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751FB6B1-A6C6-477B-ACEF-EE12A385B37A}" xr6:coauthVersionLast="47" xr6:coauthVersionMax="47" xr10:uidLastSave="{00000000-0000-0000-0000-000000000000}"/>
  <bookViews>
    <workbookView xWindow="-108" yWindow="-108" windowWidth="23256" windowHeight="13896" tabRatio="844" xr2:uid="{00000000-000D-0000-FFFF-FFFF00000000}"/>
  </bookViews>
  <sheets>
    <sheet name="Carátula" sheetId="17" r:id="rId1"/>
    <sheet name="Índice" sheetId="18" r:id="rId2"/>
    <sheet name="1_Acceso-Credito" sheetId="14" r:id="rId3"/>
    <sheet name="2_Tipo-Entidad " sheetId="16" r:id="rId4"/>
    <sheet name="3_Entidad" sheetId="19" r:id="rId5"/>
    <sheet name="4_Zona-Dpto" sheetId="24" r:id="rId6"/>
    <sheet name="5_Actividad-Deudor " sheetId="20" r:id="rId7"/>
    <sheet name="6_Rango-Saldo" sheetId="21" r:id="rId8"/>
    <sheet name="7_Cat. Operación" sheetId="25" r:id="rId9"/>
    <sheet name="5_Rango de Saldo (2)" sheetId="23" state="hidden" r:id="rId10"/>
  </sheets>
  <externalReferences>
    <externalReference r:id="rId11"/>
    <externalReference r:id="rId12"/>
  </externalReferences>
  <definedNames>
    <definedName name="a">'[1]37'!#REF!</definedName>
    <definedName name="A_impresión_IM" localSheetId="0">'[2]#¡REF'!#REF!</definedName>
    <definedName name="A_impresión_IM" localSheetId="1">'[2]#¡REF'!#REF!</definedName>
    <definedName name="A_impresión_IM">#REF!</definedName>
    <definedName name="_xlnm.Print_Area" localSheetId="2">'1_Acceso-Credito'!$B$1:$H$47</definedName>
    <definedName name="_xlnm.Print_Area" localSheetId="3">'2_Tipo-Entidad '!$B$1:$J$41</definedName>
    <definedName name="_xlnm.Print_Area" localSheetId="4">'3_Entidad'!$A$1:$U$80</definedName>
    <definedName name="_xlnm.Print_Area" localSheetId="5">'4_Zona-Dpto'!$B$1:$U$68</definedName>
    <definedName name="_xlnm.Print_Area" localSheetId="6">'5_Actividad-Deudor '!$A$1:$U$67</definedName>
    <definedName name="_xlnm.Print_Area" localSheetId="9">'5_Rango de Saldo (2)'!$B$1:$U$40</definedName>
    <definedName name="_xlnm.Print_Area" localSheetId="7">'6_Rango-Saldo'!$A$1:$U$43</definedName>
    <definedName name="_xlnm.Print_Area" localSheetId="8">'7_Cat. Operación'!$A$1:$U$49</definedName>
    <definedName name="_xlnm.Print_Area" localSheetId="0">Carátula!$A$1:$M$27</definedName>
    <definedName name="_xlnm.Print_Area" localSheetId="1">Índice!$A$1:$I$31</definedName>
    <definedName name="n110.">'[1]27'!#REF!</definedName>
    <definedName name="n110n60">'[1]26'!#REF!</definedName>
    <definedName name="s">#REF!</definedName>
    <definedName name="_xlnm.Print_Titles" localSheetId="4">'3_Entidad'!$1:$10</definedName>
    <definedName name="_xlnm.Print_Titles" localSheetId="5">'4_Zona-Dpto'!$1:$11</definedName>
    <definedName name="_xlnm.Print_Titles" localSheetId="6">'5_Actividad-Deudor '!$1:$11</definedName>
    <definedName name="_xlnm.Print_Titles" localSheetId="0">Carátula!$B:$B</definedName>
    <definedName name="_xlnm.Print_Titles" localSheetId="1">Índice!$B:$B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4" l="1"/>
  <c r="Q23" i="21"/>
  <c r="M23" i="21"/>
  <c r="I23" i="21"/>
  <c r="E23" i="21"/>
  <c r="Q22" i="21"/>
  <c r="M22" i="21"/>
  <c r="I22" i="21"/>
  <c r="E22" i="21"/>
  <c r="Q21" i="21"/>
  <c r="M21" i="21"/>
  <c r="I21" i="21"/>
  <c r="E21" i="21"/>
  <c r="Q20" i="21"/>
  <c r="M20" i="21"/>
  <c r="I20" i="21"/>
  <c r="E20" i="21"/>
  <c r="Q19" i="21"/>
  <c r="M19" i="21"/>
  <c r="I19" i="21"/>
  <c r="E19" i="21"/>
  <c r="E39" i="19"/>
  <c r="I39" i="19"/>
  <c r="M39" i="19"/>
  <c r="Q39" i="19"/>
  <c r="E40" i="19"/>
  <c r="I40" i="19"/>
  <c r="M40" i="19"/>
  <c r="Q40" i="19"/>
  <c r="E41" i="19"/>
  <c r="I41" i="19"/>
  <c r="M41" i="19"/>
  <c r="Q41" i="19"/>
  <c r="E42" i="19"/>
  <c r="I42" i="19"/>
  <c r="M42" i="19"/>
  <c r="Q42" i="19"/>
  <c r="E20" i="19"/>
  <c r="I20" i="19"/>
  <c r="M20" i="19"/>
  <c r="Q20" i="19"/>
  <c r="E21" i="19"/>
  <c r="I21" i="19"/>
  <c r="M21" i="19"/>
  <c r="Q21" i="19"/>
  <c r="E22" i="19"/>
  <c r="I22" i="19"/>
  <c r="M22" i="19"/>
  <c r="Q22" i="19"/>
  <c r="E23" i="19"/>
  <c r="I23" i="19"/>
  <c r="M23" i="19"/>
  <c r="Q23" i="19"/>
  <c r="E24" i="19"/>
  <c r="I24" i="19"/>
  <c r="M24" i="19"/>
  <c r="Q24" i="19"/>
  <c r="E25" i="19"/>
  <c r="I25" i="19"/>
  <c r="M25" i="19"/>
  <c r="Q25" i="19"/>
  <c r="E26" i="19"/>
  <c r="I26" i="19"/>
  <c r="M26" i="19"/>
  <c r="Q26" i="19"/>
  <c r="E27" i="19"/>
  <c r="I27" i="19"/>
  <c r="M27" i="19"/>
  <c r="Q27" i="19"/>
  <c r="E28" i="19"/>
  <c r="I28" i="19"/>
  <c r="M28" i="19"/>
  <c r="Q28" i="19"/>
  <c r="E29" i="19"/>
  <c r="I29" i="19"/>
  <c r="M29" i="19"/>
  <c r="Q29" i="19"/>
  <c r="E30" i="19"/>
  <c r="I30" i="19"/>
  <c r="M30" i="19"/>
  <c r="Q30" i="19"/>
  <c r="E31" i="19"/>
  <c r="I31" i="19"/>
  <c r="M31" i="19"/>
  <c r="Q31" i="19"/>
  <c r="E32" i="19"/>
  <c r="I32" i="19"/>
  <c r="M32" i="19"/>
  <c r="Q32" i="19"/>
  <c r="E33" i="19"/>
  <c r="I33" i="19"/>
  <c r="M33" i="19"/>
  <c r="Q33" i="19"/>
  <c r="E34" i="19"/>
  <c r="I34" i="19"/>
  <c r="M34" i="19"/>
  <c r="Q34" i="19"/>
  <c r="E35" i="19"/>
  <c r="I35" i="19"/>
  <c r="M35" i="19"/>
  <c r="Q35" i="19"/>
  <c r="E36" i="19"/>
  <c r="I36" i="19"/>
  <c r="M36" i="19"/>
  <c r="Q36" i="19"/>
  <c r="C38" i="19"/>
  <c r="D38" i="19"/>
  <c r="T38" i="25" l="1"/>
  <c r="S38" i="25"/>
  <c r="S39" i="25"/>
  <c r="S40" i="25"/>
  <c r="S41" i="25"/>
  <c r="S42" i="25"/>
  <c r="S43" i="25"/>
  <c r="S44" i="25"/>
  <c r="S45" i="25"/>
  <c r="I58" i="19" l="1"/>
  <c r="I19" i="16"/>
  <c r="I18" i="16"/>
  <c r="I24" i="16"/>
  <c r="I29" i="16"/>
  <c r="I28" i="16"/>
  <c r="I33" i="16"/>
  <c r="H39" i="16" l="1"/>
  <c r="H38" i="16"/>
  <c r="G39" i="16"/>
  <c r="G38" i="16"/>
  <c r="C38" i="16"/>
  <c r="D38" i="16"/>
  <c r="C39" i="16"/>
  <c r="D39" i="16"/>
  <c r="P40" i="21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G20" i="16"/>
  <c r="C54" i="19"/>
  <c r="P73" i="19"/>
  <c r="O73" i="19"/>
  <c r="L73" i="19"/>
  <c r="K73" i="19"/>
  <c r="H73" i="19"/>
  <c r="G73" i="19"/>
  <c r="D73" i="19"/>
  <c r="C73" i="19"/>
  <c r="P54" i="19"/>
  <c r="O54" i="19"/>
  <c r="L54" i="19"/>
  <c r="K54" i="19"/>
  <c r="H54" i="19"/>
  <c r="G54" i="19"/>
  <c r="D54" i="19"/>
  <c r="T36" i="19"/>
  <c r="S36" i="19"/>
  <c r="S20" i="19"/>
  <c r="P19" i="19"/>
  <c r="O19" i="19"/>
  <c r="L19" i="19"/>
  <c r="K19" i="19"/>
  <c r="H19" i="19"/>
  <c r="G19" i="19"/>
  <c r="D19" i="19"/>
  <c r="C19" i="19"/>
  <c r="H20" i="16"/>
  <c r="D30" i="16"/>
  <c r="C30" i="16"/>
  <c r="Q26" i="25"/>
  <c r="M19" i="25"/>
  <c r="H27" i="25"/>
  <c r="S48" i="24"/>
  <c r="P66" i="24"/>
  <c r="O66" i="24"/>
  <c r="D66" i="24"/>
  <c r="C66" i="24"/>
  <c r="E48" i="24"/>
  <c r="S74" i="19"/>
  <c r="E74" i="19"/>
  <c r="E75" i="19"/>
  <c r="E76" i="19"/>
  <c r="E77" i="19"/>
  <c r="T71" i="19"/>
  <c r="S71" i="19"/>
  <c r="S70" i="19"/>
  <c r="Q71" i="19"/>
  <c r="I71" i="19"/>
  <c r="Q70" i="19"/>
  <c r="E29" i="16"/>
  <c r="E28" i="16"/>
  <c r="D20" i="16"/>
  <c r="E18" i="16"/>
  <c r="T77" i="19"/>
  <c r="S77" i="19"/>
  <c r="T76" i="19"/>
  <c r="S76" i="19"/>
  <c r="T75" i="19"/>
  <c r="S75" i="19"/>
  <c r="T74" i="19"/>
  <c r="T70" i="19"/>
  <c r="T69" i="19"/>
  <c r="S69" i="19"/>
  <c r="T68" i="19"/>
  <c r="S68" i="19"/>
  <c r="T67" i="19"/>
  <c r="S67" i="19"/>
  <c r="T66" i="19"/>
  <c r="S66" i="19"/>
  <c r="T65" i="19"/>
  <c r="S65" i="19"/>
  <c r="T64" i="19"/>
  <c r="S64" i="19"/>
  <c r="T63" i="19"/>
  <c r="S63" i="19"/>
  <c r="T62" i="19"/>
  <c r="S62" i="19"/>
  <c r="T61" i="19"/>
  <c r="S61" i="19"/>
  <c r="T60" i="19"/>
  <c r="S60" i="19"/>
  <c r="T59" i="19"/>
  <c r="S59" i="19"/>
  <c r="T58" i="19"/>
  <c r="S58" i="19"/>
  <c r="T57" i="19"/>
  <c r="S57" i="19"/>
  <c r="T56" i="19"/>
  <c r="S56" i="19"/>
  <c r="T55" i="19"/>
  <c r="S55" i="19"/>
  <c r="Q77" i="19"/>
  <c r="Q76" i="19"/>
  <c r="Q75" i="19"/>
  <c r="Q74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M77" i="19"/>
  <c r="M76" i="19"/>
  <c r="M75" i="19"/>
  <c r="M74" i="19"/>
  <c r="I77" i="19"/>
  <c r="I76" i="19"/>
  <c r="I75" i="19"/>
  <c r="I74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7" i="19"/>
  <c r="I56" i="19"/>
  <c r="I55" i="19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E20" i="14"/>
  <c r="D20" i="14" s="1"/>
  <c r="E40" i="25"/>
  <c r="E41" i="25"/>
  <c r="E42" i="25"/>
  <c r="E43" i="25"/>
  <c r="I40" i="25"/>
  <c r="I41" i="25"/>
  <c r="I42" i="25"/>
  <c r="I43" i="25"/>
  <c r="I44" i="25"/>
  <c r="M40" i="25"/>
  <c r="M41" i="25"/>
  <c r="M42" i="25"/>
  <c r="M43" i="25"/>
  <c r="M44" i="25"/>
  <c r="Q40" i="25"/>
  <c r="Q41" i="25"/>
  <c r="Q42" i="25"/>
  <c r="Q43" i="25"/>
  <c r="Q44" i="25"/>
  <c r="T40" i="25"/>
  <c r="T41" i="25"/>
  <c r="T42" i="25"/>
  <c r="T43" i="25"/>
  <c r="T44" i="25"/>
  <c r="S21" i="25"/>
  <c r="T21" i="25"/>
  <c r="S22" i="25"/>
  <c r="T22" i="25"/>
  <c r="S23" i="25"/>
  <c r="T23" i="25"/>
  <c r="S24" i="25"/>
  <c r="T24" i="25"/>
  <c r="S25" i="25"/>
  <c r="T25" i="25"/>
  <c r="Q20" i="25"/>
  <c r="Q21" i="25"/>
  <c r="Q22" i="25"/>
  <c r="Q23" i="25"/>
  <c r="Q24" i="25"/>
  <c r="Q25" i="25"/>
  <c r="M20" i="25"/>
  <c r="M21" i="25"/>
  <c r="M22" i="25"/>
  <c r="M23" i="25"/>
  <c r="M24" i="25"/>
  <c r="M25" i="25"/>
  <c r="I20" i="25"/>
  <c r="I21" i="25"/>
  <c r="I22" i="25"/>
  <c r="I23" i="25"/>
  <c r="I24" i="25"/>
  <c r="I25" i="25"/>
  <c r="E20" i="25"/>
  <c r="E21" i="25"/>
  <c r="E22" i="25"/>
  <c r="E23" i="25"/>
  <c r="E24" i="25"/>
  <c r="E25" i="25"/>
  <c r="P46" i="25"/>
  <c r="O46" i="25"/>
  <c r="L46" i="25"/>
  <c r="K46" i="25"/>
  <c r="H46" i="25"/>
  <c r="G46" i="25"/>
  <c r="D46" i="25"/>
  <c r="C46" i="25"/>
  <c r="T45" i="25"/>
  <c r="U45" i="25" s="1"/>
  <c r="Q45" i="25"/>
  <c r="M45" i="25"/>
  <c r="I45" i="25"/>
  <c r="E45" i="25"/>
  <c r="E44" i="25"/>
  <c r="T39" i="25"/>
  <c r="Q39" i="25"/>
  <c r="M39" i="25"/>
  <c r="I39" i="25"/>
  <c r="E39" i="25"/>
  <c r="Q38" i="25"/>
  <c r="M38" i="25"/>
  <c r="I38" i="25"/>
  <c r="E38" i="25"/>
  <c r="P27" i="25"/>
  <c r="O27" i="25"/>
  <c r="L27" i="25"/>
  <c r="K27" i="25"/>
  <c r="G27" i="25"/>
  <c r="D27" i="25"/>
  <c r="C27" i="25"/>
  <c r="T26" i="25"/>
  <c r="S26" i="25"/>
  <c r="M26" i="25"/>
  <c r="I26" i="25"/>
  <c r="E26" i="25"/>
  <c r="T20" i="25"/>
  <c r="S20" i="25"/>
  <c r="T19" i="25"/>
  <c r="S19" i="25"/>
  <c r="Q19" i="25"/>
  <c r="I19" i="25"/>
  <c r="E19" i="25"/>
  <c r="B9" i="25"/>
  <c r="G38" i="19"/>
  <c r="H38" i="19"/>
  <c r="T35" i="19"/>
  <c r="S35" i="19"/>
  <c r="T34" i="19"/>
  <c r="S34" i="19"/>
  <c r="B9" i="20"/>
  <c r="B9" i="21"/>
  <c r="B9" i="14"/>
  <c r="B9" i="24"/>
  <c r="B9" i="19"/>
  <c r="B9" i="16"/>
  <c r="D17" i="14"/>
  <c r="D18" i="14"/>
  <c r="D19" i="14"/>
  <c r="P38" i="19"/>
  <c r="O38" i="19"/>
  <c r="L38" i="19"/>
  <c r="K38" i="19"/>
  <c r="S21" i="19"/>
  <c r="T21" i="19"/>
  <c r="S22" i="19"/>
  <c r="T22" i="19"/>
  <c r="S23" i="19"/>
  <c r="T23" i="19"/>
  <c r="S24" i="19"/>
  <c r="T24" i="19"/>
  <c r="S25" i="19"/>
  <c r="T25" i="19"/>
  <c r="S26" i="19"/>
  <c r="T26" i="19"/>
  <c r="S27" i="19"/>
  <c r="T27" i="19"/>
  <c r="S28" i="19"/>
  <c r="T28" i="19"/>
  <c r="S29" i="19"/>
  <c r="T29" i="19"/>
  <c r="S30" i="19"/>
  <c r="T30" i="19"/>
  <c r="S31" i="19"/>
  <c r="T31" i="19"/>
  <c r="S32" i="19"/>
  <c r="T32" i="19"/>
  <c r="S33" i="19"/>
  <c r="T33" i="19"/>
  <c r="S39" i="19"/>
  <c r="T39" i="19"/>
  <c r="S40" i="19"/>
  <c r="T40" i="19"/>
  <c r="S41" i="19"/>
  <c r="T41" i="19"/>
  <c r="S42" i="19"/>
  <c r="T42" i="19"/>
  <c r="Q73" i="19" l="1"/>
  <c r="I38" i="16"/>
  <c r="I39" i="16"/>
  <c r="H78" i="19"/>
  <c r="K78" i="19"/>
  <c r="O78" i="19"/>
  <c r="Q27" i="25"/>
  <c r="S27" i="25"/>
  <c r="T27" i="25"/>
  <c r="L78" i="19"/>
  <c r="E73" i="19"/>
  <c r="D78" i="19"/>
  <c r="P78" i="19"/>
  <c r="Q54" i="19"/>
  <c r="Q78" i="19" s="1"/>
  <c r="M54" i="19"/>
  <c r="M78" i="19" s="1"/>
  <c r="E54" i="19"/>
  <c r="I19" i="19"/>
  <c r="I20" i="16"/>
  <c r="E30" i="16"/>
  <c r="Q19" i="19"/>
  <c r="M19" i="19"/>
  <c r="E19" i="19"/>
  <c r="C78" i="19"/>
  <c r="I73" i="19"/>
  <c r="M73" i="19"/>
  <c r="I54" i="19"/>
  <c r="U36" i="19"/>
  <c r="S19" i="19"/>
  <c r="T19" i="19"/>
  <c r="S46" i="25"/>
  <c r="T46" i="25"/>
  <c r="G78" i="19"/>
  <c r="U71" i="19"/>
  <c r="U57" i="19"/>
  <c r="U61" i="19"/>
  <c r="U22" i="25"/>
  <c r="U64" i="19"/>
  <c r="U68" i="19"/>
  <c r="U66" i="19"/>
  <c r="U58" i="19"/>
  <c r="U62" i="19"/>
  <c r="U65" i="19"/>
  <c r="U67" i="19"/>
  <c r="T54" i="19"/>
  <c r="U75" i="19"/>
  <c r="U76" i="19"/>
  <c r="U56" i="19"/>
  <c r="U74" i="19"/>
  <c r="U77" i="19"/>
  <c r="E38" i="19"/>
  <c r="S54" i="19"/>
  <c r="U55" i="19"/>
  <c r="U59" i="19"/>
  <c r="U63" i="19"/>
  <c r="U60" i="19"/>
  <c r="U69" i="19"/>
  <c r="U70" i="19"/>
  <c r="T38" i="19"/>
  <c r="U43" i="25"/>
  <c r="U25" i="25"/>
  <c r="U21" i="25"/>
  <c r="U24" i="25"/>
  <c r="U23" i="25"/>
  <c r="U42" i="25"/>
  <c r="U44" i="25"/>
  <c r="U39" i="25"/>
  <c r="U40" i="25"/>
  <c r="U41" i="25"/>
  <c r="U20" i="25"/>
  <c r="M27" i="25"/>
  <c r="E46" i="25"/>
  <c r="U26" i="25"/>
  <c r="M46" i="25"/>
  <c r="Q46" i="25"/>
  <c r="U38" i="25"/>
  <c r="I27" i="25"/>
  <c r="E27" i="25"/>
  <c r="I46" i="25"/>
  <c r="U19" i="25"/>
  <c r="U35" i="19"/>
  <c r="U34" i="19"/>
  <c r="L43" i="19"/>
  <c r="Q38" i="19"/>
  <c r="I38" i="19"/>
  <c r="M38" i="19"/>
  <c r="C43" i="19"/>
  <c r="E38" i="16"/>
  <c r="O43" i="19"/>
  <c r="K43" i="19"/>
  <c r="U22" i="19"/>
  <c r="D43" i="19"/>
  <c r="P43" i="19"/>
  <c r="G43" i="19"/>
  <c r="H43" i="19"/>
  <c r="U31" i="19"/>
  <c r="U25" i="19"/>
  <c r="U21" i="19"/>
  <c r="U32" i="19"/>
  <c r="U28" i="19"/>
  <c r="U29" i="19"/>
  <c r="U27" i="19"/>
  <c r="U41" i="19"/>
  <c r="U39" i="19"/>
  <c r="U33" i="19"/>
  <c r="U24" i="19"/>
  <c r="U40" i="19"/>
  <c r="U23" i="19"/>
  <c r="U26" i="19"/>
  <c r="U42" i="19"/>
  <c r="U30" i="19"/>
  <c r="U46" i="25" l="1"/>
  <c r="U27" i="25"/>
  <c r="E78" i="19"/>
  <c r="I78" i="19"/>
  <c r="U19" i="19"/>
  <c r="U54" i="19"/>
  <c r="Q43" i="19"/>
  <c r="E43" i="19"/>
  <c r="M43" i="19"/>
  <c r="I43" i="19"/>
  <c r="L66" i="24"/>
  <c r="K66" i="24"/>
  <c r="H66" i="24"/>
  <c r="G66" i="24"/>
  <c r="T65" i="24"/>
  <c r="S65" i="24"/>
  <c r="Q65" i="24"/>
  <c r="M65" i="24"/>
  <c r="I65" i="24"/>
  <c r="E65" i="24"/>
  <c r="T64" i="24"/>
  <c r="S64" i="24"/>
  <c r="Q64" i="24"/>
  <c r="M64" i="24"/>
  <c r="I64" i="24"/>
  <c r="E64" i="24"/>
  <c r="T63" i="24"/>
  <c r="S63" i="24"/>
  <c r="Q63" i="24"/>
  <c r="M63" i="24"/>
  <c r="I63" i="24"/>
  <c r="E63" i="24"/>
  <c r="T62" i="24"/>
  <c r="S62" i="24"/>
  <c r="Q62" i="24"/>
  <c r="M62" i="24"/>
  <c r="I62" i="24"/>
  <c r="E62" i="24"/>
  <c r="T61" i="24"/>
  <c r="S61" i="24"/>
  <c r="Q61" i="24"/>
  <c r="M61" i="24"/>
  <c r="I61" i="24"/>
  <c r="E61" i="24"/>
  <c r="T60" i="24"/>
  <c r="S60" i="24"/>
  <c r="Q60" i="24"/>
  <c r="M60" i="24"/>
  <c r="I60" i="24"/>
  <c r="E60" i="24"/>
  <c r="T59" i="24"/>
  <c r="S59" i="24"/>
  <c r="Q59" i="24"/>
  <c r="M59" i="24"/>
  <c r="I59" i="24"/>
  <c r="E59" i="24"/>
  <c r="T58" i="24"/>
  <c r="S58" i="24"/>
  <c r="Q58" i="24"/>
  <c r="M58" i="24"/>
  <c r="I58" i="24"/>
  <c r="E58" i="24"/>
  <c r="T57" i="24"/>
  <c r="S57" i="24"/>
  <c r="Q57" i="24"/>
  <c r="M57" i="24"/>
  <c r="I57" i="24"/>
  <c r="E57" i="24"/>
  <c r="T56" i="24"/>
  <c r="S56" i="24"/>
  <c r="Q56" i="24"/>
  <c r="M56" i="24"/>
  <c r="I56" i="24"/>
  <c r="E56" i="24"/>
  <c r="T55" i="24"/>
  <c r="S55" i="24"/>
  <c r="Q55" i="24"/>
  <c r="M55" i="24"/>
  <c r="I55" i="24"/>
  <c r="E55" i="24"/>
  <c r="T54" i="24"/>
  <c r="S54" i="24"/>
  <c r="Q54" i="24"/>
  <c r="M54" i="24"/>
  <c r="I54" i="24"/>
  <c r="E54" i="24"/>
  <c r="T53" i="24"/>
  <c r="S53" i="24"/>
  <c r="Q53" i="24"/>
  <c r="M53" i="24"/>
  <c r="I53" i="24"/>
  <c r="E53" i="24"/>
  <c r="T52" i="24"/>
  <c r="S52" i="24"/>
  <c r="Q52" i="24"/>
  <c r="M52" i="24"/>
  <c r="I52" i="24"/>
  <c r="E52" i="24"/>
  <c r="T51" i="24"/>
  <c r="S51" i="24"/>
  <c r="Q51" i="24"/>
  <c r="M51" i="24"/>
  <c r="I51" i="24"/>
  <c r="E51" i="24"/>
  <c r="T50" i="24"/>
  <c r="S50" i="24"/>
  <c r="Q50" i="24"/>
  <c r="M50" i="24"/>
  <c r="I50" i="24"/>
  <c r="E50" i="24"/>
  <c r="T49" i="24"/>
  <c r="S49" i="24"/>
  <c r="Q49" i="24"/>
  <c r="M49" i="24"/>
  <c r="I49" i="24"/>
  <c r="E49" i="24"/>
  <c r="T48" i="24"/>
  <c r="Q48" i="24"/>
  <c r="M48" i="24"/>
  <c r="I48" i="24"/>
  <c r="P37" i="24"/>
  <c r="O37" i="24"/>
  <c r="L37" i="24"/>
  <c r="K37" i="24"/>
  <c r="H37" i="24"/>
  <c r="G37" i="24"/>
  <c r="D37" i="24"/>
  <c r="C37" i="24"/>
  <c r="T36" i="24"/>
  <c r="S36" i="24"/>
  <c r="Q36" i="24"/>
  <c r="M36" i="24"/>
  <c r="I36" i="24"/>
  <c r="E36" i="24"/>
  <c r="T35" i="24"/>
  <c r="S35" i="24"/>
  <c r="Q35" i="24"/>
  <c r="M35" i="24"/>
  <c r="I35" i="24"/>
  <c r="E35" i="24"/>
  <c r="T34" i="24"/>
  <c r="S34" i="24"/>
  <c r="Q34" i="24"/>
  <c r="M34" i="24"/>
  <c r="I34" i="24"/>
  <c r="E34" i="24"/>
  <c r="T33" i="24"/>
  <c r="S33" i="24"/>
  <c r="Q33" i="24"/>
  <c r="M33" i="24"/>
  <c r="I33" i="24"/>
  <c r="E33" i="24"/>
  <c r="T32" i="24"/>
  <c r="S32" i="24"/>
  <c r="Q32" i="24"/>
  <c r="M32" i="24"/>
  <c r="I32" i="24"/>
  <c r="E32" i="24"/>
  <c r="T31" i="24"/>
  <c r="S31" i="24"/>
  <c r="Q31" i="24"/>
  <c r="M31" i="24"/>
  <c r="I31" i="24"/>
  <c r="E31" i="24"/>
  <c r="T30" i="24"/>
  <c r="S30" i="24"/>
  <c r="Q30" i="24"/>
  <c r="M30" i="24"/>
  <c r="I30" i="24"/>
  <c r="E30" i="24"/>
  <c r="T29" i="24"/>
  <c r="S29" i="24"/>
  <c r="Q29" i="24"/>
  <c r="M29" i="24"/>
  <c r="I29" i="24"/>
  <c r="E29" i="24"/>
  <c r="T28" i="24"/>
  <c r="S28" i="24"/>
  <c r="Q28" i="24"/>
  <c r="M28" i="24"/>
  <c r="I28" i="24"/>
  <c r="E28" i="24"/>
  <c r="T27" i="24"/>
  <c r="S27" i="24"/>
  <c r="Q27" i="24"/>
  <c r="M27" i="24"/>
  <c r="I27" i="24"/>
  <c r="E27" i="24"/>
  <c r="T26" i="24"/>
  <c r="S26" i="24"/>
  <c r="Q26" i="24"/>
  <c r="M26" i="24"/>
  <c r="I26" i="24"/>
  <c r="E26" i="24"/>
  <c r="T25" i="24"/>
  <c r="S25" i="24"/>
  <c r="Q25" i="24"/>
  <c r="M25" i="24"/>
  <c r="I25" i="24"/>
  <c r="E25" i="24"/>
  <c r="T24" i="24"/>
  <c r="S24" i="24"/>
  <c r="Q24" i="24"/>
  <c r="M24" i="24"/>
  <c r="I24" i="24"/>
  <c r="E24" i="24"/>
  <c r="T23" i="24"/>
  <c r="S23" i="24"/>
  <c r="Q23" i="24"/>
  <c r="M23" i="24"/>
  <c r="I23" i="24"/>
  <c r="E23" i="24"/>
  <c r="T22" i="24"/>
  <c r="S22" i="24"/>
  <c r="Q22" i="24"/>
  <c r="M22" i="24"/>
  <c r="I22" i="24"/>
  <c r="E22" i="24"/>
  <c r="T21" i="24"/>
  <c r="S21" i="24"/>
  <c r="Q21" i="24"/>
  <c r="M21" i="24"/>
  <c r="I21" i="24"/>
  <c r="E21" i="24"/>
  <c r="T20" i="24"/>
  <c r="S20" i="24"/>
  <c r="Q20" i="24"/>
  <c r="M20" i="24"/>
  <c r="I20" i="24"/>
  <c r="E20" i="24"/>
  <c r="T19" i="24"/>
  <c r="S19" i="24"/>
  <c r="Q19" i="24"/>
  <c r="M19" i="24"/>
  <c r="I19" i="24"/>
  <c r="E19" i="24"/>
  <c r="K24" i="21"/>
  <c r="H24" i="21"/>
  <c r="G24" i="21"/>
  <c r="D24" i="21"/>
  <c r="C24" i="21"/>
  <c r="P24" i="21"/>
  <c r="O24" i="21"/>
  <c r="L24" i="21"/>
  <c r="E19" i="16"/>
  <c r="E24" i="16"/>
  <c r="E23" i="16"/>
  <c r="E34" i="16"/>
  <c r="E33" i="16"/>
  <c r="C20" i="16"/>
  <c r="G30" i="16"/>
  <c r="P38" i="23"/>
  <c r="O38" i="23"/>
  <c r="L38" i="23"/>
  <c r="K38" i="23"/>
  <c r="H38" i="23"/>
  <c r="G38" i="23"/>
  <c r="D38" i="23"/>
  <c r="C38" i="23"/>
  <c r="T37" i="23"/>
  <c r="S37" i="23"/>
  <c r="U37" i="23" s="1"/>
  <c r="Q37" i="23"/>
  <c r="M37" i="23"/>
  <c r="I37" i="23"/>
  <c r="E37" i="23"/>
  <c r="T36" i="23"/>
  <c r="S36" i="23"/>
  <c r="U36" i="23" s="1"/>
  <c r="Q36" i="23"/>
  <c r="M36" i="23"/>
  <c r="I36" i="23"/>
  <c r="E36" i="23"/>
  <c r="U35" i="23"/>
  <c r="T35" i="23"/>
  <c r="S35" i="23"/>
  <c r="Q35" i="23"/>
  <c r="M35" i="23"/>
  <c r="I35" i="23"/>
  <c r="E35" i="23"/>
  <c r="T34" i="23"/>
  <c r="T38" i="23" s="1"/>
  <c r="S34" i="23"/>
  <c r="U34" i="23" s="1"/>
  <c r="Q34" i="23"/>
  <c r="M34" i="23"/>
  <c r="I34" i="23"/>
  <c r="E34" i="23"/>
  <c r="T33" i="23"/>
  <c r="S33" i="23"/>
  <c r="S38" i="23" s="1"/>
  <c r="Q33" i="23"/>
  <c r="Q38" i="23" s="1"/>
  <c r="M33" i="23"/>
  <c r="M38" i="23" s="1"/>
  <c r="I33" i="23"/>
  <c r="I38" i="23" s="1"/>
  <c r="E33" i="23"/>
  <c r="E38" i="23" s="1"/>
  <c r="Q24" i="23"/>
  <c r="P24" i="23"/>
  <c r="O24" i="23"/>
  <c r="L24" i="23"/>
  <c r="K24" i="23"/>
  <c r="H24" i="23"/>
  <c r="G24" i="23"/>
  <c r="D24" i="23"/>
  <c r="C24" i="23"/>
  <c r="U23" i="23"/>
  <c r="T23" i="23"/>
  <c r="S23" i="23"/>
  <c r="Q23" i="23"/>
  <c r="M23" i="23"/>
  <c r="I23" i="23"/>
  <c r="E23" i="23"/>
  <c r="T22" i="23"/>
  <c r="U22" i="23" s="1"/>
  <c r="S22" i="23"/>
  <c r="Q22" i="23"/>
  <c r="M22" i="23"/>
  <c r="I22" i="23"/>
  <c r="E22" i="23"/>
  <c r="T21" i="23"/>
  <c r="S21" i="23"/>
  <c r="U21" i="23" s="1"/>
  <c r="Q21" i="23"/>
  <c r="M21" i="23"/>
  <c r="I21" i="23"/>
  <c r="E21" i="23"/>
  <c r="T20" i="23"/>
  <c r="S20" i="23"/>
  <c r="U20" i="23" s="1"/>
  <c r="Q20" i="23"/>
  <c r="M20" i="23"/>
  <c r="I20" i="23"/>
  <c r="E20" i="23"/>
  <c r="U19" i="23"/>
  <c r="T19" i="23"/>
  <c r="T24" i="23" s="1"/>
  <c r="S19" i="23"/>
  <c r="S24" i="23" s="1"/>
  <c r="Q19" i="23"/>
  <c r="M19" i="23"/>
  <c r="M24" i="23" s="1"/>
  <c r="I19" i="23"/>
  <c r="I24" i="23" s="1"/>
  <c r="E19" i="23"/>
  <c r="E24" i="23" s="1"/>
  <c r="Q39" i="21"/>
  <c r="Q38" i="21"/>
  <c r="Q37" i="21"/>
  <c r="Q36" i="21"/>
  <c r="Q35" i="21"/>
  <c r="M39" i="21"/>
  <c r="M38" i="21"/>
  <c r="M37" i="21"/>
  <c r="M36" i="21"/>
  <c r="M35" i="21"/>
  <c r="I39" i="21"/>
  <c r="I38" i="21"/>
  <c r="I37" i="21"/>
  <c r="I36" i="21"/>
  <c r="I35" i="21"/>
  <c r="E39" i="21"/>
  <c r="E38" i="21"/>
  <c r="E37" i="21"/>
  <c r="E36" i="21"/>
  <c r="E35" i="21"/>
  <c r="T39" i="21"/>
  <c r="S39" i="21"/>
  <c r="T38" i="21"/>
  <c r="S38" i="21"/>
  <c r="T37" i="21"/>
  <c r="S37" i="21"/>
  <c r="T36" i="21"/>
  <c r="S36" i="21"/>
  <c r="T35" i="21"/>
  <c r="S35" i="21"/>
  <c r="O40" i="21"/>
  <c r="L40" i="21"/>
  <c r="K40" i="21"/>
  <c r="H40" i="21"/>
  <c r="G40" i="21"/>
  <c r="D40" i="21"/>
  <c r="C40" i="21"/>
  <c r="T23" i="21"/>
  <c r="S23" i="21"/>
  <c r="T22" i="21"/>
  <c r="S22" i="21"/>
  <c r="T21" i="21"/>
  <c r="S21" i="21"/>
  <c r="T20" i="21"/>
  <c r="S20" i="21"/>
  <c r="T19" i="21"/>
  <c r="S19" i="21"/>
  <c r="P65" i="20"/>
  <c r="O65" i="20"/>
  <c r="L65" i="20"/>
  <c r="K65" i="20"/>
  <c r="H65" i="20"/>
  <c r="G65" i="20"/>
  <c r="D65" i="20"/>
  <c r="C65" i="20"/>
  <c r="T64" i="20"/>
  <c r="S64" i="20"/>
  <c r="Q64" i="20"/>
  <c r="M64" i="20"/>
  <c r="I64" i="20"/>
  <c r="E64" i="20"/>
  <c r="T63" i="20"/>
  <c r="S63" i="20"/>
  <c r="Q63" i="20"/>
  <c r="M63" i="20"/>
  <c r="I63" i="20"/>
  <c r="E63" i="20"/>
  <c r="T62" i="20"/>
  <c r="S62" i="20"/>
  <c r="Q62" i="20"/>
  <c r="M62" i="20"/>
  <c r="I62" i="20"/>
  <c r="E62" i="20"/>
  <c r="T61" i="20"/>
  <c r="S61" i="20"/>
  <c r="Q61" i="20"/>
  <c r="M61" i="20"/>
  <c r="I61" i="20"/>
  <c r="E61" i="20"/>
  <c r="T60" i="20"/>
  <c r="S60" i="20"/>
  <c r="Q60" i="20"/>
  <c r="M60" i="20"/>
  <c r="I60" i="20"/>
  <c r="E60" i="20"/>
  <c r="T59" i="20"/>
  <c r="S59" i="20"/>
  <c r="Q59" i="20"/>
  <c r="M59" i="20"/>
  <c r="I59" i="20"/>
  <c r="E59" i="20"/>
  <c r="T58" i="20"/>
  <c r="S58" i="20"/>
  <c r="Q58" i="20"/>
  <c r="M58" i="20"/>
  <c r="I58" i="20"/>
  <c r="E58" i="20"/>
  <c r="T57" i="20"/>
  <c r="S57" i="20"/>
  <c r="Q57" i="20"/>
  <c r="M57" i="20"/>
  <c r="I57" i="20"/>
  <c r="E57" i="20"/>
  <c r="T56" i="20"/>
  <c r="S56" i="20"/>
  <c r="Q56" i="20"/>
  <c r="M56" i="20"/>
  <c r="I56" i="20"/>
  <c r="E56" i="20"/>
  <c r="T55" i="20"/>
  <c r="S55" i="20"/>
  <c r="Q55" i="20"/>
  <c r="M55" i="20"/>
  <c r="I55" i="20"/>
  <c r="E55" i="20"/>
  <c r="T54" i="20"/>
  <c r="S54" i="20"/>
  <c r="Q54" i="20"/>
  <c r="M54" i="20"/>
  <c r="I54" i="20"/>
  <c r="E54" i="20"/>
  <c r="T53" i="20"/>
  <c r="S53" i="20"/>
  <c r="Q53" i="20"/>
  <c r="M53" i="20"/>
  <c r="I53" i="20"/>
  <c r="E53" i="20"/>
  <c r="T52" i="20"/>
  <c r="S52" i="20"/>
  <c r="Q52" i="20"/>
  <c r="M52" i="20"/>
  <c r="I52" i="20"/>
  <c r="E52" i="20"/>
  <c r="T51" i="20"/>
  <c r="S51" i="20"/>
  <c r="Q51" i="20"/>
  <c r="M51" i="20"/>
  <c r="I51" i="20"/>
  <c r="E51" i="20"/>
  <c r="T50" i="20"/>
  <c r="S50" i="20"/>
  <c r="Q50" i="20"/>
  <c r="M50" i="20"/>
  <c r="I50" i="20"/>
  <c r="E50" i="20"/>
  <c r="T49" i="20"/>
  <c r="S49" i="20"/>
  <c r="Q49" i="20"/>
  <c r="M49" i="20"/>
  <c r="I49" i="20"/>
  <c r="E49" i="20"/>
  <c r="T48" i="20"/>
  <c r="S48" i="20"/>
  <c r="Q48" i="20"/>
  <c r="M48" i="20"/>
  <c r="I48" i="20"/>
  <c r="E48" i="20"/>
  <c r="T47" i="20"/>
  <c r="S47" i="20"/>
  <c r="Q47" i="20"/>
  <c r="M47" i="20"/>
  <c r="I47" i="20"/>
  <c r="E47" i="20"/>
  <c r="P37" i="20"/>
  <c r="O37" i="20"/>
  <c r="L37" i="20"/>
  <c r="K37" i="20"/>
  <c r="H37" i="20"/>
  <c r="G37" i="20"/>
  <c r="D37" i="20"/>
  <c r="C37" i="20"/>
  <c r="T36" i="20"/>
  <c r="S36" i="20"/>
  <c r="Q36" i="20"/>
  <c r="I36" i="20"/>
  <c r="E36" i="20"/>
  <c r="T35" i="20"/>
  <c r="S35" i="20"/>
  <c r="Q35" i="20"/>
  <c r="I35" i="20"/>
  <c r="E35" i="20"/>
  <c r="T34" i="20"/>
  <c r="S34" i="20"/>
  <c r="Q34" i="20"/>
  <c r="I34" i="20"/>
  <c r="E34" i="20"/>
  <c r="T33" i="20"/>
  <c r="S33" i="20"/>
  <c r="Q33" i="20"/>
  <c r="I33" i="20"/>
  <c r="E33" i="20"/>
  <c r="T32" i="20"/>
  <c r="S32" i="20"/>
  <c r="Q32" i="20"/>
  <c r="I32" i="20"/>
  <c r="E32" i="20"/>
  <c r="T31" i="20"/>
  <c r="S31" i="20"/>
  <c r="Q31" i="20"/>
  <c r="I31" i="20"/>
  <c r="E31" i="20"/>
  <c r="T30" i="20"/>
  <c r="S30" i="20"/>
  <c r="Q30" i="20"/>
  <c r="I30" i="20"/>
  <c r="E30" i="20"/>
  <c r="T29" i="20"/>
  <c r="S29" i="20"/>
  <c r="Q29" i="20"/>
  <c r="I29" i="20"/>
  <c r="E29" i="20"/>
  <c r="T28" i="20"/>
  <c r="S28" i="20"/>
  <c r="Q28" i="20"/>
  <c r="I28" i="20"/>
  <c r="E28" i="20"/>
  <c r="T27" i="20"/>
  <c r="S27" i="20"/>
  <c r="Q27" i="20"/>
  <c r="I27" i="20"/>
  <c r="E27" i="20"/>
  <c r="T26" i="20"/>
  <c r="S26" i="20"/>
  <c r="Q26" i="20"/>
  <c r="I26" i="20"/>
  <c r="E26" i="20"/>
  <c r="T25" i="20"/>
  <c r="S25" i="20"/>
  <c r="Q25" i="20"/>
  <c r="I25" i="20"/>
  <c r="E25" i="20"/>
  <c r="T24" i="20"/>
  <c r="S24" i="20"/>
  <c r="Q24" i="20"/>
  <c r="I24" i="20"/>
  <c r="E24" i="20"/>
  <c r="T23" i="20"/>
  <c r="S23" i="20"/>
  <c r="Q23" i="20"/>
  <c r="I23" i="20"/>
  <c r="E23" i="20"/>
  <c r="T22" i="20"/>
  <c r="S22" i="20"/>
  <c r="Q22" i="20"/>
  <c r="I22" i="20"/>
  <c r="E22" i="20"/>
  <c r="T21" i="20"/>
  <c r="S21" i="20"/>
  <c r="Q21" i="20"/>
  <c r="I21" i="20"/>
  <c r="E21" i="20"/>
  <c r="T20" i="20"/>
  <c r="S20" i="20"/>
  <c r="Q20" i="20"/>
  <c r="I20" i="20"/>
  <c r="E20" i="20"/>
  <c r="T19" i="20"/>
  <c r="S19" i="20"/>
  <c r="Q19" i="20"/>
  <c r="I19" i="20"/>
  <c r="E19" i="20"/>
  <c r="T20" i="19"/>
  <c r="H35" i="16"/>
  <c r="G35" i="16"/>
  <c r="D35" i="16"/>
  <c r="C35" i="16"/>
  <c r="H30" i="16"/>
  <c r="D25" i="16"/>
  <c r="C25" i="16"/>
  <c r="H25" i="16"/>
  <c r="G25" i="16"/>
  <c r="I34" i="16"/>
  <c r="I23" i="16"/>
  <c r="H40" i="16" l="1"/>
  <c r="G40" i="16"/>
  <c r="E66" i="24"/>
  <c r="Q24" i="21"/>
  <c r="S24" i="21"/>
  <c r="U19" i="20"/>
  <c r="Q40" i="21"/>
  <c r="S40" i="21"/>
  <c r="T40" i="21"/>
  <c r="S65" i="20"/>
  <c r="T65" i="20"/>
  <c r="T66" i="24"/>
  <c r="U65" i="24"/>
  <c r="S66" i="24"/>
  <c r="I30" i="16"/>
  <c r="U22" i="20"/>
  <c r="Q66" i="24"/>
  <c r="I37" i="20"/>
  <c r="U53" i="20"/>
  <c r="U30" i="20"/>
  <c r="M24" i="21"/>
  <c r="M37" i="24"/>
  <c r="I37" i="24"/>
  <c r="E20" i="16"/>
  <c r="U50" i="24"/>
  <c r="U61" i="20"/>
  <c r="I24" i="21"/>
  <c r="T24" i="21"/>
  <c r="E24" i="21"/>
  <c r="U26" i="20"/>
  <c r="U34" i="20"/>
  <c r="M65" i="20"/>
  <c r="U51" i="20"/>
  <c r="U48" i="20"/>
  <c r="U52" i="20"/>
  <c r="U56" i="20"/>
  <c r="U60" i="20"/>
  <c r="U64" i="20"/>
  <c r="U22" i="24"/>
  <c r="U26" i="24"/>
  <c r="U34" i="24"/>
  <c r="Q37" i="24"/>
  <c r="U21" i="24"/>
  <c r="U20" i="24"/>
  <c r="U36" i="24"/>
  <c r="U29" i="24"/>
  <c r="U25" i="24"/>
  <c r="U33" i="24"/>
  <c r="U31" i="24"/>
  <c r="U30" i="24"/>
  <c r="U24" i="24"/>
  <c r="U19" i="24"/>
  <c r="U28" i="24"/>
  <c r="T37" i="24"/>
  <c r="U23" i="24"/>
  <c r="U32" i="24"/>
  <c r="U27" i="24"/>
  <c r="E37" i="24"/>
  <c r="U35" i="24"/>
  <c r="M66" i="24"/>
  <c r="U48" i="24"/>
  <c r="U52" i="24"/>
  <c r="U56" i="24"/>
  <c r="U60" i="24"/>
  <c r="U64" i="24"/>
  <c r="U53" i="24"/>
  <c r="I66" i="24"/>
  <c r="U55" i="24"/>
  <c r="U63" i="24"/>
  <c r="U54" i="24"/>
  <c r="U62" i="24"/>
  <c r="U51" i="24"/>
  <c r="U59" i="24"/>
  <c r="U49" i="24"/>
  <c r="U58" i="24"/>
  <c r="U57" i="24"/>
  <c r="U61" i="24"/>
  <c r="I25" i="16"/>
  <c r="E35" i="16"/>
  <c r="E25" i="16"/>
  <c r="U20" i="19"/>
  <c r="S37" i="24"/>
  <c r="I35" i="16"/>
  <c r="U24" i="23"/>
  <c r="U33" i="23"/>
  <c r="U38" i="23" s="1"/>
  <c r="E40" i="21"/>
  <c r="U38" i="21"/>
  <c r="U37" i="21"/>
  <c r="U35" i="21"/>
  <c r="U39" i="21"/>
  <c r="U36" i="21"/>
  <c r="U23" i="21"/>
  <c r="U22" i="21"/>
  <c r="U20" i="21"/>
  <c r="U19" i="21"/>
  <c r="U21" i="21"/>
  <c r="M40" i="21"/>
  <c r="I40" i="21"/>
  <c r="Q65" i="20"/>
  <c r="U63" i="20"/>
  <c r="U59" i="20"/>
  <c r="U54" i="20"/>
  <c r="U62" i="20"/>
  <c r="I65" i="20"/>
  <c r="U55" i="20"/>
  <c r="U57" i="20"/>
  <c r="U50" i="20"/>
  <c r="E65" i="20"/>
  <c r="U49" i="20"/>
  <c r="U58" i="20"/>
  <c r="U25" i="20"/>
  <c r="U32" i="20"/>
  <c r="U36" i="20"/>
  <c r="Q37" i="20"/>
  <c r="U28" i="20"/>
  <c r="M37" i="20"/>
  <c r="U27" i="20"/>
  <c r="U31" i="20"/>
  <c r="U35" i="20"/>
  <c r="U33" i="20"/>
  <c r="U20" i="20"/>
  <c r="U23" i="20"/>
  <c r="U29" i="20"/>
  <c r="U24" i="20"/>
  <c r="E37" i="20"/>
  <c r="U21" i="20"/>
  <c r="S37" i="20"/>
  <c r="T37" i="20"/>
  <c r="U47" i="20"/>
  <c r="I40" i="16" l="1"/>
  <c r="U40" i="21"/>
  <c r="U65" i="20"/>
  <c r="U66" i="24"/>
  <c r="U37" i="24"/>
  <c r="U24" i="21"/>
  <c r="U37" i="20"/>
  <c r="D40" i="16" l="1"/>
  <c r="C40" i="16"/>
  <c r="E39" i="16"/>
  <c r="E40" i="16" l="1"/>
  <c r="T43" i="19"/>
  <c r="S38" i="19"/>
  <c r="U38" i="19" s="1"/>
  <c r="U43" i="19" s="1"/>
  <c r="S43" i="19" l="1"/>
  <c r="S73" i="19" l="1"/>
  <c r="T73" i="19"/>
  <c r="U73" i="19" l="1"/>
  <c r="U78" i="19" s="1"/>
  <c r="T78" i="19"/>
  <c r="S78" i="19"/>
</calcChain>
</file>

<file path=xl/sharedStrings.xml><?xml version="1.0" encoding="utf-8"?>
<sst xmlns="http://schemas.openxmlformats.org/spreadsheetml/2006/main" count="501" uniqueCount="134">
  <si>
    <t>SUPERINTENDENCIA DE BANCOS</t>
  </si>
  <si>
    <t>GERENCIA DE ANÁLISIS Y REGULACIÓN</t>
  </si>
  <si>
    <t>Boletín Estadístico y Financiero</t>
  </si>
  <si>
    <t>EMPRESAS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</si>
  <si>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</si>
  <si>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Superintendencia de Bancos</t>
  </si>
  <si>
    <t>Gerencia de Análisis y Regulación</t>
  </si>
  <si>
    <t>Índice</t>
  </si>
  <si>
    <t>Por Tipo de Entidad</t>
  </si>
  <si>
    <t>Por Zona Geográfica</t>
  </si>
  <si>
    <t xml:space="preserve">Por Actividad Principal del Deudor </t>
  </si>
  <si>
    <t xml:space="preserve">Por Rango  de Saldo </t>
  </si>
  <si>
    <t>Ir a inicio</t>
  </si>
  <si>
    <t>Al 31/12/2022</t>
  </si>
  <si>
    <t>Cantidad</t>
  </si>
  <si>
    <t>Tipo de Empresa</t>
  </si>
  <si>
    <t>Sin Financiamiento</t>
  </si>
  <si>
    <t>Con Financiamiento (*)</t>
  </si>
  <si>
    <t>Total</t>
  </si>
  <si>
    <t>i- Micro</t>
  </si>
  <si>
    <t>ii- Pequeña</t>
  </si>
  <si>
    <t>iii- Mediana</t>
  </si>
  <si>
    <t>iv- Grande</t>
  </si>
  <si>
    <t>Total General</t>
  </si>
  <si>
    <t>Acceso al Crédito por Tipo de Entidad</t>
  </si>
  <si>
    <t xml:space="preserve">Cantidad de Operaciones </t>
  </si>
  <si>
    <t>MN</t>
  </si>
  <si>
    <t>ME</t>
  </si>
  <si>
    <t xml:space="preserve">Bancos </t>
  </si>
  <si>
    <t>Total Micro</t>
  </si>
  <si>
    <t>Total Pequeña</t>
  </si>
  <si>
    <t>Total Mediana</t>
  </si>
  <si>
    <t>Total Grande</t>
  </si>
  <si>
    <t>Total (i + ii + iii + iv)</t>
  </si>
  <si>
    <t>Acceso al Crédito por Departamento</t>
  </si>
  <si>
    <t>Saldo crédito (en millones de Guaraníes)</t>
  </si>
  <si>
    <t>ALTO PARAGUAY</t>
  </si>
  <si>
    <t>ALTO PARANA</t>
  </si>
  <si>
    <t>AMAMBAY</t>
  </si>
  <si>
    <t>BOQUERON</t>
  </si>
  <si>
    <t>CAAGUAZU</t>
  </si>
  <si>
    <t>CAAZAPA</t>
  </si>
  <si>
    <t>CANINDEYU</t>
  </si>
  <si>
    <t>CAPITAL</t>
  </si>
  <si>
    <t>CENTRAL</t>
  </si>
  <si>
    <t>CONCEPCION</t>
  </si>
  <si>
    <t>CORDILLERA</t>
  </si>
  <si>
    <t>GUAIRA</t>
  </si>
  <si>
    <t>ITAPUA</t>
  </si>
  <si>
    <t>MISIONES</t>
  </si>
  <si>
    <t>NEEMBUCU</t>
  </si>
  <si>
    <t>PARAGUARI</t>
  </si>
  <si>
    <t>PTE. HAYES</t>
  </si>
  <si>
    <t>SAN PEDRO</t>
  </si>
  <si>
    <t>TOTAL</t>
  </si>
  <si>
    <t>Cantidad de Operaciones</t>
  </si>
  <si>
    <t>(*) Se considera como Zona, la Región Geográfica declarada por el contribuyente ante la SET.</t>
  </si>
  <si>
    <t xml:space="preserve">Acceso al Crédito según la Actividad principal del Deudor </t>
  </si>
  <si>
    <t>AGRICULTURA</t>
  </si>
  <si>
    <t>ALQUILER DE VIVIENDAS</t>
  </si>
  <si>
    <t>BEBIDAS Y TABACO</t>
  </si>
  <si>
    <t>COMERCIO</t>
  </si>
  <si>
    <t>CONSTRUCCIÓN</t>
  </si>
  <si>
    <t xml:space="preserve">FABRICACIÓN DE PRODUCTOS QUÍMICOS </t>
  </si>
  <si>
    <t>FORESTAL</t>
  </si>
  <si>
    <t xml:space="preserve">GANADERÍA Y PESCA </t>
  </si>
  <si>
    <t>INDUSTRIAS MANUFACTURERAS</t>
  </si>
  <si>
    <t>INTERMEDIACIÓN FINANCIERA</t>
  </si>
  <si>
    <t>MINERIA</t>
  </si>
  <si>
    <t xml:space="preserve">OTRAS INDUSTRIAS </t>
  </si>
  <si>
    <t>OTROS</t>
  </si>
  <si>
    <t>PROUCCIÓN DE CARNE</t>
  </si>
  <si>
    <t>RESTAURANTES Y HOTELES</t>
  </si>
  <si>
    <t>SERVICIOS</t>
  </si>
  <si>
    <t>SERVICIOS BÁSICOS</t>
  </si>
  <si>
    <t>TRANSPORTE</t>
  </si>
  <si>
    <t>(*) Se considera como Actividad, la Actividad Principal declarada por el contribuyente ante la SET.</t>
  </si>
  <si>
    <t xml:space="preserve">Estratificación del Saldo de Deuda </t>
  </si>
  <si>
    <t>0 a 50 MM PYG</t>
  </si>
  <si>
    <t>50 a 150 MM PYG</t>
  </si>
  <si>
    <t>150 a 500 MM PYG</t>
  </si>
  <si>
    <t>500 a 1.500 MM PYG</t>
  </si>
  <si>
    <t>1.500 MM PYG +</t>
  </si>
  <si>
    <t xml:space="preserve">(*) Para la estratificación se considera el saldo de cada operación. </t>
  </si>
  <si>
    <t xml:space="preserve">(*) Para la estratificación se considera la deuda total de cada cliente con financiamiento en los Bancos y Financieras del País </t>
  </si>
  <si>
    <t>Saldo crédito 
(en millones de Guaraníes)</t>
  </si>
  <si>
    <t>RANGO</t>
  </si>
  <si>
    <t>1.</t>
  </si>
  <si>
    <t>2.</t>
  </si>
  <si>
    <t>3.</t>
  </si>
  <si>
    <t>4.</t>
  </si>
  <si>
    <t>Los importes correspondientes a Moneda Extranjera se encuentran expresados en Guaranies, de acuerdo a la Cotización Referencial Mensual publicada por el Banco Central del Paraguay.</t>
  </si>
  <si>
    <t>La cantidad de operaciones no representa cantidad de personas.</t>
  </si>
  <si>
    <t>Acceso a Créditos de Bancos y Financieras (*)</t>
  </si>
  <si>
    <t>Acceso al Crédito de Bancos y Financieras</t>
  </si>
  <si>
    <t>NOTAS GENERALES</t>
  </si>
  <si>
    <r>
      <t xml:space="preserve">Los datos crediticios corresponden a información reportada por </t>
    </r>
    <r>
      <rPr>
        <b/>
        <sz val="11"/>
        <color theme="1"/>
        <rFont val="Baskerville"/>
      </rPr>
      <t>Bancos y Financieras</t>
    </r>
    <r>
      <rPr>
        <sz val="11"/>
        <color theme="1"/>
        <rFont val="Baskerville"/>
      </rPr>
      <t xml:space="preserve"> a la Central de Información de la Superintendencia de Bancos - Banco Central del Paraguay-</t>
    </r>
  </si>
  <si>
    <r>
      <t xml:space="preserve">(*) Con operaciones financieras activas en </t>
    </r>
    <r>
      <rPr>
        <b/>
        <sz val="14"/>
        <color theme="1"/>
        <rFont val="Baskerville"/>
      </rPr>
      <t>Bancos y Empresas Financieras</t>
    </r>
  </si>
  <si>
    <r>
      <t xml:space="preserve">Tipo Empresa /
  </t>
    </r>
    <r>
      <rPr>
        <sz val="12"/>
        <color theme="1"/>
        <rFont val="Baskerville"/>
      </rPr>
      <t xml:space="preserve"> Tipo Entidad Financiera</t>
    </r>
  </si>
  <si>
    <t>Acceso al Crédito por Entidad</t>
  </si>
  <si>
    <t xml:space="preserve">Financiera Paraguayo - Japonesa  S.A.E.C.A. </t>
  </si>
  <si>
    <t xml:space="preserve">Finlatina S.A. de Finanzas </t>
  </si>
  <si>
    <t xml:space="preserve">Tú Financiera S.A.E.C.A. </t>
  </si>
  <si>
    <t xml:space="preserve">Fic S.A. de Finanzas </t>
  </si>
  <si>
    <t xml:space="preserve">Banco Nacional de Fomento </t>
  </si>
  <si>
    <t xml:space="preserve">Solar Banco S.A.E  </t>
  </si>
  <si>
    <t xml:space="preserve">Banco BASA S.A. </t>
  </si>
  <si>
    <t xml:space="preserve">Banco Continental S.A.E.C.A. </t>
  </si>
  <si>
    <t xml:space="preserve">Banco Río S.A.E.C.A. </t>
  </si>
  <si>
    <t xml:space="preserve">Banco Familiar S.A.E.C.A. </t>
  </si>
  <si>
    <t xml:space="preserve">Banco Atlas S.A. </t>
  </si>
  <si>
    <t xml:space="preserve">Banco para la Comercialización y Producción S.A. - Bancop S.A. </t>
  </si>
  <si>
    <t xml:space="preserve">Interfisa Banco S.A.E.C.A. </t>
  </si>
  <si>
    <t xml:space="preserve">Banco Itaú Paraguay S.A. </t>
  </si>
  <si>
    <t xml:space="preserve">Sudameris Bank S.A.E.C.A. </t>
  </si>
  <si>
    <t xml:space="preserve">Banco GNB Paraguay S.A. </t>
  </si>
  <si>
    <t xml:space="preserve">Banco Do Brasil S.A. </t>
  </si>
  <si>
    <t xml:space="preserve">Banco de la Nación Argentina </t>
  </si>
  <si>
    <t xml:space="preserve">Citibank N.A. </t>
  </si>
  <si>
    <t xml:space="preserve">BANCOS </t>
  </si>
  <si>
    <t>Por Entidad</t>
  </si>
  <si>
    <t>Microempresa: ocupa hasta 10 personas y factura anualmente hasta un equivalente a G.500 millones;
Pequeña empresa: ocupa hasta 30 personas y factura anualmente hasta un equivalente a G.2.500 millones;
Mediana Empresa: ocupa hasta 50 personas y factura anualmente hasta un equivalente a G.6.000 millones;
Empresa grande: ocupa más de 50 personas y factura anualmente un importe mayor a G.6.000 millones.</t>
  </si>
  <si>
    <r>
      <t xml:space="preserve">Unidades económicas consideradas </t>
    </r>
    <r>
      <rPr>
        <b/>
        <sz val="11"/>
        <color theme="1"/>
        <rFont val="Baskerville"/>
      </rPr>
      <t>MIPYMES</t>
    </r>
    <r>
      <rPr>
        <sz val="11"/>
        <color theme="1"/>
        <rFont val="Baskerville"/>
      </rPr>
      <t xml:space="preserve"> o </t>
    </r>
    <r>
      <rPr>
        <b/>
        <sz val="11"/>
        <color theme="1"/>
        <rFont val="Baskerville"/>
      </rPr>
      <t xml:space="preserve">grandes empresas. </t>
    </r>
    <r>
      <rPr>
        <sz val="11"/>
        <color theme="1"/>
        <rFont val="Baskerville"/>
      </rPr>
      <t xml:space="preserve">Listado proporcionado por la </t>
    </r>
    <r>
      <rPr>
        <b/>
        <sz val="11"/>
        <color theme="1"/>
        <rFont val="Baskerville"/>
      </rPr>
      <t xml:space="preserve">Subsecretaría de Estado de Tributación (SET), </t>
    </r>
    <r>
      <rPr>
        <sz val="11"/>
        <color theme="1"/>
        <rFont val="Baskerville"/>
      </rPr>
      <t>confeccionado al: 31.12.2021</t>
    </r>
  </si>
  <si>
    <t>1a</t>
  </si>
  <si>
    <t>1b</t>
  </si>
  <si>
    <t>CATEGORÍA</t>
  </si>
  <si>
    <t>Acceso al Crédito por Categoría de la Operación</t>
  </si>
  <si>
    <t xml:space="preserve">(*) Para la categorización se considera la categoría de la operación no la del cliente. </t>
  </si>
  <si>
    <t>Por Categoría de Riesgo de la Operación</t>
  </si>
  <si>
    <t>Zeta Banco S.A.</t>
  </si>
  <si>
    <t>UENO Bank S.A.</t>
  </si>
  <si>
    <t xml:space="preserve">FINANCIERAS </t>
  </si>
  <si>
    <t>FINANCIERAS</t>
  </si>
  <si>
    <t xml:space="preserve">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</si>
</sst>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Baskerville Old Face"/>
      <family val="1"/>
    </font>
    <font>
      <b/>
      <sz val="18"/>
      <color theme="0"/>
      <name val="Baskerville Old Face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6"/>
      <name val="Baskerville Old Face"/>
      <family val="1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Baskerville Old Face"/>
      <family val="1"/>
    </font>
    <font>
      <u/>
      <sz val="7.5"/>
      <color indexed="12"/>
      <name val="Courier"/>
      <family val="3"/>
    </font>
    <font>
      <sz val="13"/>
      <name val="Baskerville Old Face"/>
      <family val="1"/>
    </font>
    <font>
      <u/>
      <sz val="12"/>
      <name val="Baskerville Old Face"/>
      <family val="1"/>
    </font>
    <font>
      <sz val="12"/>
      <name val="Baskerville Old Face"/>
      <family val="1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Baskerville Old Face"/>
      <family val="1"/>
    </font>
    <font>
      <u/>
      <sz val="16"/>
      <name val="Baskerville Old Face"/>
      <family val="1"/>
    </font>
    <font>
      <u/>
      <sz val="16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Baskerville"/>
    </font>
    <font>
      <b/>
      <sz val="10"/>
      <color theme="1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u/>
      <sz val="11"/>
      <color theme="10"/>
      <name val="Baskerville"/>
    </font>
    <font>
      <b/>
      <sz val="14"/>
      <name val="Baskerville"/>
    </font>
    <font>
      <sz val="14"/>
      <color theme="1"/>
      <name val="Baskerville"/>
    </font>
    <font>
      <b/>
      <sz val="12"/>
      <color theme="1"/>
      <name val="Baskerville"/>
    </font>
    <font>
      <sz val="12"/>
      <color theme="1"/>
      <name val="Baskerville"/>
    </font>
    <font>
      <b/>
      <sz val="14"/>
      <color theme="1"/>
      <name val="Baskerville"/>
    </font>
    <font>
      <b/>
      <u/>
      <sz val="10"/>
      <color theme="10"/>
      <name val="Baskerville"/>
    </font>
    <font>
      <b/>
      <sz val="20"/>
      <name val="Baskerville"/>
    </font>
    <font>
      <b/>
      <i/>
      <sz val="10"/>
      <color theme="0"/>
      <name val="Calibri"/>
      <family val="2"/>
      <scheme val="minor"/>
    </font>
    <font>
      <b/>
      <sz val="23"/>
      <name val="Baskerville Old Face"/>
      <family val="1"/>
    </font>
    <font>
      <u/>
      <sz val="16"/>
      <color rgb="FF000099"/>
      <name val="Baskerville Old Face"/>
      <family val="1"/>
    </font>
    <font>
      <u/>
      <sz val="16"/>
      <color rgb="FF000099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0" fontId="11" fillId="0" borderId="0" applyProtection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8" borderId="0" applyNumberFormat="0" applyBorder="0" applyAlignment="0" applyProtection="0"/>
    <xf numFmtId="0" fontId="56" fillId="9" borderId="7" applyNumberFormat="0" applyAlignment="0" applyProtection="0"/>
    <xf numFmtId="0" fontId="57" fillId="10" borderId="8" applyNumberFormat="0" applyAlignment="0" applyProtection="0"/>
    <xf numFmtId="0" fontId="58" fillId="10" borderId="7" applyNumberFormat="0" applyAlignment="0" applyProtection="0"/>
    <xf numFmtId="0" fontId="59" fillId="0" borderId="9" applyNumberFormat="0" applyFill="0" applyAlignment="0" applyProtection="0"/>
    <xf numFmtId="0" fontId="60" fillId="11" borderId="10" applyNumberFormat="0" applyAlignment="0" applyProtection="0"/>
    <xf numFmtId="0" fontId="61" fillId="0" borderId="0" applyNumberFormat="0" applyFill="0" applyBorder="0" applyAlignment="0" applyProtection="0"/>
    <xf numFmtId="0" fontId="1" fillId="12" borderId="11" applyNumberFormat="0" applyFont="0" applyAlignment="0" applyProtection="0"/>
    <xf numFmtId="0" fontId="62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6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6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6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6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6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0" applyFont="1" applyFill="1"/>
    <xf numFmtId="41" fontId="3" fillId="2" borderId="0" xfId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0" xfId="2" applyFont="1" applyFill="1"/>
    <xf numFmtId="41" fontId="0" fillId="0" borderId="0" xfId="0" applyNumberFormat="1"/>
    <xf numFmtId="37" fontId="10" fillId="3" borderId="0" xfId="10" applyFont="1" applyFill="1"/>
    <xf numFmtId="37" fontId="10" fillId="0" borderId="0" xfId="10" applyFont="1"/>
    <xf numFmtId="0" fontId="12" fillId="0" borderId="0" xfId="11" applyFont="1" applyAlignment="1" applyProtection="1">
      <alignment wrapText="1"/>
    </xf>
    <xf numFmtId="0" fontId="13" fillId="0" borderId="0" xfId="11" applyFont="1" applyAlignment="1" applyProtection="1">
      <alignment wrapText="1"/>
    </xf>
    <xf numFmtId="0" fontId="14" fillId="0" borderId="0" xfId="11" applyFont="1" applyAlignment="1" applyProtection="1">
      <alignment wrapText="1"/>
    </xf>
    <xf numFmtId="37" fontId="16" fillId="0" borderId="0" xfId="10" applyFont="1"/>
    <xf numFmtId="37" fontId="20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14" fontId="17" fillId="0" borderId="0" xfId="10" applyNumberFormat="1" applyFont="1"/>
    <xf numFmtId="14" fontId="20" fillId="0" borderId="0" xfId="10" applyNumberFormat="1" applyFont="1" applyAlignment="1">
      <alignment horizontal="center"/>
    </xf>
    <xf numFmtId="37" fontId="21" fillId="3" borderId="0" xfId="10" applyFont="1" applyFill="1"/>
    <xf numFmtId="37" fontId="16" fillId="3" borderId="0" xfId="10" applyFont="1" applyFill="1"/>
    <xf numFmtId="37" fontId="8" fillId="3" borderId="0" xfId="10" applyFont="1" applyFill="1"/>
    <xf numFmtId="37" fontId="21" fillId="0" borderId="0" xfId="10" applyFont="1"/>
    <xf numFmtId="37" fontId="22" fillId="0" borderId="0" xfId="10" applyFont="1"/>
    <xf numFmtId="37" fontId="24" fillId="0" borderId="0" xfId="10" applyFont="1"/>
    <xf numFmtId="37" fontId="7" fillId="3" borderId="0" xfId="10" applyFont="1" applyFill="1"/>
    <xf numFmtId="37" fontId="25" fillId="0" borderId="0" xfId="12" applyNumberFormat="1" applyFont="1" applyFill="1" applyAlignment="1" applyProtection="1"/>
    <xf numFmtId="37" fontId="26" fillId="0" borderId="0" xfId="10" applyFont="1"/>
    <xf numFmtId="0" fontId="5" fillId="2" borderId="0" xfId="2" applyFont="1" applyFill="1" applyBorder="1"/>
    <xf numFmtId="0" fontId="2" fillId="2" borderId="3" xfId="0" applyFont="1" applyFill="1" applyBorder="1"/>
    <xf numFmtId="41" fontId="3" fillId="2" borderId="1" xfId="1" applyFont="1" applyFill="1" applyBorder="1"/>
    <xf numFmtId="41" fontId="3" fillId="5" borderId="0" xfId="1" applyFont="1" applyFill="1" applyBorder="1"/>
    <xf numFmtId="41" fontId="3" fillId="5" borderId="1" xfId="1" applyFont="1" applyFill="1" applyBorder="1"/>
    <xf numFmtId="41" fontId="0" fillId="0" borderId="0" xfId="1" applyFont="1"/>
    <xf numFmtId="0" fontId="27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2" borderId="0" xfId="1" applyFont="1" applyFill="1"/>
    <xf numFmtId="41" fontId="0" fillId="2" borderId="3" xfId="1" applyFont="1" applyFill="1" applyBorder="1"/>
    <xf numFmtId="41" fontId="0" fillId="0" borderId="3" xfId="1" applyFont="1" applyBorder="1"/>
    <xf numFmtId="41" fontId="0" fillId="2" borderId="0" xfId="1" applyFont="1" applyFill="1" applyBorder="1"/>
    <xf numFmtId="41" fontId="0" fillId="2" borderId="0" xfId="1" applyFont="1" applyFill="1" applyAlignment="1">
      <alignment horizontal="center" vertical="center"/>
    </xf>
    <xf numFmtId="41" fontId="2" fillId="2" borderId="0" xfId="1" applyFont="1" applyFill="1" applyBorder="1" applyAlignment="1">
      <alignment horizontal="center" vertical="center"/>
    </xf>
    <xf numFmtId="41" fontId="0" fillId="2" borderId="0" xfId="1" applyFont="1" applyFill="1" applyBorder="1" applyAlignment="1">
      <alignment horizontal="center" vertical="center"/>
    </xf>
    <xf numFmtId="41" fontId="2" fillId="2" borderId="0" xfId="1" applyFont="1" applyFill="1" applyAlignment="1">
      <alignment horizontal="center"/>
    </xf>
    <xf numFmtId="41" fontId="2" fillId="2" borderId="0" xfId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27" fillId="0" borderId="0" xfId="1" applyFont="1"/>
    <xf numFmtId="0" fontId="27" fillId="0" borderId="0" xfId="0" applyFont="1"/>
    <xf numFmtId="41" fontId="0" fillId="0" borderId="1" xfId="1" applyFont="1" applyBorder="1"/>
    <xf numFmtId="41" fontId="27" fillId="5" borderId="0" xfId="1" applyFont="1" applyFill="1"/>
    <xf numFmtId="37" fontId="29" fillId="0" borderId="0" xfId="10" applyFont="1"/>
    <xf numFmtId="37" fontId="30" fillId="0" borderId="0" xfId="12" applyNumberFormat="1" applyFont="1" applyFill="1" applyAlignment="1" applyProtection="1">
      <alignment horizontal="left"/>
    </xf>
    <xf numFmtId="0" fontId="31" fillId="0" borderId="0" xfId="2" applyFont="1"/>
    <xf numFmtId="37" fontId="30" fillId="0" borderId="0" xfId="12" applyNumberFormat="1" applyFont="1" applyFill="1" applyAlignment="1" applyProtection="1"/>
    <xf numFmtId="37" fontId="32" fillId="0" borderId="0" xfId="10" applyFont="1"/>
    <xf numFmtId="37" fontId="31" fillId="0" borderId="0" xfId="2" applyNumberFormat="1" applyFont="1" applyFill="1" applyAlignment="1" applyProtection="1"/>
    <xf numFmtId="37" fontId="29" fillId="0" borderId="0" xfId="10" applyFont="1" applyAlignment="1">
      <alignment horizontal="left" indent="2"/>
    </xf>
    <xf numFmtId="37" fontId="31" fillId="0" borderId="0" xfId="2" applyNumberFormat="1" applyFont="1"/>
    <xf numFmtId="37" fontId="30" fillId="0" borderId="0" xfId="10" applyFont="1"/>
    <xf numFmtId="0" fontId="33" fillId="2" borderId="0" xfId="0" applyFont="1" applyFill="1"/>
    <xf numFmtId="37" fontId="10" fillId="4" borderId="0" xfId="10" applyFont="1" applyFill="1"/>
    <xf numFmtId="0" fontId="35" fillId="2" borderId="0" xfId="0" applyFont="1" applyFill="1" applyAlignment="1">
      <alignment horizontal="left" vertical="top" wrapText="1"/>
    </xf>
    <xf numFmtId="0" fontId="37" fillId="2" borderId="0" xfId="2" applyFont="1" applyFill="1" applyBorder="1"/>
    <xf numFmtId="0" fontId="37" fillId="2" borderId="0" xfId="2" applyFont="1" applyFill="1"/>
    <xf numFmtId="0" fontId="35" fillId="2" borderId="0" xfId="0" applyFont="1" applyFill="1"/>
    <xf numFmtId="9" fontId="35" fillId="0" borderId="0" xfId="3" applyFont="1"/>
    <xf numFmtId="0" fontId="35" fillId="0" borderId="0" xfId="0" applyFont="1"/>
    <xf numFmtId="0" fontId="36" fillId="2" borderId="3" xfId="0" applyFont="1" applyFill="1" applyBorder="1"/>
    <xf numFmtId="0" fontId="35" fillId="2" borderId="3" xfId="0" applyFont="1" applyFill="1" applyBorder="1"/>
    <xf numFmtId="9" fontId="35" fillId="0" borderId="3" xfId="3" applyFont="1" applyBorder="1"/>
    <xf numFmtId="0" fontId="35" fillId="0" borderId="3" xfId="0" applyFont="1" applyBorder="1"/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top" wrapText="1"/>
    </xf>
    <xf numFmtId="0" fontId="40" fillId="2" borderId="0" xfId="0" applyFont="1" applyFill="1"/>
    <xf numFmtId="41" fontId="41" fillId="2" borderId="0" xfId="1" applyFont="1" applyFill="1" applyBorder="1"/>
    <xf numFmtId="41" fontId="40" fillId="5" borderId="0" xfId="1" applyFont="1" applyFill="1" applyBorder="1"/>
    <xf numFmtId="41" fontId="35" fillId="2" borderId="0" xfId="1" applyFont="1" applyFill="1" applyBorder="1"/>
    <xf numFmtId="41" fontId="41" fillId="2" borderId="1" xfId="1" applyFont="1" applyFill="1" applyBorder="1"/>
    <xf numFmtId="41" fontId="40" fillId="5" borderId="1" xfId="1" applyFont="1" applyFill="1" applyBorder="1"/>
    <xf numFmtId="41" fontId="40" fillId="2" borderId="0" xfId="1" applyFont="1" applyFill="1" applyBorder="1"/>
    <xf numFmtId="41" fontId="36" fillId="2" borderId="0" xfId="1" applyFont="1" applyFill="1" applyBorder="1"/>
    <xf numFmtId="0" fontId="41" fillId="2" borderId="0" xfId="0" applyFont="1" applyFill="1"/>
    <xf numFmtId="0" fontId="39" fillId="2" borderId="0" xfId="0" applyFont="1" applyFill="1"/>
    <xf numFmtId="0" fontId="43" fillId="2" borderId="0" xfId="2" applyFont="1" applyFill="1"/>
    <xf numFmtId="0" fontId="43" fillId="2" borderId="0" xfId="2" applyFont="1" applyFill="1" applyBorder="1"/>
    <xf numFmtId="0" fontId="35" fillId="2" borderId="0" xfId="0" applyFont="1" applyFill="1" applyAlignment="1">
      <alignment horizontal="center" vertical="center"/>
    </xf>
    <xf numFmtId="0" fontId="34" fillId="2" borderId="3" xfId="0" applyFont="1" applyFill="1" applyBorder="1"/>
    <xf numFmtId="41" fontId="35" fillId="0" borderId="0" xfId="1" applyFont="1"/>
    <xf numFmtId="0" fontId="36" fillId="2" borderId="0" xfId="0" applyFont="1" applyFill="1"/>
    <xf numFmtId="41" fontId="33" fillId="2" borderId="0" xfId="1" applyFont="1" applyFill="1" applyBorder="1"/>
    <xf numFmtId="41" fontId="34" fillId="2" borderId="0" xfId="1" applyFont="1" applyFill="1" applyBorder="1"/>
    <xf numFmtId="0" fontId="40" fillId="2" borderId="0" xfId="0" applyFont="1" applyFill="1" applyAlignment="1">
      <alignment horizontal="left"/>
    </xf>
    <xf numFmtId="0" fontId="40" fillId="2" borderId="2" xfId="0" applyFont="1" applyFill="1" applyBorder="1" applyAlignment="1">
      <alignment horizontal="center"/>
    </xf>
    <xf numFmtId="0" fontId="41" fillId="0" borderId="0" xfId="0" applyFont="1"/>
    <xf numFmtId="0" fontId="40" fillId="2" borderId="0" xfId="0" applyFont="1" applyFill="1" applyAlignment="1">
      <alignment horizontal="center"/>
    </xf>
    <xf numFmtId="0" fontId="40" fillId="2" borderId="1" xfId="0" applyFont="1" applyFill="1" applyBorder="1" applyAlignment="1">
      <alignment horizontal="center"/>
    </xf>
    <xf numFmtId="41" fontId="41" fillId="0" borderId="0" xfId="1" applyFont="1"/>
    <xf numFmtId="0" fontId="40" fillId="5" borderId="0" xfId="0" applyFont="1" applyFill="1"/>
    <xf numFmtId="0" fontId="41" fillId="2" borderId="0" xfId="0" applyFont="1" applyFill="1" applyAlignment="1">
      <alignment horizontal="left" indent="2"/>
    </xf>
    <xf numFmtId="41" fontId="35" fillId="2" borderId="0" xfId="1" applyFont="1" applyFill="1"/>
    <xf numFmtId="41" fontId="35" fillId="2" borderId="3" xfId="1" applyFont="1" applyFill="1" applyBorder="1"/>
    <xf numFmtId="41" fontId="35" fillId="0" borderId="3" xfId="1" applyFont="1" applyBorder="1"/>
    <xf numFmtId="41" fontId="35" fillId="2" borderId="0" xfId="1" applyFont="1" applyFill="1" applyAlignment="1">
      <alignment horizontal="center" vertical="center"/>
    </xf>
    <xf numFmtId="41" fontId="36" fillId="2" borderId="0" xfId="1" applyFont="1" applyFill="1" applyBorder="1" applyAlignment="1">
      <alignment horizontal="center" vertical="center"/>
    </xf>
    <xf numFmtId="41" fontId="35" fillId="2" borderId="0" xfId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1" fontId="36" fillId="2" borderId="0" xfId="1" applyFont="1" applyFill="1" applyAlignment="1">
      <alignment horizontal="center"/>
    </xf>
    <xf numFmtId="41" fontId="36" fillId="2" borderId="0" xfId="1" applyFont="1" applyFill="1" applyBorder="1" applyAlignment="1">
      <alignment horizontal="center"/>
    </xf>
    <xf numFmtId="41" fontId="36" fillId="2" borderId="1" xfId="1" applyFont="1" applyFill="1" applyBorder="1" applyAlignment="1">
      <alignment horizontal="center"/>
    </xf>
    <xf numFmtId="41" fontId="35" fillId="5" borderId="0" xfId="1" applyFont="1" applyFill="1" applyBorder="1"/>
    <xf numFmtId="41" fontId="33" fillId="5" borderId="0" xfId="1" applyFont="1" applyFill="1" applyBorder="1"/>
    <xf numFmtId="41" fontId="35" fillId="0" borderId="1" xfId="1" applyFont="1" applyBorder="1"/>
    <xf numFmtId="41" fontId="33" fillId="2" borderId="1" xfId="1" applyFont="1" applyFill="1" applyBorder="1"/>
    <xf numFmtId="41" fontId="33" fillId="5" borderId="1" xfId="1" applyFont="1" applyFill="1" applyBorder="1"/>
    <xf numFmtId="0" fontId="36" fillId="0" borderId="0" xfId="0" applyFont="1"/>
    <xf numFmtId="41" fontId="36" fillId="0" borderId="0" xfId="1" applyFont="1"/>
    <xf numFmtId="41" fontId="36" fillId="5" borderId="0" xfId="1" applyFont="1" applyFill="1"/>
    <xf numFmtId="0" fontId="34" fillId="2" borderId="0" xfId="0" applyFont="1" applyFill="1"/>
    <xf numFmtId="41" fontId="34" fillId="2" borderId="0" xfId="1" applyFont="1" applyFill="1" applyBorder="1" applyAlignment="1">
      <alignment horizontal="center"/>
    </xf>
    <xf numFmtId="41" fontId="34" fillId="2" borderId="0" xfId="1" applyFont="1" applyFill="1" applyBorder="1" applyAlignment="1">
      <alignment horizontal="center" vertical="center"/>
    </xf>
    <xf numFmtId="41" fontId="34" fillId="2" borderId="0" xfId="1" applyFont="1" applyFill="1" applyAlignment="1">
      <alignment horizontal="center"/>
    </xf>
    <xf numFmtId="41" fontId="34" fillId="2" borderId="1" xfId="1" applyFont="1" applyFill="1" applyBorder="1" applyAlignment="1">
      <alignment horizontal="center"/>
    </xf>
    <xf numFmtId="3" fontId="35" fillId="2" borderId="0" xfId="1" applyNumberFormat="1" applyFont="1" applyFill="1" applyBorder="1"/>
    <xf numFmtId="3" fontId="35" fillId="2" borderId="0" xfId="1" applyNumberFormat="1" applyFont="1" applyFill="1"/>
    <xf numFmtId="3" fontId="35" fillId="5" borderId="0" xfId="1" applyNumberFormat="1" applyFont="1" applyFill="1" applyBorder="1"/>
    <xf numFmtId="3" fontId="35" fillId="0" borderId="0" xfId="1" applyNumberFormat="1" applyFont="1"/>
    <xf numFmtId="3" fontId="33" fillId="2" borderId="0" xfId="1" applyNumberFormat="1" applyFont="1" applyFill="1" applyBorder="1"/>
    <xf numFmtId="3" fontId="33" fillId="5" borderId="0" xfId="1" applyNumberFormat="1" applyFont="1" applyFill="1" applyBorder="1"/>
    <xf numFmtId="3" fontId="35" fillId="0" borderId="1" xfId="1" applyNumberFormat="1" applyFont="1" applyBorder="1"/>
    <xf numFmtId="3" fontId="33" fillId="2" borderId="1" xfId="1" applyNumberFormat="1" applyFont="1" applyFill="1" applyBorder="1"/>
    <xf numFmtId="3" fontId="33" fillId="5" borderId="1" xfId="1" applyNumberFormat="1" applyFont="1" applyFill="1" applyBorder="1"/>
    <xf numFmtId="3" fontId="36" fillId="0" borderId="0" xfId="1" applyNumberFormat="1" applyFont="1"/>
    <xf numFmtId="3" fontId="36" fillId="5" borderId="0" xfId="1" applyNumberFormat="1" applyFont="1" applyFill="1"/>
    <xf numFmtId="0" fontId="35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41" fontId="35" fillId="0" borderId="0" xfId="0" applyNumberFormat="1" applyFont="1"/>
    <xf numFmtId="0" fontId="35" fillId="2" borderId="0" xfId="0" applyFont="1" applyFill="1" applyAlignment="1">
      <alignment horizontal="left" indent="2"/>
    </xf>
    <xf numFmtId="0" fontId="35" fillId="0" borderId="0" xfId="0" applyFont="1" applyAlignment="1">
      <alignment horizontal="left" indent="2"/>
    </xf>
    <xf numFmtId="41" fontId="36" fillId="5" borderId="0" xfId="1" applyFont="1" applyFill="1" applyBorder="1"/>
    <xf numFmtId="41" fontId="36" fillId="2" borderId="0" xfId="1" applyFont="1" applyFill="1"/>
    <xf numFmtId="41" fontId="35" fillId="0" borderId="0" xfId="1" applyFont="1" applyAlignment="1">
      <alignment horizontal="center" vertical="center"/>
    </xf>
    <xf numFmtId="37" fontId="45" fillId="3" borderId="0" xfId="10" applyFont="1" applyFill="1"/>
    <xf numFmtId="41" fontId="35" fillId="0" borderId="0" xfId="1" applyFont="1" applyBorder="1"/>
    <xf numFmtId="0" fontId="4" fillId="2" borderId="0" xfId="2" applyFill="1"/>
    <xf numFmtId="37" fontId="47" fillId="0" borderId="0" xfId="10" applyFont="1"/>
    <xf numFmtId="37" fontId="48" fillId="0" borderId="0" xfId="2" applyNumberFormat="1" applyFont="1"/>
    <xf numFmtId="41" fontId="41" fillId="0" borderId="0" xfId="1" applyFont="1" applyFill="1" applyBorder="1"/>
    <xf numFmtId="41" fontId="41" fillId="0" borderId="1" xfId="1" applyFont="1" applyFill="1" applyBorder="1"/>
    <xf numFmtId="41" fontId="40" fillId="0" borderId="0" xfId="1" applyFont="1" applyFill="1" applyBorder="1"/>
    <xf numFmtId="41" fontId="41" fillId="0" borderId="0" xfId="0" applyNumberFormat="1" applyFont="1"/>
    <xf numFmtId="164" fontId="35" fillId="0" borderId="0" xfId="57" applyFont="1"/>
    <xf numFmtId="164" fontId="35" fillId="0" borderId="3" xfId="57" applyFont="1" applyBorder="1"/>
    <xf numFmtId="164" fontId="36" fillId="2" borderId="0" xfId="57" applyFont="1" applyFill="1" applyAlignment="1">
      <alignment horizontal="center"/>
    </xf>
    <xf numFmtId="164" fontId="35" fillId="0" borderId="0" xfId="57" applyFont="1" applyBorder="1"/>
    <xf numFmtId="164" fontId="35" fillId="2" borderId="0" xfId="57" applyFont="1" applyFill="1" applyBorder="1"/>
    <xf numFmtId="164" fontId="36" fillId="2" borderId="0" xfId="57" applyFont="1" applyFill="1" applyBorder="1"/>
    <xf numFmtId="164" fontId="35" fillId="2" borderId="0" xfId="57" applyFont="1" applyFill="1"/>
    <xf numFmtId="165" fontId="35" fillId="0" borderId="0" xfId="57" applyNumberFormat="1" applyFont="1"/>
    <xf numFmtId="3" fontId="41" fillId="0" borderId="0" xfId="0" applyNumberFormat="1" applyFont="1"/>
    <xf numFmtId="3" fontId="35" fillId="0" borderId="0" xfId="1" applyNumberFormat="1" applyFont="1" applyFill="1" applyBorder="1"/>
    <xf numFmtId="3" fontId="35" fillId="0" borderId="0" xfId="1" applyNumberFormat="1" applyFont="1" applyFill="1"/>
    <xf numFmtId="3" fontId="33" fillId="0" borderId="0" xfId="1" applyNumberFormat="1" applyFont="1" applyFill="1" applyBorder="1"/>
    <xf numFmtId="3" fontId="35" fillId="0" borderId="1" xfId="1" applyNumberFormat="1" applyFont="1" applyFill="1" applyBorder="1"/>
    <xf numFmtId="3" fontId="33" fillId="0" borderId="1" xfId="1" applyNumberFormat="1" applyFont="1" applyFill="1" applyBorder="1"/>
    <xf numFmtId="3" fontId="36" fillId="0" borderId="0" xfId="1" applyNumberFormat="1" applyFont="1" applyFill="1"/>
    <xf numFmtId="0" fontId="35" fillId="2" borderId="0" xfId="0" applyFont="1" applyFill="1" applyAlignment="1">
      <alignment horizontal="left" vertical="top" wrapText="1"/>
    </xf>
    <xf numFmtId="37" fontId="21" fillId="4" borderId="0" xfId="10" applyFont="1" applyFill="1" applyAlignment="1">
      <alignment horizontal="center" vertical="top" wrapText="1"/>
    </xf>
    <xf numFmtId="37" fontId="18" fillId="0" borderId="0" xfId="10" applyFont="1" applyAlignment="1">
      <alignment horizontal="center"/>
    </xf>
    <xf numFmtId="37" fontId="15" fillId="4" borderId="0" xfId="10" applyFont="1" applyFill="1" applyAlignment="1">
      <alignment horizontal="center"/>
    </xf>
    <xf numFmtId="0" fontId="34" fillId="2" borderId="0" xfId="0" applyFont="1" applyFill="1" applyAlignment="1">
      <alignment horizontal="left" vertical="center"/>
    </xf>
    <xf numFmtId="37" fontId="10" fillId="4" borderId="0" xfId="10" applyFont="1" applyFill="1" applyAlignment="1">
      <alignment horizontal="center"/>
    </xf>
    <xf numFmtId="37" fontId="16" fillId="4" borderId="0" xfId="10" applyFont="1" applyFill="1" applyAlignment="1">
      <alignment horizontal="center" vertical="center"/>
    </xf>
    <xf numFmtId="37" fontId="19" fillId="0" borderId="0" xfId="10" applyFont="1" applyAlignment="1">
      <alignment horizontal="center"/>
    </xf>
    <xf numFmtId="14" fontId="46" fillId="0" borderId="0" xfId="10" applyNumberFormat="1" applyFont="1" applyAlignment="1">
      <alignment horizontal="center"/>
    </xf>
    <xf numFmtId="37" fontId="16" fillId="3" borderId="0" xfId="10" applyFont="1" applyFill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14" fontId="35" fillId="2" borderId="0" xfId="0" applyNumberFormat="1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left" wrapText="1"/>
    </xf>
    <xf numFmtId="0" fontId="40" fillId="2" borderId="0" xfId="0" applyFont="1" applyFill="1" applyAlignment="1">
      <alignment horizontal="left"/>
    </xf>
    <xf numFmtId="0" fontId="40" fillId="2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wrapText="1"/>
    </xf>
    <xf numFmtId="0" fontId="40" fillId="2" borderId="2" xfId="0" applyFont="1" applyFill="1" applyBorder="1" applyAlignment="1">
      <alignment horizontal="center"/>
    </xf>
    <xf numFmtId="0" fontId="44" fillId="2" borderId="0" xfId="0" applyFont="1" applyFill="1" applyAlignment="1">
      <alignment horizontal="center" vertical="center"/>
    </xf>
    <xf numFmtId="41" fontId="36" fillId="2" borderId="2" xfId="1" applyFont="1" applyFill="1" applyBorder="1" applyAlignment="1">
      <alignment horizontal="center" vertical="center"/>
    </xf>
    <xf numFmtId="0" fontId="36" fillId="2" borderId="0" xfId="0" applyFont="1" applyFill="1" applyAlignment="1">
      <alignment horizontal="left"/>
    </xf>
    <xf numFmtId="41" fontId="36" fillId="2" borderId="2" xfId="1" applyFont="1" applyFill="1" applyBorder="1" applyAlignment="1">
      <alignment horizontal="center" vertical="center" wrapText="1"/>
    </xf>
    <xf numFmtId="41" fontId="34" fillId="2" borderId="2" xfId="1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/>
    </xf>
    <xf numFmtId="41" fontId="34" fillId="2" borderId="2" xfId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41" fontId="2" fillId="2" borderId="2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41" fontId="2" fillId="2" borderId="2" xfId="1" applyFont="1" applyFill="1" applyBorder="1" applyAlignment="1">
      <alignment horizontal="center" vertical="center" wrapText="1"/>
    </xf>
  </cellXfs>
  <cellStyles count="58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o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14" builtinId="16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Hipervínculo" xfId="2" builtinId="8"/>
    <cellStyle name="Hipervínculo 2" xfId="12" xr:uid="{234B6F96-9BD4-499C-BB59-1DC0D772F1A5}"/>
    <cellStyle name="Incorrecto" xfId="19" builtinId="27" customBuiltin="1"/>
    <cellStyle name="Millares" xfId="57" builtinId="3"/>
    <cellStyle name="Millares [0]" xfId="1" builtinId="6"/>
    <cellStyle name="Millares [0] 2" xfId="8" xr:uid="{00000000-0005-0000-0000-000003000000}"/>
    <cellStyle name="Millares [0] 3" xfId="6" xr:uid="{00000000-0005-0000-0000-000004000000}"/>
    <cellStyle name="Millares [0] 4" xfId="54" xr:uid="{A0F4CC40-5B74-40CE-BD38-9E06FCFF108D}"/>
    <cellStyle name="Millares 2" xfId="55" xr:uid="{2088C807-37B0-4069-9766-B73EDB1C9DC5}"/>
    <cellStyle name="Millares 3" xfId="56" xr:uid="{3C2E0606-70BF-4E0B-B17A-05053640463B}"/>
    <cellStyle name="Neutral" xfId="20" builtinId="28" customBuiltin="1"/>
    <cellStyle name="Normal" xfId="0" builtinId="0"/>
    <cellStyle name="Normal 2" xfId="7" xr:uid="{00000000-0005-0000-0000-000006000000}"/>
    <cellStyle name="Normal 2 14 2" xfId="10" xr:uid="{182F237F-C731-4AE5-8E19-31414F3EDA7D}"/>
    <cellStyle name="Normal 3" xfId="4" xr:uid="{00000000-0005-0000-0000-000007000000}"/>
    <cellStyle name="Normal_BG-bcos-Jul-2001" xfId="11" xr:uid="{9B80EDB6-8829-4CFB-91A8-1A2D58DF0C95}"/>
    <cellStyle name="Notas" xfId="27" builtinId="10" customBuiltin="1"/>
    <cellStyle name="Porcentaje" xfId="3" builtinId="5"/>
    <cellStyle name="Porcentaje 2" xfId="9" xr:uid="{00000000-0005-0000-0000-000009000000}"/>
    <cellStyle name="Porcentaje 3" xfId="5" xr:uid="{00000000-0005-0000-0000-00000A000000}"/>
    <cellStyle name="Salida" xfId="22" builtinId="21" customBuiltin="1"/>
    <cellStyle name="Texto de advertencia" xfId="26" builtinId="11" customBuiltin="1"/>
    <cellStyle name="Texto explicativo" xfId="28" builtinId="53" customBuiltin="1"/>
    <cellStyle name="Título" xfId="13" builtinId="15" customBuiltin="1"/>
    <cellStyle name="Título 2" xfId="15" builtinId="17" customBuiltin="1"/>
    <cellStyle name="Título 3" xfId="16" builtinId="18" customBuiltin="1"/>
    <cellStyle name="Total" xfId="29" builtinId="25" customBuiltin="1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38100</xdr:rowOff>
    </xdr:from>
    <xdr:to>
      <xdr:col>7</xdr:col>
      <xdr:colOff>340995</xdr:colOff>
      <xdr:row>7</xdr:row>
      <xdr:rowOff>118110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C3B7D9D-5ABF-40C9-84F3-D160D84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1336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CD2F-C1F6-47B3-B5EB-E1ADC37C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249555</xdr:colOff>
      <xdr:row>5</xdr:row>
      <xdr:rowOff>243840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0B7877-6804-4A0C-9D17-ABAECBC0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106681</xdr:colOff>
      <xdr:row>1</xdr:row>
      <xdr:rowOff>38100</xdr:rowOff>
    </xdr:from>
    <xdr:to>
      <xdr:col>2</xdr:col>
      <xdr:colOff>340996</xdr:colOff>
      <xdr:row>8</xdr:row>
      <xdr:rowOff>3810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98ACD-C985-4372-8EF0-DC36AF85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220980"/>
          <a:ext cx="1636395" cy="1303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79409</xdr:colOff>
      <xdr:row>1</xdr:row>
      <xdr:rowOff>89435</xdr:rowOff>
    </xdr:from>
    <xdr:to>
      <xdr:col>1</xdr:col>
      <xdr:colOff>1679609</xdr:colOff>
      <xdr:row>7</xdr:row>
      <xdr:rowOff>300589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055C-5CF0-405A-84AF-9CE5FF4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04" y="273919"/>
          <a:ext cx="1600200" cy="13142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78741</xdr:colOff>
      <xdr:row>1</xdr:row>
      <xdr:rowOff>167640</xdr:rowOff>
    </xdr:from>
    <xdr:to>
      <xdr:col>1</xdr:col>
      <xdr:colOff>1680846</xdr:colOff>
      <xdr:row>8</xdr:row>
      <xdr:rowOff>34925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8F227-CD6B-4332-BD25-C59C5E9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1" y="345440"/>
          <a:ext cx="1604010" cy="126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120016</xdr:colOff>
      <xdr:row>1</xdr:row>
      <xdr:rowOff>91440</xdr:rowOff>
    </xdr:from>
    <xdr:to>
      <xdr:col>2</xdr:col>
      <xdr:colOff>41911</xdr:colOff>
      <xdr:row>7</xdr:row>
      <xdr:rowOff>300990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1F9DD-2062-49F2-BF6F-DE9E7120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6" y="272415"/>
          <a:ext cx="1604010" cy="12896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1634491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AFB61-C70C-4CEA-BA87-C11814B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1</xdr:row>
      <xdr:rowOff>76200</xdr:rowOff>
    </xdr:from>
    <xdr:to>
      <xdr:col>1</xdr:col>
      <xdr:colOff>1634491</xdr:colOff>
      <xdr:row>7</xdr:row>
      <xdr:rowOff>300990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A3D54-B678-4D2B-B6F7-D9DAAC1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259080"/>
          <a:ext cx="1600200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83821</xdr:colOff>
      <xdr:row>1</xdr:row>
      <xdr:rowOff>106680</xdr:rowOff>
    </xdr:from>
    <xdr:to>
      <xdr:col>1</xdr:col>
      <xdr:colOff>1680211</xdr:colOff>
      <xdr:row>7</xdr:row>
      <xdr:rowOff>308610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3A81C-4C98-4B11-B2F4-6703D8130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289560"/>
          <a:ext cx="1600200" cy="1303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costa/Desktop/1_BOLB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8C3-4860-463B-B633-CC7523C84C14}">
  <sheetPr>
    <tabColor theme="0" tint="-0.14999847407452621"/>
    <pageSetUpPr fitToPage="1"/>
  </sheetPr>
  <dimension ref="A1:N29"/>
  <sheetViews>
    <sheetView showGridLines="0" tabSelected="1" zoomScaleNormal="100" zoomScaleSheetLayoutView="80" workbookViewId="0">
      <selection activeCell="B18" sqref="B18"/>
    </sheetView>
  </sheetViews>
  <sheetFormatPr baseColWidth="10" defaultColWidth="14.6640625" defaultRowHeight="13.8" x14ac:dyDescent="0.3"/>
  <cols>
    <col min="1" max="1" width="2.88671875" style="8" customWidth="1"/>
    <col min="2" max="2" width="27.88671875" style="8" customWidth="1"/>
    <col min="3" max="5" width="13.6640625" style="8" customWidth="1"/>
    <col min="6" max="6" width="3.33203125" style="8" customWidth="1"/>
    <col min="7" max="7" width="13.6640625" style="8" customWidth="1"/>
    <col min="8" max="8" width="22.33203125" style="8" customWidth="1"/>
    <col min="9" max="12" width="13.6640625" style="8" customWidth="1"/>
    <col min="13" max="13" width="3.33203125" style="8" customWidth="1"/>
    <col min="14" max="14" width="13.6640625" style="8" customWidth="1"/>
    <col min="15" max="16384" width="14.6640625" style="8"/>
  </cols>
  <sheetData>
    <row r="1" spans="1:14" x14ac:dyDescent="0.3">
      <c r="A1" s="59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4" x14ac:dyDescent="0.3">
      <c r="A2" s="59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4" x14ac:dyDescent="0.3">
      <c r="A3" s="59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4" ht="27.75" customHeight="1" x14ac:dyDescent="0.5">
      <c r="A4" s="59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9"/>
    </row>
    <row r="5" spans="1:14" ht="18" x14ac:dyDescent="0.35">
      <c r="A5" s="59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0"/>
    </row>
    <row r="6" spans="1:14" ht="15.75" customHeight="1" x14ac:dyDescent="0.3">
      <c r="A6" s="59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1"/>
    </row>
    <row r="7" spans="1:14" x14ac:dyDescent="0.3">
      <c r="A7" s="59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</row>
    <row r="8" spans="1:14" x14ac:dyDescent="0.3">
      <c r="A8" s="59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</row>
    <row r="9" spans="1:14" ht="28.8" x14ac:dyDescent="0.55000000000000004">
      <c r="A9" s="59"/>
      <c r="B9" s="169" t="s">
        <v>0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</row>
    <row r="10" spans="1:14" ht="23.4" customHeight="1" x14ac:dyDescent="0.3">
      <c r="A10" s="59"/>
      <c r="B10" s="172" t="s">
        <v>1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</row>
    <row r="11" spans="1:14" ht="29.4" customHeight="1" x14ac:dyDescent="0.3">
      <c r="A11" s="59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</row>
    <row r="12" spans="1:14" ht="15.75" customHeight="1" x14ac:dyDescent="0.45">
      <c r="B12" s="168"/>
      <c r="C12" s="168"/>
      <c r="D12" s="168"/>
      <c r="E12" s="168"/>
      <c r="F12" s="168"/>
      <c r="G12" s="168"/>
      <c r="H12" s="168"/>
      <c r="I12" s="168"/>
    </row>
    <row r="13" spans="1:14" ht="33" x14ac:dyDescent="0.6">
      <c r="B13" s="173" t="s">
        <v>2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</row>
    <row r="14" spans="1:14" ht="9" customHeight="1" x14ac:dyDescent="0.3"/>
    <row r="15" spans="1:14" ht="33" x14ac:dyDescent="0.6">
      <c r="B15" s="173" t="s">
        <v>3</v>
      </c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</row>
    <row r="16" spans="1:14" ht="12.75" customHeight="1" x14ac:dyDescent="0.55000000000000004">
      <c r="B16" s="13"/>
      <c r="C16" s="13"/>
      <c r="D16" s="13"/>
      <c r="E16" s="13"/>
      <c r="F16" s="13"/>
      <c r="G16" s="13"/>
      <c r="H16" s="13"/>
      <c r="I16" s="13"/>
    </row>
    <row r="17" spans="1:13" ht="29.4" x14ac:dyDescent="0.55000000000000004">
      <c r="B17" s="174">
        <v>45657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</row>
    <row r="18" spans="1:13" ht="11.25" customHeight="1" x14ac:dyDescent="0.55000000000000004">
      <c r="B18" s="13"/>
      <c r="C18" s="13"/>
      <c r="D18" s="13"/>
      <c r="E18" s="13"/>
      <c r="F18" s="13"/>
      <c r="G18" s="13"/>
      <c r="H18" s="13"/>
      <c r="I18" s="13"/>
    </row>
    <row r="19" spans="1:13" s="4" customFormat="1" ht="21" customHeight="1" x14ac:dyDescent="0.3">
      <c r="B19" s="170" t="s">
        <v>95</v>
      </c>
      <c r="C19" s="170"/>
      <c r="D19" s="170"/>
      <c r="E19" s="170"/>
      <c r="F19" s="170"/>
      <c r="G19" s="170"/>
      <c r="H19" s="170"/>
      <c r="I19" s="58"/>
      <c r="J19" s="58"/>
      <c r="K19" s="58"/>
      <c r="L19" s="58"/>
      <c r="M19" s="58"/>
    </row>
    <row r="20" spans="1:13" s="4" customFormat="1" ht="31.5" customHeight="1" x14ac:dyDescent="0.3">
      <c r="A20" s="60" t="s">
        <v>87</v>
      </c>
      <c r="B20" s="166" t="s">
        <v>122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</row>
    <row r="21" spans="1:13" s="4" customFormat="1" ht="60.75" customHeight="1" x14ac:dyDescent="0.3">
      <c r="A21" s="60"/>
      <c r="B21" s="166" t="s">
        <v>121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</row>
    <row r="22" spans="1:13" s="4" customFormat="1" ht="30" customHeight="1" x14ac:dyDescent="0.3">
      <c r="A22" s="60" t="s">
        <v>88</v>
      </c>
      <c r="B22" s="166" t="s">
        <v>96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</row>
    <row r="23" spans="1:13" s="4" customFormat="1" ht="27.75" customHeight="1" x14ac:dyDescent="0.3">
      <c r="A23" s="60" t="s">
        <v>89</v>
      </c>
      <c r="B23" s="166" t="s">
        <v>91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</row>
    <row r="24" spans="1:13" s="4" customFormat="1" ht="14.25" customHeight="1" x14ac:dyDescent="0.3">
      <c r="A24" s="60" t="s">
        <v>90</v>
      </c>
      <c r="B24" s="166" t="s">
        <v>92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</row>
    <row r="25" spans="1:13" ht="28.8" x14ac:dyDescent="0.55000000000000004">
      <c r="B25" s="16"/>
      <c r="C25" s="16"/>
      <c r="D25" s="16"/>
      <c r="E25" s="16"/>
      <c r="F25" s="16"/>
      <c r="G25" s="16"/>
      <c r="H25" s="16"/>
      <c r="I25" s="16"/>
    </row>
    <row r="26" spans="1:13" ht="29.4" customHeight="1" x14ac:dyDescent="0.3">
      <c r="A26" s="59"/>
      <c r="B26" s="167" t="s">
        <v>4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</row>
    <row r="27" spans="1:13" ht="29.4" customHeight="1" x14ac:dyDescent="0.3">
      <c r="A27" s="59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</row>
    <row r="28" spans="1:13" ht="29.4" x14ac:dyDescent="0.55000000000000004">
      <c r="B28" s="14"/>
      <c r="C28" s="14"/>
      <c r="D28" s="14"/>
      <c r="E28" s="14"/>
      <c r="F28" s="14"/>
      <c r="G28" s="14"/>
      <c r="H28" s="14"/>
      <c r="I28" s="15"/>
    </row>
    <row r="29" spans="1:13" ht="29.4" x14ac:dyDescent="0.55000000000000004">
      <c r="B29" s="14"/>
      <c r="C29" s="14"/>
      <c r="D29" s="14"/>
      <c r="E29" s="14"/>
      <c r="F29" s="14"/>
      <c r="G29" s="14"/>
      <c r="H29" s="14"/>
      <c r="I29" s="15"/>
    </row>
  </sheetData>
  <mergeCells count="14">
    <mergeCell ref="B1:M8"/>
    <mergeCell ref="B10:M11"/>
    <mergeCell ref="B13:M13"/>
    <mergeCell ref="B15:M15"/>
    <mergeCell ref="B17:M17"/>
    <mergeCell ref="B24:M24"/>
    <mergeCell ref="B26:M27"/>
    <mergeCell ref="B12:I12"/>
    <mergeCell ref="B9:M9"/>
    <mergeCell ref="B20:M20"/>
    <mergeCell ref="B19:H19"/>
    <mergeCell ref="B22:M22"/>
    <mergeCell ref="B23:M23"/>
    <mergeCell ref="B21:M21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BF-1F1A-47CB-8913-8C4838BA231D}">
  <sheetPr>
    <tabColor rgb="FFFFFF00"/>
    <pageSetUpPr fitToPage="1"/>
  </sheetPr>
  <dimension ref="A1:W41"/>
  <sheetViews>
    <sheetView showGridLines="0" zoomScaleNormal="100" workbookViewId="0">
      <selection activeCell="I42" sqref="I42"/>
    </sheetView>
  </sheetViews>
  <sheetFormatPr baseColWidth="10" defaultColWidth="11.44140625" defaultRowHeight="14.4" x14ac:dyDescent="0.3"/>
  <cols>
    <col min="1" max="1" width="1.6640625" customWidth="1"/>
    <col min="2" max="2" width="36.6640625" customWidth="1"/>
    <col min="3" max="5" width="12.33203125" style="31" customWidth="1"/>
    <col min="6" max="6" width="2.6640625" style="31" customWidth="1"/>
    <col min="7" max="9" width="12.33203125" style="31" customWidth="1"/>
    <col min="10" max="10" width="2.6640625" style="31" customWidth="1"/>
    <col min="11" max="13" width="12.33203125" style="31" customWidth="1"/>
    <col min="14" max="14" width="2.6640625" style="31" customWidth="1"/>
    <col min="15" max="17" width="12.33203125" style="31" customWidth="1"/>
    <col min="18" max="18" width="2.6640625" style="31" customWidth="1"/>
    <col min="19" max="21" width="12.33203125" style="31" customWidth="1"/>
  </cols>
  <sheetData>
    <row r="1" spans="1:21" x14ac:dyDescent="0.3">
      <c r="A1" s="5"/>
      <c r="B1" s="5" t="s">
        <v>12</v>
      </c>
      <c r="C1" s="35"/>
      <c r="D1" s="35"/>
      <c r="E1" s="35"/>
      <c r="F1" s="35"/>
      <c r="G1" s="35"/>
      <c r="H1" s="35"/>
      <c r="I1" s="35"/>
      <c r="J1" s="35"/>
    </row>
    <row r="2" spans="1:21" x14ac:dyDescent="0.3">
      <c r="A2" s="26"/>
      <c r="B2" s="5"/>
      <c r="C2" s="35"/>
      <c r="D2" s="35"/>
      <c r="E2" s="35"/>
      <c r="F2" s="35"/>
    </row>
    <row r="3" spans="1:21" x14ac:dyDescent="0.3">
      <c r="A3" s="26"/>
      <c r="B3" s="5"/>
      <c r="C3" s="35"/>
      <c r="D3" s="35"/>
      <c r="E3" s="35"/>
      <c r="F3" s="35"/>
    </row>
    <row r="4" spans="1:21" x14ac:dyDescent="0.3">
      <c r="A4" s="26"/>
      <c r="B4" s="5"/>
      <c r="C4" s="35"/>
      <c r="D4" s="35"/>
      <c r="E4" s="35"/>
      <c r="F4" s="35"/>
    </row>
    <row r="5" spans="1:21" x14ac:dyDescent="0.3">
      <c r="A5" s="26"/>
      <c r="B5" s="5"/>
      <c r="C5" s="35"/>
      <c r="D5" s="35"/>
      <c r="E5" s="35"/>
      <c r="F5" s="35"/>
    </row>
    <row r="6" spans="1:21" x14ac:dyDescent="0.3">
      <c r="A6" s="26"/>
      <c r="B6" s="5"/>
      <c r="C6" s="35"/>
      <c r="D6" s="35"/>
      <c r="E6" s="35"/>
      <c r="F6" s="35"/>
    </row>
    <row r="7" spans="1:21" x14ac:dyDescent="0.3">
      <c r="A7" s="26"/>
      <c r="B7" s="5"/>
      <c r="C7" s="35"/>
      <c r="D7" s="35"/>
      <c r="E7" s="35"/>
      <c r="F7" s="35"/>
    </row>
    <row r="8" spans="1:21" ht="25.8" x14ac:dyDescent="0.3">
      <c r="A8" s="4"/>
      <c r="B8" s="194" t="s">
        <v>77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</row>
    <row r="9" spans="1:21" x14ac:dyDescent="0.3">
      <c r="A9" s="4"/>
      <c r="B9" s="195" t="s">
        <v>13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</row>
    <row r="10" spans="1:21" ht="15" thickBot="1" x14ac:dyDescent="0.35">
      <c r="A10" s="4"/>
      <c r="B10" s="27"/>
      <c r="C10" s="36"/>
      <c r="D10" s="36"/>
      <c r="E10" s="36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x14ac:dyDescent="0.3">
      <c r="A11" s="4"/>
      <c r="B11" s="4"/>
      <c r="C11" s="35"/>
      <c r="D11" s="35"/>
      <c r="E11" s="35"/>
      <c r="F11" s="35"/>
      <c r="G11" s="35"/>
      <c r="H11" s="35"/>
      <c r="I11" s="35"/>
      <c r="J11" s="35"/>
    </row>
    <row r="12" spans="1:21" x14ac:dyDescent="0.3">
      <c r="A12" s="4"/>
      <c r="B12" s="4"/>
      <c r="C12" s="35"/>
      <c r="D12" s="35"/>
      <c r="E12" s="35"/>
      <c r="F12" s="35"/>
      <c r="G12" s="35"/>
      <c r="H12" s="35"/>
      <c r="I12" s="35"/>
      <c r="J12" s="35"/>
    </row>
    <row r="13" spans="1:21" x14ac:dyDescent="0.3">
      <c r="A13" s="4"/>
      <c r="B13" s="32" t="s">
        <v>35</v>
      </c>
      <c r="C13" s="35"/>
      <c r="D13" s="35"/>
      <c r="E13" s="35"/>
      <c r="F13" s="35"/>
      <c r="G13" s="35"/>
      <c r="H13" s="35"/>
      <c r="I13" s="35"/>
      <c r="J13" s="38"/>
      <c r="R13" s="38"/>
    </row>
    <row r="14" spans="1:21" x14ac:dyDescent="0.3">
      <c r="A14" s="4"/>
      <c r="B14" s="32"/>
      <c r="C14" s="35"/>
      <c r="D14" s="35"/>
      <c r="E14" s="35"/>
      <c r="F14" s="35"/>
      <c r="G14" s="35"/>
      <c r="H14" s="35"/>
      <c r="I14" s="35"/>
      <c r="J14" s="38"/>
      <c r="N14" s="38"/>
      <c r="R14" s="38"/>
    </row>
    <row r="15" spans="1:21" s="34" customFormat="1" ht="24" customHeight="1" x14ac:dyDescent="0.3">
      <c r="A15" s="33"/>
      <c r="B15" s="196"/>
      <c r="C15" s="197" t="s">
        <v>19</v>
      </c>
      <c r="D15" s="193"/>
      <c r="E15" s="193"/>
      <c r="F15" s="39"/>
      <c r="G15" s="193" t="s">
        <v>20</v>
      </c>
      <c r="H15" s="193"/>
      <c r="I15" s="193"/>
      <c r="J15" s="40"/>
      <c r="K15" s="197" t="s">
        <v>21</v>
      </c>
      <c r="L15" s="193"/>
      <c r="M15" s="193"/>
      <c r="N15" s="41"/>
      <c r="O15" s="193" t="s">
        <v>22</v>
      </c>
      <c r="P15" s="193"/>
      <c r="Q15" s="193"/>
      <c r="R15" s="40"/>
      <c r="S15" s="193" t="s">
        <v>33</v>
      </c>
      <c r="T15" s="193"/>
      <c r="U15" s="193"/>
    </row>
    <row r="16" spans="1:21" x14ac:dyDescent="0.3">
      <c r="A16" s="4"/>
      <c r="B16" s="196"/>
      <c r="C16" s="42"/>
      <c r="D16" s="42"/>
      <c r="E16" s="42"/>
      <c r="F16" s="35"/>
      <c r="G16" s="42"/>
      <c r="H16" s="42"/>
      <c r="I16" s="42"/>
      <c r="J16" s="43"/>
      <c r="K16" s="42"/>
      <c r="L16" s="42"/>
      <c r="M16" s="42"/>
      <c r="N16" s="43"/>
      <c r="O16" s="42"/>
      <c r="P16" s="42"/>
      <c r="Q16" s="42"/>
      <c r="R16" s="43"/>
      <c r="S16" s="42"/>
      <c r="T16" s="42"/>
      <c r="U16" s="42"/>
    </row>
    <row r="17" spans="1:21" x14ac:dyDescent="0.3">
      <c r="A17" s="4"/>
      <c r="B17" s="196"/>
      <c r="C17" s="44" t="s">
        <v>26</v>
      </c>
      <c r="D17" s="44" t="s">
        <v>27</v>
      </c>
      <c r="E17" s="44" t="s">
        <v>18</v>
      </c>
      <c r="F17" s="35"/>
      <c r="G17" s="44" t="s">
        <v>26</v>
      </c>
      <c r="H17" s="44" t="s">
        <v>27</v>
      </c>
      <c r="I17" s="44" t="s">
        <v>18</v>
      </c>
      <c r="J17" s="43"/>
      <c r="K17" s="44" t="s">
        <v>26</v>
      </c>
      <c r="L17" s="44" t="s">
        <v>27</v>
      </c>
      <c r="M17" s="44" t="s">
        <v>18</v>
      </c>
      <c r="N17" s="43"/>
      <c r="O17" s="44" t="s">
        <v>26</v>
      </c>
      <c r="P17" s="44" t="s">
        <v>27</v>
      </c>
      <c r="Q17" s="44" t="s">
        <v>18</v>
      </c>
      <c r="R17" s="43"/>
      <c r="S17" s="44" t="s">
        <v>26</v>
      </c>
      <c r="T17" s="44" t="s">
        <v>27</v>
      </c>
      <c r="U17" s="44" t="s">
        <v>18</v>
      </c>
    </row>
    <row r="18" spans="1:21" x14ac:dyDescent="0.3">
      <c r="A18" s="4"/>
      <c r="B18" s="1"/>
      <c r="C18" s="2"/>
      <c r="D18" s="2"/>
      <c r="E18" s="2"/>
      <c r="F18" s="35"/>
      <c r="G18" s="2"/>
      <c r="H18" s="2"/>
      <c r="I18" s="2"/>
      <c r="J18" s="2"/>
      <c r="K18" s="2"/>
      <c r="L18" s="2"/>
      <c r="M18" s="2"/>
      <c r="N18" s="43"/>
      <c r="O18" s="2"/>
      <c r="P18" s="2"/>
      <c r="Q18" s="2"/>
      <c r="R18" s="2"/>
      <c r="S18" s="2"/>
      <c r="T18" s="2"/>
      <c r="U18" s="2"/>
    </row>
    <row r="19" spans="1:21" x14ac:dyDescent="0.3">
      <c r="A19" s="4"/>
      <c r="B19" s="3" t="s">
        <v>78</v>
      </c>
      <c r="C19" s="2">
        <v>1117554.6777039999</v>
      </c>
      <c r="D19" s="2">
        <v>16687.919415329998</v>
      </c>
      <c r="E19" s="2">
        <f>+C19+D19</f>
        <v>1134242.59711933</v>
      </c>
      <c r="F19" s="35"/>
      <c r="G19" s="2">
        <v>96643.156617999994</v>
      </c>
      <c r="H19" s="2">
        <v>4133.7547575300005</v>
      </c>
      <c r="I19" s="2">
        <f>+G19+H19</f>
        <v>100776.91137552999</v>
      </c>
      <c r="J19" s="2"/>
      <c r="K19" s="2">
        <v>12223.522367040001</v>
      </c>
      <c r="L19" s="2">
        <v>466.92795841000003</v>
      </c>
      <c r="M19" s="2">
        <f>+K19+L19</f>
        <v>12690.450325450001</v>
      </c>
      <c r="N19" s="2"/>
      <c r="O19" s="2">
        <v>8714.0081076899987</v>
      </c>
      <c r="P19" s="2">
        <v>424.10478329999995</v>
      </c>
      <c r="Q19" s="2">
        <f>+O19+P19</f>
        <v>9138.112890989998</v>
      </c>
      <c r="R19" s="2"/>
      <c r="S19" s="29">
        <f>+C19+G19+K19+O19</f>
        <v>1235135.3647967298</v>
      </c>
      <c r="T19" s="29">
        <f>+D19+H19+L19+P19</f>
        <v>21712.706914570001</v>
      </c>
      <c r="U19" s="29">
        <f>+S19+T19</f>
        <v>1256848.0717112997</v>
      </c>
    </row>
    <row r="20" spans="1:21" x14ac:dyDescent="0.3">
      <c r="B20" t="s">
        <v>79</v>
      </c>
      <c r="C20" s="31">
        <v>1471915.5508900001</v>
      </c>
      <c r="D20" s="31">
        <v>100487.60329611</v>
      </c>
      <c r="E20" s="2">
        <f t="shared" ref="E20:E23" si="0">+C20+D20</f>
        <v>1572403.15418611</v>
      </c>
      <c r="G20" s="31">
        <v>343133.53117094003</v>
      </c>
      <c r="H20" s="31">
        <v>42672.044461989979</v>
      </c>
      <c r="I20" s="2">
        <f t="shared" ref="I20:I23" si="1">+G20+H20</f>
        <v>385805.57563293003</v>
      </c>
      <c r="K20" s="31">
        <v>45451.589584000001</v>
      </c>
      <c r="L20" s="31">
        <v>5654.4068754399996</v>
      </c>
      <c r="M20" s="2">
        <f t="shared" ref="M20:M23" si="2">+K20+L20</f>
        <v>51105.996459440001</v>
      </c>
      <c r="O20" s="31">
        <v>17653.289955</v>
      </c>
      <c r="P20" s="31">
        <v>5209.2720781800017</v>
      </c>
      <c r="Q20" s="2">
        <f t="shared" ref="Q20:Q23" si="3">+O20+P20</f>
        <v>22862.562033180002</v>
      </c>
      <c r="S20" s="29">
        <f t="shared" ref="S20:T23" si="4">+C20+G20+K20+O20</f>
        <v>1878153.96159994</v>
      </c>
      <c r="T20" s="29">
        <f t="shared" si="4"/>
        <v>154023.32671171997</v>
      </c>
      <c r="U20" s="29">
        <f t="shared" ref="U20:U23" si="5">+S20+T20</f>
        <v>2032177.2883116598</v>
      </c>
    </row>
    <row r="21" spans="1:21" x14ac:dyDescent="0.3">
      <c r="B21" t="s">
        <v>80</v>
      </c>
      <c r="C21" s="31">
        <v>1576715.5145990001</v>
      </c>
      <c r="D21" s="31">
        <v>243211.51774803002</v>
      </c>
      <c r="E21" s="2">
        <f t="shared" si="0"/>
        <v>1819927.03234703</v>
      </c>
      <c r="G21" s="31">
        <v>1129188.09294582</v>
      </c>
      <c r="H21" s="31">
        <v>310867.40826655994</v>
      </c>
      <c r="I21" s="2">
        <f t="shared" si="1"/>
        <v>1440055.5012123799</v>
      </c>
      <c r="K21" s="31">
        <v>284228.14150900999</v>
      </c>
      <c r="L21" s="31">
        <v>60272.163312610006</v>
      </c>
      <c r="M21" s="2">
        <f t="shared" si="2"/>
        <v>344500.30482162</v>
      </c>
      <c r="O21" s="31">
        <v>111437.12526</v>
      </c>
      <c r="P21" s="31">
        <v>34481.838527059997</v>
      </c>
      <c r="Q21" s="2">
        <f t="shared" si="3"/>
        <v>145918.96378706</v>
      </c>
      <c r="S21" s="29">
        <f t="shared" si="4"/>
        <v>3101568.8743138299</v>
      </c>
      <c r="T21" s="29">
        <f t="shared" si="4"/>
        <v>648832.92785425996</v>
      </c>
      <c r="U21" s="29">
        <f t="shared" si="5"/>
        <v>3750401.8021680899</v>
      </c>
    </row>
    <row r="22" spans="1:21" x14ac:dyDescent="0.3">
      <c r="B22" t="s">
        <v>81</v>
      </c>
      <c r="C22" s="31">
        <v>815044.06644600001</v>
      </c>
      <c r="D22" s="31">
        <v>262599.84027296997</v>
      </c>
      <c r="E22" s="2">
        <f t="shared" si="0"/>
        <v>1077643.90671897</v>
      </c>
      <c r="G22" s="31">
        <v>1271399.50829297</v>
      </c>
      <c r="H22" s="31">
        <v>834359.00673157047</v>
      </c>
      <c r="I22" s="2">
        <f t="shared" si="1"/>
        <v>2105758.5150245405</v>
      </c>
      <c r="K22" s="31">
        <v>962322.86845900002</v>
      </c>
      <c r="L22" s="31">
        <v>371912.05668426008</v>
      </c>
      <c r="M22" s="2">
        <f t="shared" si="2"/>
        <v>1334234.92514326</v>
      </c>
      <c r="O22" s="31">
        <v>553710.29757299996</v>
      </c>
      <c r="P22" s="31">
        <v>197371.94033467001</v>
      </c>
      <c r="Q22" s="2">
        <f t="shared" si="3"/>
        <v>751082.23790766997</v>
      </c>
      <c r="S22" s="29">
        <f t="shared" si="4"/>
        <v>3602476.7407709705</v>
      </c>
      <c r="T22" s="29">
        <f t="shared" si="4"/>
        <v>1666242.8440234705</v>
      </c>
      <c r="U22" s="29">
        <f t="shared" si="5"/>
        <v>5268719.5847944412</v>
      </c>
    </row>
    <row r="23" spans="1:21" x14ac:dyDescent="0.3">
      <c r="B23" t="s">
        <v>82</v>
      </c>
      <c r="C23" s="47">
        <v>1231926.6774019999</v>
      </c>
      <c r="D23" s="47">
        <v>2070054.4206087897</v>
      </c>
      <c r="E23" s="28">
        <f t="shared" si="0"/>
        <v>3301981.0980107896</v>
      </c>
      <c r="G23" s="47">
        <v>1443439.1678220301</v>
      </c>
      <c r="H23" s="47">
        <v>1556203.57767196</v>
      </c>
      <c r="I23" s="28">
        <f t="shared" si="1"/>
        <v>2999642.7454939904</v>
      </c>
      <c r="K23" s="47">
        <v>2093383.3832534801</v>
      </c>
      <c r="L23" s="47">
        <v>3129149.7530066292</v>
      </c>
      <c r="M23" s="28">
        <f t="shared" si="2"/>
        <v>5222533.136260109</v>
      </c>
      <c r="O23" s="47">
        <v>30586776.692856774</v>
      </c>
      <c r="P23" s="47">
        <v>45998359.451775625</v>
      </c>
      <c r="Q23" s="28">
        <f t="shared" si="3"/>
        <v>76585136.144632399</v>
      </c>
      <c r="S23" s="30">
        <f t="shared" si="4"/>
        <v>35355525.921334282</v>
      </c>
      <c r="T23" s="30">
        <f t="shared" si="4"/>
        <v>52753767.203063004</v>
      </c>
      <c r="U23" s="30">
        <f t="shared" si="5"/>
        <v>88109293.124397278</v>
      </c>
    </row>
    <row r="24" spans="1:21" x14ac:dyDescent="0.3">
      <c r="B24" s="46" t="s">
        <v>54</v>
      </c>
      <c r="C24" s="45">
        <f>SUM(C19:C23)</f>
        <v>6213156.4870410003</v>
      </c>
      <c r="D24" s="45">
        <f>SUM(D19:D23)</f>
        <v>2693041.3013412296</v>
      </c>
      <c r="E24" s="45">
        <f>SUM(E19:E23)</f>
        <v>8906197.7883822285</v>
      </c>
      <c r="G24" s="45">
        <f>SUM(G19:G23)</f>
        <v>4283803.4568497604</v>
      </c>
      <c r="H24" s="45">
        <f>SUM(H19:H23)</f>
        <v>2748235.7918896102</v>
      </c>
      <c r="I24" s="45">
        <f>SUM(I19:I23)</f>
        <v>7032039.2487393711</v>
      </c>
      <c r="K24" s="45">
        <f>SUM(K19:K23)</f>
        <v>3397609.5051725302</v>
      </c>
      <c r="L24" s="45">
        <f>SUM(L19:L23)</f>
        <v>3567455.3078373494</v>
      </c>
      <c r="M24" s="45">
        <f>SUM(M19:M23)</f>
        <v>6965064.8130098786</v>
      </c>
      <c r="O24" s="45">
        <f>SUM(O19:O23)</f>
        <v>31278291.413752463</v>
      </c>
      <c r="P24" s="45">
        <f>SUM(P19:P23)</f>
        <v>46235846.607498832</v>
      </c>
      <c r="Q24" s="45">
        <f>SUM(Q19:Q23)</f>
        <v>77514138.021251306</v>
      </c>
      <c r="S24" s="48">
        <f>SUM(S19:S23)</f>
        <v>45172860.862815753</v>
      </c>
      <c r="T24" s="48">
        <f>SUM(T19:T23)</f>
        <v>55244579.00856702</v>
      </c>
      <c r="U24" s="48">
        <f>SUM(U19:U23)</f>
        <v>100417439.87138277</v>
      </c>
    </row>
    <row r="26" spans="1:21" x14ac:dyDescent="0.3">
      <c r="A26" s="4"/>
      <c r="B26" s="4"/>
      <c r="C26" s="35"/>
      <c r="D26" s="35"/>
      <c r="E26" s="35"/>
      <c r="F26" s="35"/>
      <c r="G26" s="35"/>
      <c r="H26" s="35"/>
      <c r="I26" s="35"/>
      <c r="J26" s="35"/>
    </row>
    <row r="27" spans="1:21" x14ac:dyDescent="0.3">
      <c r="A27" s="4"/>
      <c r="B27" s="32" t="s">
        <v>55</v>
      </c>
      <c r="C27" s="35"/>
      <c r="D27" s="35"/>
      <c r="E27" s="35"/>
      <c r="F27" s="35"/>
      <c r="G27" s="35"/>
      <c r="H27" s="35"/>
      <c r="I27" s="35"/>
      <c r="J27" s="38"/>
      <c r="R27" s="38"/>
    </row>
    <row r="28" spans="1:21" x14ac:dyDescent="0.3">
      <c r="A28" s="4"/>
      <c r="B28" s="32"/>
      <c r="C28" s="35"/>
      <c r="D28" s="35"/>
      <c r="E28" s="35"/>
      <c r="F28" s="35"/>
      <c r="G28" s="35"/>
      <c r="H28" s="35"/>
      <c r="I28" s="35"/>
      <c r="J28" s="38"/>
      <c r="N28" s="38"/>
      <c r="R28" s="38"/>
    </row>
    <row r="29" spans="1:21" s="34" customFormat="1" ht="24" customHeight="1" x14ac:dyDescent="0.3">
      <c r="A29" s="33"/>
      <c r="B29" s="196"/>
      <c r="C29" s="197" t="s">
        <v>19</v>
      </c>
      <c r="D29" s="193"/>
      <c r="E29" s="193"/>
      <c r="F29" s="39"/>
      <c r="G29" s="193" t="s">
        <v>20</v>
      </c>
      <c r="H29" s="193"/>
      <c r="I29" s="193"/>
      <c r="J29" s="40"/>
      <c r="K29" s="197" t="s">
        <v>21</v>
      </c>
      <c r="L29" s="193"/>
      <c r="M29" s="193"/>
      <c r="N29" s="41"/>
      <c r="O29" s="193" t="s">
        <v>22</v>
      </c>
      <c r="P29" s="193"/>
      <c r="Q29" s="193"/>
      <c r="R29" s="40"/>
      <c r="S29" s="193" t="s">
        <v>33</v>
      </c>
      <c r="T29" s="193"/>
      <c r="U29" s="193"/>
    </row>
    <row r="30" spans="1:21" x14ac:dyDescent="0.3">
      <c r="A30" s="4"/>
      <c r="B30" s="196"/>
      <c r="C30" s="42"/>
      <c r="D30" s="42"/>
      <c r="E30" s="42"/>
      <c r="F30" s="35"/>
      <c r="G30" s="42"/>
      <c r="H30" s="42"/>
      <c r="I30" s="42"/>
      <c r="J30" s="43"/>
      <c r="K30" s="42"/>
      <c r="L30" s="42"/>
      <c r="M30" s="42"/>
      <c r="N30" s="43"/>
      <c r="O30" s="42"/>
      <c r="P30" s="42"/>
      <c r="Q30" s="42"/>
      <c r="R30" s="43"/>
      <c r="S30" s="42"/>
      <c r="T30" s="42"/>
      <c r="U30" s="42"/>
    </row>
    <row r="31" spans="1:21" x14ac:dyDescent="0.3">
      <c r="A31" s="4"/>
      <c r="B31" s="196"/>
      <c r="C31" s="44" t="s">
        <v>26</v>
      </c>
      <c r="D31" s="44" t="s">
        <v>27</v>
      </c>
      <c r="E31" s="44" t="s">
        <v>18</v>
      </c>
      <c r="F31" s="35"/>
      <c r="G31" s="44" t="s">
        <v>26</v>
      </c>
      <c r="H31" s="44" t="s">
        <v>27</v>
      </c>
      <c r="I31" s="44" t="s">
        <v>18</v>
      </c>
      <c r="J31" s="43"/>
      <c r="K31" s="44" t="s">
        <v>26</v>
      </c>
      <c r="L31" s="44" t="s">
        <v>27</v>
      </c>
      <c r="M31" s="44" t="s">
        <v>18</v>
      </c>
      <c r="N31" s="43"/>
      <c r="O31" s="44" t="s">
        <v>26</v>
      </c>
      <c r="P31" s="44" t="s">
        <v>27</v>
      </c>
      <c r="Q31" s="44" t="s">
        <v>18</v>
      </c>
      <c r="R31" s="43"/>
      <c r="S31" s="44" t="s">
        <v>26</v>
      </c>
      <c r="T31" s="44" t="s">
        <v>27</v>
      </c>
      <c r="U31" s="44" t="s">
        <v>18</v>
      </c>
    </row>
    <row r="32" spans="1:21" x14ac:dyDescent="0.3">
      <c r="A32" s="4"/>
      <c r="B32" s="1"/>
      <c r="C32" s="2"/>
      <c r="D32" s="2"/>
      <c r="E32" s="2"/>
      <c r="F32" s="35"/>
      <c r="G32" s="2"/>
      <c r="H32" s="2"/>
      <c r="I32" s="2"/>
      <c r="J32" s="2"/>
      <c r="K32" s="2"/>
      <c r="L32" s="2"/>
      <c r="M32" s="2"/>
      <c r="N32" s="43"/>
      <c r="O32" s="2"/>
      <c r="P32" s="2"/>
      <c r="Q32" s="2"/>
      <c r="R32" s="2"/>
      <c r="S32" s="2"/>
      <c r="T32" s="2"/>
      <c r="U32" s="2"/>
    </row>
    <row r="33" spans="1:23" x14ac:dyDescent="0.3">
      <c r="A33" s="4"/>
      <c r="B33" s="3" t="s">
        <v>78</v>
      </c>
      <c r="C33" s="2">
        <v>209120</v>
      </c>
      <c r="D33" s="2">
        <v>1230</v>
      </c>
      <c r="E33" s="2">
        <f t="shared" ref="E33:E37" si="6">+C33+D33</f>
        <v>210350</v>
      </c>
      <c r="F33" s="35"/>
      <c r="G33" s="2">
        <v>16471</v>
      </c>
      <c r="H33" s="2">
        <v>384</v>
      </c>
      <c r="I33" s="2">
        <f t="shared" ref="I33:I37" si="7">+G33+H33</f>
        <v>16855</v>
      </c>
      <c r="J33" s="2"/>
      <c r="K33" s="2">
        <v>2901</v>
      </c>
      <c r="L33" s="2">
        <v>120</v>
      </c>
      <c r="M33" s="2">
        <f t="shared" ref="M33:M37" si="8">+K33+L33</f>
        <v>3021</v>
      </c>
      <c r="N33" s="2"/>
      <c r="O33" s="2">
        <v>2915</v>
      </c>
      <c r="P33" s="2">
        <v>283</v>
      </c>
      <c r="Q33" s="2">
        <f t="shared" ref="Q33:Q37" si="9">+O33+P33</f>
        <v>3198</v>
      </c>
      <c r="R33" s="2"/>
      <c r="S33" s="29">
        <f>+C33+G33+K33+O33</f>
        <v>231407</v>
      </c>
      <c r="T33" s="29">
        <f>+D33+H33+L33+P33</f>
        <v>2017</v>
      </c>
      <c r="U33" s="29">
        <f>+S33+T33</f>
        <v>233424</v>
      </c>
      <c r="V33" s="6"/>
    </row>
    <row r="34" spans="1:23" x14ac:dyDescent="0.3">
      <c r="B34" t="s">
        <v>79</v>
      </c>
      <c r="C34" s="31">
        <v>75123</v>
      </c>
      <c r="D34" s="31">
        <v>2032</v>
      </c>
      <c r="E34" s="2">
        <f t="shared" si="6"/>
        <v>77155</v>
      </c>
      <c r="G34" s="31">
        <v>13950</v>
      </c>
      <c r="H34" s="31">
        <v>694</v>
      </c>
      <c r="I34" s="2">
        <f t="shared" si="7"/>
        <v>14644</v>
      </c>
      <c r="K34" s="31">
        <v>1654</v>
      </c>
      <c r="L34" s="31">
        <v>128</v>
      </c>
      <c r="M34" s="2">
        <f t="shared" si="8"/>
        <v>1782</v>
      </c>
      <c r="O34" s="31">
        <v>771</v>
      </c>
      <c r="P34" s="31">
        <v>188</v>
      </c>
      <c r="Q34" s="2">
        <f t="shared" si="9"/>
        <v>959</v>
      </c>
      <c r="S34" s="29">
        <f t="shared" ref="S34:T37" si="10">+C34+G34+K34+O34</f>
        <v>91498</v>
      </c>
      <c r="T34" s="29">
        <f t="shared" si="10"/>
        <v>3042</v>
      </c>
      <c r="U34" s="29">
        <f t="shared" ref="U34:U37" si="11">+S34+T34</f>
        <v>94540</v>
      </c>
      <c r="V34" s="6"/>
    </row>
    <row r="35" spans="1:23" x14ac:dyDescent="0.3">
      <c r="B35" t="s">
        <v>80</v>
      </c>
      <c r="C35" s="31">
        <v>36102</v>
      </c>
      <c r="D35" s="31">
        <v>2429</v>
      </c>
      <c r="E35" s="2">
        <f t="shared" si="6"/>
        <v>38531</v>
      </c>
      <c r="G35" s="31">
        <v>24748</v>
      </c>
      <c r="H35" s="31">
        <v>2719</v>
      </c>
      <c r="I35" s="2">
        <f t="shared" si="7"/>
        <v>27467</v>
      </c>
      <c r="K35" s="31">
        <v>5315</v>
      </c>
      <c r="L35" s="31">
        <v>449</v>
      </c>
      <c r="M35" s="2">
        <f t="shared" si="8"/>
        <v>5764</v>
      </c>
      <c r="O35" s="31">
        <v>1969</v>
      </c>
      <c r="P35" s="31">
        <v>366</v>
      </c>
      <c r="Q35" s="2">
        <f t="shared" si="9"/>
        <v>2335</v>
      </c>
      <c r="S35" s="29">
        <f t="shared" si="10"/>
        <v>68134</v>
      </c>
      <c r="T35" s="29">
        <f t="shared" si="10"/>
        <v>5963</v>
      </c>
      <c r="U35" s="29">
        <f t="shared" si="11"/>
        <v>74097</v>
      </c>
      <c r="V35" s="6"/>
    </row>
    <row r="36" spans="1:23" x14ac:dyDescent="0.3">
      <c r="B36" t="s">
        <v>81</v>
      </c>
      <c r="C36" s="31">
        <v>8215</v>
      </c>
      <c r="D36" s="31">
        <v>1265</v>
      </c>
      <c r="E36" s="2">
        <f t="shared" si="6"/>
        <v>9480</v>
      </c>
      <c r="G36" s="31">
        <v>16902</v>
      </c>
      <c r="H36" s="31">
        <v>3406</v>
      </c>
      <c r="I36" s="2">
        <f t="shared" si="7"/>
        <v>20308</v>
      </c>
      <c r="K36" s="31">
        <v>12876</v>
      </c>
      <c r="L36" s="31">
        <v>1555</v>
      </c>
      <c r="M36" s="2">
        <f t="shared" si="8"/>
        <v>14431</v>
      </c>
      <c r="O36" s="31">
        <v>8084</v>
      </c>
      <c r="P36" s="31">
        <v>1064</v>
      </c>
      <c r="Q36" s="2">
        <f t="shared" si="9"/>
        <v>9148</v>
      </c>
      <c r="S36" s="29">
        <f t="shared" si="10"/>
        <v>46077</v>
      </c>
      <c r="T36" s="29">
        <f t="shared" si="10"/>
        <v>7290</v>
      </c>
      <c r="U36" s="29">
        <f t="shared" si="11"/>
        <v>53367</v>
      </c>
      <c r="V36" s="6"/>
    </row>
    <row r="37" spans="1:23" x14ac:dyDescent="0.3">
      <c r="B37" t="s">
        <v>82</v>
      </c>
      <c r="C37" s="47">
        <v>2938</v>
      </c>
      <c r="D37" s="47">
        <v>1269</v>
      </c>
      <c r="E37" s="28">
        <f t="shared" si="6"/>
        <v>4207</v>
      </c>
      <c r="G37" s="47">
        <v>6994</v>
      </c>
      <c r="H37" s="47">
        <v>2008</v>
      </c>
      <c r="I37" s="28">
        <f t="shared" si="7"/>
        <v>9002</v>
      </c>
      <c r="K37" s="47">
        <v>13215</v>
      </c>
      <c r="L37" s="47">
        <v>3880</v>
      </c>
      <c r="M37" s="28">
        <f t="shared" si="8"/>
        <v>17095</v>
      </c>
      <c r="O37" s="47">
        <v>88613</v>
      </c>
      <c r="P37" s="47">
        <v>24929</v>
      </c>
      <c r="Q37" s="28">
        <f t="shared" si="9"/>
        <v>113542</v>
      </c>
      <c r="S37" s="30">
        <f t="shared" si="10"/>
        <v>111760</v>
      </c>
      <c r="T37" s="30">
        <f t="shared" si="10"/>
        <v>32086</v>
      </c>
      <c r="U37" s="30">
        <f t="shared" si="11"/>
        <v>143846</v>
      </c>
      <c r="V37" s="6"/>
    </row>
    <row r="38" spans="1:23" x14ac:dyDescent="0.3">
      <c r="B38" s="46" t="s">
        <v>54</v>
      </c>
      <c r="C38" s="45">
        <f>SUM(C33:C37)</f>
        <v>331498</v>
      </c>
      <c r="D38" s="45">
        <f>SUM(D33:D37)</f>
        <v>8225</v>
      </c>
      <c r="E38" s="45">
        <f>SUM(E33:E37)</f>
        <v>339723</v>
      </c>
      <c r="G38" s="45">
        <f>SUM(G33:G37)</f>
        <v>79065</v>
      </c>
      <c r="H38" s="45">
        <f>SUM(H33:H37)</f>
        <v>9211</v>
      </c>
      <c r="I38" s="45">
        <f>SUM(I33:I37)</f>
        <v>88276</v>
      </c>
      <c r="K38" s="45">
        <f>SUM(K33:K37)</f>
        <v>35961</v>
      </c>
      <c r="L38" s="45">
        <f>SUM(L33:L37)</f>
        <v>6132</v>
      </c>
      <c r="M38" s="45">
        <f>SUM(M33:M37)</f>
        <v>42093</v>
      </c>
      <c r="O38" s="45">
        <f>SUM(O33:O37)</f>
        <v>102352</v>
      </c>
      <c r="P38" s="45">
        <f>SUM(P33:P37)</f>
        <v>26830</v>
      </c>
      <c r="Q38" s="45">
        <f>SUM(Q33:Q37)</f>
        <v>129182</v>
      </c>
      <c r="S38" s="48">
        <f>SUM(S33:S37)</f>
        <v>548876</v>
      </c>
      <c r="T38" s="48">
        <f>SUM(T33:T37)</f>
        <v>50398</v>
      </c>
      <c r="U38" s="48">
        <f>SUM(U33:U37)</f>
        <v>599274</v>
      </c>
    </row>
    <row r="40" spans="1:23" s="31" customFormat="1" x14ac:dyDescent="0.3">
      <c r="A40"/>
      <c r="B40"/>
      <c r="V40"/>
      <c r="W40"/>
    </row>
    <row r="41" spans="1:23" x14ac:dyDescent="0.3">
      <c r="B41" t="s">
        <v>84</v>
      </c>
      <c r="S41"/>
      <c r="T41"/>
      <c r="U41"/>
    </row>
  </sheetData>
  <mergeCells count="14">
    <mergeCell ref="S29:U29"/>
    <mergeCell ref="B8:U8"/>
    <mergeCell ref="B9:U9"/>
    <mergeCell ref="B15:B17"/>
    <mergeCell ref="C15:E15"/>
    <mergeCell ref="G15:I15"/>
    <mergeCell ref="K15:M15"/>
    <mergeCell ref="O15:Q15"/>
    <mergeCell ref="S15:U15"/>
    <mergeCell ref="B29:B31"/>
    <mergeCell ref="C29:E29"/>
    <mergeCell ref="G29:I29"/>
    <mergeCell ref="K29:M29"/>
    <mergeCell ref="O29:Q29"/>
  </mergeCells>
  <hyperlinks>
    <hyperlink ref="B1" location="Inicio!B10" display="Ir a inicio" xr:uid="{51B00468-E551-458E-9210-0D24B8F183EC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1118-D444-4697-A9F0-A516B64EF69B}">
  <sheetPr>
    <tabColor theme="0" tint="-0.14999847407452621"/>
    <pageSetUpPr fitToPage="1"/>
  </sheetPr>
  <dimension ref="A1:O33"/>
  <sheetViews>
    <sheetView showGridLines="0" zoomScaleNormal="100" zoomScaleSheetLayoutView="85" workbookViewId="0"/>
  </sheetViews>
  <sheetFormatPr baseColWidth="10" defaultColWidth="14.6640625" defaultRowHeight="18" x14ac:dyDescent="0.35"/>
  <cols>
    <col min="1" max="1" width="8.6640625" style="8" customWidth="1"/>
    <col min="2" max="2" width="46.33203125" style="21" customWidth="1"/>
    <col min="3" max="4" width="13.6640625" style="8" customWidth="1"/>
    <col min="5" max="5" width="12.88671875" style="8" customWidth="1"/>
    <col min="6" max="6" width="5.6640625" style="8" customWidth="1"/>
    <col min="7" max="7" width="15.44140625" style="8" customWidth="1"/>
    <col min="8" max="8" width="13.6640625" style="8" customWidth="1"/>
    <col min="9" max="9" width="20.33203125" style="8" customWidth="1"/>
    <col min="10" max="10" width="3.33203125" style="8" customWidth="1"/>
    <col min="11" max="11" width="5" style="8" customWidth="1"/>
    <col min="12" max="13" width="13.6640625" style="8" customWidth="1"/>
    <col min="14" max="14" width="3.33203125" style="8" customWidth="1"/>
    <col min="15" max="17" width="13.6640625" style="8" customWidth="1"/>
    <col min="18" max="16384" width="14.6640625" style="8"/>
  </cols>
  <sheetData>
    <row r="1" spans="1:15" x14ac:dyDescent="0.35">
      <c r="A1" s="7"/>
      <c r="B1" s="23" t="s">
        <v>5</v>
      </c>
      <c r="C1" s="7"/>
      <c r="D1" s="7"/>
      <c r="E1" s="7"/>
      <c r="F1" s="7"/>
      <c r="G1" s="23" t="s">
        <v>2</v>
      </c>
      <c r="H1" s="7"/>
      <c r="I1" s="7"/>
    </row>
    <row r="2" spans="1:15" x14ac:dyDescent="0.35">
      <c r="A2" s="17"/>
      <c r="B2" s="23" t="s">
        <v>6</v>
      </c>
      <c r="C2" s="17"/>
      <c r="D2" s="17"/>
      <c r="E2" s="17"/>
      <c r="F2" s="17"/>
      <c r="G2" s="23" t="s">
        <v>3</v>
      </c>
      <c r="H2" s="17"/>
      <c r="I2" s="17"/>
      <c r="J2" s="20"/>
      <c r="K2" s="20"/>
      <c r="L2" s="20"/>
      <c r="M2" s="20"/>
      <c r="N2" s="20"/>
      <c r="O2" s="20"/>
    </row>
    <row r="3" spans="1:15" ht="23.4" x14ac:dyDescent="0.45">
      <c r="A3" s="17"/>
      <c r="B3" s="18"/>
      <c r="C3" s="17"/>
      <c r="D3" s="17"/>
      <c r="E3" s="17"/>
      <c r="F3" s="17"/>
      <c r="G3" s="19"/>
      <c r="H3" s="17"/>
      <c r="I3" s="17"/>
      <c r="J3" s="20"/>
      <c r="K3" s="20"/>
      <c r="L3" s="20"/>
      <c r="M3" s="20"/>
      <c r="N3" s="20"/>
      <c r="O3" s="20"/>
    </row>
    <row r="4" spans="1:15" ht="13.8" x14ac:dyDescent="0.3">
      <c r="A4" s="17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  <c r="N4" s="20"/>
      <c r="O4" s="20"/>
    </row>
    <row r="5" spans="1:15" ht="23.4" x14ac:dyDescent="0.45">
      <c r="A5" s="17"/>
      <c r="B5" s="17"/>
      <c r="C5" s="17"/>
      <c r="D5" s="18"/>
      <c r="E5" s="17"/>
      <c r="F5" s="17"/>
      <c r="G5" s="17"/>
      <c r="H5" s="17"/>
      <c r="I5" s="17"/>
      <c r="J5" s="20"/>
      <c r="K5" s="20"/>
      <c r="L5" s="20"/>
      <c r="M5" s="20"/>
      <c r="N5" s="20"/>
      <c r="O5" s="20"/>
    </row>
    <row r="6" spans="1:15" ht="23.4" x14ac:dyDescent="0.45">
      <c r="A6" s="17"/>
      <c r="B6" s="17"/>
      <c r="C6" s="17"/>
      <c r="D6" s="18"/>
      <c r="E6" s="17"/>
      <c r="F6" s="17"/>
      <c r="G6" s="17"/>
      <c r="H6" s="17"/>
      <c r="I6" s="17"/>
      <c r="J6" s="20"/>
      <c r="K6" s="20"/>
      <c r="L6" s="20"/>
      <c r="M6" s="20"/>
      <c r="N6" s="20"/>
      <c r="O6" s="20"/>
    </row>
    <row r="7" spans="1:15" ht="13.8" x14ac:dyDescent="0.3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s="20"/>
    </row>
    <row r="8" spans="1:15" ht="23.4" x14ac:dyDescent="0.45">
      <c r="A8" s="175" t="s">
        <v>7</v>
      </c>
      <c r="B8" s="175"/>
      <c r="C8" s="175"/>
      <c r="D8" s="175"/>
      <c r="E8" s="175"/>
      <c r="F8" s="175"/>
      <c r="G8" s="175"/>
      <c r="H8" s="175"/>
      <c r="I8" s="175"/>
      <c r="J8" s="12"/>
      <c r="K8" s="12"/>
      <c r="L8" s="12"/>
      <c r="M8" s="20"/>
      <c r="N8" s="20"/>
      <c r="O8" s="20"/>
    </row>
    <row r="9" spans="1:15" ht="13.8" x14ac:dyDescent="0.3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O9" s="20"/>
    </row>
    <row r="10" spans="1:15" ht="13.8" x14ac:dyDescent="0.3">
      <c r="A10" s="17"/>
      <c r="B10" s="142"/>
      <c r="C10" s="17"/>
      <c r="D10" s="17"/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20"/>
    </row>
    <row r="11" spans="1:15" ht="13.8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49" customFormat="1" ht="21" x14ac:dyDescent="0.4">
      <c r="B12" s="50" t="s">
        <v>94</v>
      </c>
      <c r="G12" s="51">
        <v>1</v>
      </c>
      <c r="H12" s="52"/>
    </row>
    <row r="13" spans="1:15" s="49" customFormat="1" ht="6" customHeight="1" x14ac:dyDescent="0.4">
      <c r="B13" s="53"/>
      <c r="C13" s="53"/>
      <c r="D13" s="53"/>
      <c r="E13" s="53"/>
      <c r="F13" s="53"/>
      <c r="G13" s="52"/>
    </row>
    <row r="14" spans="1:15" s="49" customFormat="1" ht="21" x14ac:dyDescent="0.4">
      <c r="B14" s="52" t="s">
        <v>8</v>
      </c>
      <c r="G14" s="54">
        <v>2</v>
      </c>
    </row>
    <row r="15" spans="1:15" s="49" customFormat="1" ht="6" customHeight="1" x14ac:dyDescent="0.4">
      <c r="B15" s="53"/>
      <c r="C15" s="53"/>
      <c r="D15" s="53"/>
      <c r="E15" s="53"/>
      <c r="F15" s="53"/>
      <c r="G15" s="52"/>
    </row>
    <row r="16" spans="1:15" s="49" customFormat="1" ht="21" x14ac:dyDescent="0.4">
      <c r="B16" s="52" t="s">
        <v>120</v>
      </c>
      <c r="G16" s="54">
        <v>3</v>
      </c>
    </row>
    <row r="17" spans="1:9" s="49" customFormat="1" ht="6" customHeight="1" x14ac:dyDescent="0.4">
      <c r="B17" s="55"/>
    </row>
    <row r="18" spans="1:9" s="49" customFormat="1" ht="21" x14ac:dyDescent="0.4">
      <c r="B18" s="52" t="s">
        <v>9</v>
      </c>
      <c r="G18" s="56">
        <v>4</v>
      </c>
    </row>
    <row r="19" spans="1:9" s="49" customFormat="1" ht="6" customHeight="1" x14ac:dyDescent="0.4">
      <c r="G19" s="57"/>
    </row>
    <row r="20" spans="1:9" s="49" customFormat="1" ht="21" x14ac:dyDescent="0.4">
      <c r="B20" s="52" t="s">
        <v>10</v>
      </c>
      <c r="G20" s="56">
        <v>5</v>
      </c>
    </row>
    <row r="21" spans="1:9" s="49" customFormat="1" ht="6" customHeight="1" x14ac:dyDescent="0.4">
      <c r="B21" s="52"/>
      <c r="G21" s="57"/>
    </row>
    <row r="22" spans="1:9" s="49" customFormat="1" ht="21" x14ac:dyDescent="0.4">
      <c r="B22" s="52" t="s">
        <v>11</v>
      </c>
      <c r="G22" s="56">
        <v>6</v>
      </c>
    </row>
    <row r="23" spans="1:9" s="22" customFormat="1" ht="6" customHeight="1" x14ac:dyDescent="0.4">
      <c r="B23" s="24"/>
      <c r="C23" s="25"/>
      <c r="D23" s="25"/>
      <c r="E23" s="25"/>
      <c r="F23" s="25"/>
      <c r="G23" s="57"/>
      <c r="H23" s="49"/>
    </row>
    <row r="24" spans="1:9" s="22" customFormat="1" ht="6" customHeight="1" x14ac:dyDescent="0.4">
      <c r="B24" s="24"/>
      <c r="C24" s="25"/>
      <c r="D24" s="25"/>
      <c r="E24" s="25"/>
      <c r="F24" s="25"/>
      <c r="G24" s="145"/>
      <c r="H24" s="49"/>
    </row>
    <row r="25" spans="1:9" s="49" customFormat="1" ht="21" x14ac:dyDescent="0.4">
      <c r="B25" s="52" t="s">
        <v>128</v>
      </c>
      <c r="G25" s="56">
        <v>7</v>
      </c>
    </row>
    <row r="26" spans="1:9" s="49" customFormat="1" ht="21" x14ac:dyDescent="0.4">
      <c r="B26" s="52"/>
      <c r="G26" s="146"/>
    </row>
    <row r="27" spans="1:9" ht="13.8" x14ac:dyDescent="0.3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3.8" x14ac:dyDescent="0.3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3.8" x14ac:dyDescent="0.3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3.8" x14ac:dyDescent="0.3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3.8" x14ac:dyDescent="0.3">
      <c r="A31" s="17"/>
      <c r="B31" s="17"/>
      <c r="C31" s="17"/>
      <c r="D31" s="17"/>
      <c r="E31" s="17"/>
      <c r="F31" s="17"/>
      <c r="G31" s="17"/>
      <c r="H31" s="17"/>
      <c r="I31" s="17"/>
    </row>
    <row r="32" spans="1:9" ht="13.8" x14ac:dyDescent="0.3">
      <c r="B32" s="20"/>
      <c r="C32" s="20"/>
      <c r="D32" s="20"/>
      <c r="E32" s="20"/>
      <c r="F32" s="20"/>
      <c r="G32" s="20"/>
    </row>
    <row r="33" spans="2:7" ht="13.8" x14ac:dyDescent="0.3">
      <c r="B33" s="20"/>
      <c r="C33" s="20"/>
      <c r="D33" s="20"/>
      <c r="E33" s="20"/>
      <c r="F33" s="20"/>
      <c r="G33" s="20"/>
    </row>
  </sheetData>
  <mergeCells count="1">
    <mergeCell ref="A8:I8"/>
  </mergeCells>
  <hyperlinks>
    <hyperlink ref="G12" location="'1_Acceso-Credito'!A1" display="'1_Acceso-Credito'!A1" xr:uid="{8E83723B-458E-4251-B77D-BA7D218A2709}"/>
    <hyperlink ref="G14" location="'2_Tipo-Entidad '!A1" display="'2_Tipo-Entidad '!A1" xr:uid="{BBAB6D98-0A41-43A1-80FD-465F3CB02F59}"/>
    <hyperlink ref="G20" location="'5_Actividad-Deudor '!A1" display="'5_Actividad-Deudor '!A1" xr:uid="{EA276792-C642-4EC9-A327-A4175BACE6CA}"/>
    <hyperlink ref="G22" location="'6_Rango-Saldo'!A1" display="'6_Rango-Saldo'!A1" xr:uid="{E6A53C97-298A-4D67-BF6C-0AC139E51675}"/>
    <hyperlink ref="G18" location="'4_Zona-Dpto'!Área_de_impresión" display="'4_Zona-Dpto'!Área_de_impresión" xr:uid="{6BDC0C58-0C69-423A-9838-45B3E8FBF79F}"/>
    <hyperlink ref="G16" location="'3_Entidad'!Área_de_impresión" display="'3_Entidad'!Área_de_impresión" xr:uid="{0BA7F03D-ACD7-4D66-A635-028B76F16C63}"/>
    <hyperlink ref="G25" location="'7_Cat. Operación'!A1" display="'7_Cat. Operación'!A1" xr:uid="{1652A705-1DB1-4D6F-8F61-6665CF77333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showGridLines="0" zoomScaleNormal="100" zoomScaleSheetLayoutView="100" workbookViewId="0">
      <selection activeCell="E20" sqref="E20"/>
    </sheetView>
  </sheetViews>
  <sheetFormatPr baseColWidth="10" defaultColWidth="11.44140625" defaultRowHeight="14.4" x14ac:dyDescent="0.3"/>
  <cols>
    <col min="1" max="1" width="1.6640625" style="65" customWidth="1"/>
    <col min="2" max="2" width="20.44140625" style="65" customWidth="1"/>
    <col min="3" max="3" width="20.88671875" style="65" customWidth="1"/>
    <col min="4" max="5" width="28.109375" style="65" customWidth="1"/>
    <col min="6" max="6" width="24.6640625" style="65" customWidth="1"/>
    <col min="7" max="7" width="24.44140625" style="151" customWidth="1"/>
    <col min="8" max="8" width="1.6640625" style="151" customWidth="1"/>
    <col min="9" max="9" width="11.44140625" style="151"/>
    <col min="10" max="16384" width="11.44140625" style="65"/>
  </cols>
  <sheetData>
    <row r="1" spans="1:8" x14ac:dyDescent="0.3">
      <c r="A1" s="61"/>
      <c r="B1" s="144" t="s">
        <v>12</v>
      </c>
      <c r="C1" s="63"/>
      <c r="D1" s="63"/>
      <c r="E1" s="63"/>
      <c r="F1" s="63"/>
    </row>
    <row r="2" spans="1:8" x14ac:dyDescent="0.3">
      <c r="A2" s="61"/>
      <c r="B2" s="62"/>
      <c r="C2" s="63"/>
      <c r="D2" s="63"/>
      <c r="E2" s="63"/>
      <c r="F2" s="63"/>
    </row>
    <row r="3" spans="1:8" x14ac:dyDescent="0.3">
      <c r="A3" s="61"/>
      <c r="B3" s="62"/>
      <c r="C3" s="63"/>
      <c r="D3" s="63"/>
      <c r="E3" s="63"/>
      <c r="F3" s="63"/>
    </row>
    <row r="4" spans="1:8" x14ac:dyDescent="0.3">
      <c r="A4" s="61"/>
      <c r="B4" s="62"/>
      <c r="C4" s="63"/>
      <c r="D4" s="63"/>
      <c r="E4" s="63"/>
      <c r="F4" s="63"/>
    </row>
    <row r="5" spans="1:8" x14ac:dyDescent="0.3">
      <c r="A5" s="61"/>
      <c r="B5" s="62"/>
      <c r="C5" s="63"/>
      <c r="D5" s="63"/>
      <c r="E5" s="63"/>
      <c r="F5" s="63"/>
    </row>
    <row r="6" spans="1:8" x14ac:dyDescent="0.3">
      <c r="A6" s="61"/>
      <c r="B6" s="62"/>
      <c r="C6" s="63"/>
      <c r="D6" s="63"/>
      <c r="E6" s="63"/>
      <c r="F6" s="63"/>
    </row>
    <row r="7" spans="1:8" x14ac:dyDescent="0.3">
      <c r="A7" s="61"/>
      <c r="B7" s="62"/>
      <c r="C7" s="63"/>
      <c r="D7" s="63"/>
      <c r="E7" s="63"/>
      <c r="F7" s="63"/>
    </row>
    <row r="8" spans="1:8" ht="18" x14ac:dyDescent="0.3">
      <c r="A8" s="63"/>
      <c r="B8" s="177" t="s">
        <v>93</v>
      </c>
      <c r="C8" s="177"/>
      <c r="D8" s="177"/>
      <c r="E8" s="177"/>
      <c r="F8" s="177"/>
      <c r="G8" s="177"/>
      <c r="H8" s="177"/>
    </row>
    <row r="9" spans="1:8" x14ac:dyDescent="0.3">
      <c r="A9" s="63"/>
      <c r="B9" s="178">
        <f>+Carátula!B17</f>
        <v>45657</v>
      </c>
      <c r="C9" s="179"/>
      <c r="D9" s="179"/>
      <c r="E9" s="179"/>
      <c r="F9" s="179"/>
      <c r="G9" s="179"/>
      <c r="H9" s="179"/>
    </row>
    <row r="10" spans="1:8" ht="15" thickBot="1" x14ac:dyDescent="0.35">
      <c r="A10" s="63"/>
      <c r="B10" s="66"/>
      <c r="C10" s="67"/>
      <c r="D10" s="67"/>
      <c r="E10" s="67"/>
      <c r="F10" s="67"/>
      <c r="G10" s="152"/>
      <c r="H10" s="152"/>
    </row>
    <row r="11" spans="1:8" x14ac:dyDescent="0.3">
      <c r="A11" s="63"/>
      <c r="B11" s="63"/>
      <c r="C11" s="63"/>
      <c r="D11" s="63"/>
      <c r="E11" s="63"/>
      <c r="F11" s="63"/>
    </row>
    <row r="12" spans="1:8" x14ac:dyDescent="0.3">
      <c r="A12" s="63"/>
      <c r="B12" s="63"/>
      <c r="C12" s="63"/>
      <c r="D12" s="63"/>
      <c r="E12" s="63"/>
      <c r="F12" s="63"/>
    </row>
    <row r="13" spans="1:8" ht="24" customHeight="1" x14ac:dyDescent="0.3">
      <c r="A13" s="63"/>
      <c r="B13" s="63"/>
      <c r="C13" s="70"/>
      <c r="D13" s="176" t="s">
        <v>14</v>
      </c>
      <c r="E13" s="176"/>
      <c r="F13" s="176"/>
      <c r="G13" s="153"/>
      <c r="H13" s="154"/>
    </row>
    <row r="14" spans="1:8" ht="16.2" x14ac:dyDescent="0.3">
      <c r="A14" s="63"/>
      <c r="B14" s="63"/>
      <c r="C14" s="70"/>
      <c r="D14" s="71"/>
      <c r="E14" s="71"/>
      <c r="F14" s="71"/>
      <c r="G14" s="153"/>
    </row>
    <row r="15" spans="1:8" ht="24.6" customHeight="1" x14ac:dyDescent="0.3">
      <c r="A15" s="63"/>
      <c r="B15" s="63"/>
      <c r="C15" s="70" t="s">
        <v>15</v>
      </c>
      <c r="D15" s="72" t="s">
        <v>16</v>
      </c>
      <c r="E15" s="72" t="s">
        <v>17</v>
      </c>
      <c r="F15" s="72" t="s">
        <v>18</v>
      </c>
      <c r="G15" s="153"/>
    </row>
    <row r="16" spans="1:8" ht="16.2" x14ac:dyDescent="0.35">
      <c r="A16" s="63"/>
      <c r="B16" s="63"/>
      <c r="C16" s="73" t="s">
        <v>19</v>
      </c>
      <c r="D16" s="74">
        <f>+F16-E16</f>
        <v>136272</v>
      </c>
      <c r="E16" s="74">
        <v>176522</v>
      </c>
      <c r="F16" s="75">
        <v>312794</v>
      </c>
      <c r="G16" s="155"/>
    </row>
    <row r="17" spans="1:7" ht="16.2" x14ac:dyDescent="0.35">
      <c r="A17" s="63"/>
      <c r="B17" s="63"/>
      <c r="C17" s="73" t="s">
        <v>20</v>
      </c>
      <c r="D17" s="74">
        <f t="shared" ref="D17:D19" si="0">+F17-E17</f>
        <v>9756</v>
      </c>
      <c r="E17" s="74">
        <v>22476</v>
      </c>
      <c r="F17" s="75">
        <v>32232</v>
      </c>
      <c r="G17" s="155"/>
    </row>
    <row r="18" spans="1:7" ht="16.2" x14ac:dyDescent="0.35">
      <c r="A18" s="63"/>
      <c r="B18" s="63"/>
      <c r="C18" s="73" t="s">
        <v>21</v>
      </c>
      <c r="D18" s="74">
        <f t="shared" si="0"/>
        <v>1851</v>
      </c>
      <c r="E18" s="74">
        <v>5989</v>
      </c>
      <c r="F18" s="75">
        <v>7840</v>
      </c>
      <c r="G18" s="155"/>
    </row>
    <row r="19" spans="1:7" ht="16.2" x14ac:dyDescent="0.35">
      <c r="A19" s="63"/>
      <c r="B19" s="63"/>
      <c r="C19" s="73" t="s">
        <v>22</v>
      </c>
      <c r="D19" s="77">
        <f t="shared" si="0"/>
        <v>1408</v>
      </c>
      <c r="E19" s="77">
        <v>5751</v>
      </c>
      <c r="F19" s="78">
        <v>7159</v>
      </c>
      <c r="G19" s="155"/>
    </row>
    <row r="20" spans="1:7" ht="16.2" x14ac:dyDescent="0.35">
      <c r="A20" s="63"/>
      <c r="B20" s="63"/>
      <c r="C20" s="73" t="s">
        <v>23</v>
      </c>
      <c r="D20" s="79">
        <f>+F20-E20</f>
        <v>149287</v>
      </c>
      <c r="E20" s="79">
        <f>SUM(E16:E19)</f>
        <v>210738</v>
      </c>
      <c r="F20" s="79">
        <v>360025</v>
      </c>
      <c r="G20" s="156"/>
    </row>
    <row r="21" spans="1:7" ht="16.2" x14ac:dyDescent="0.35">
      <c r="A21" s="63"/>
      <c r="B21" s="63"/>
      <c r="C21" s="81"/>
      <c r="D21" s="81"/>
      <c r="E21" s="81"/>
      <c r="F21" s="81"/>
      <c r="G21" s="157"/>
    </row>
    <row r="22" spans="1:7" ht="18" x14ac:dyDescent="0.35">
      <c r="A22" s="63"/>
      <c r="B22" s="63"/>
      <c r="C22" s="82" t="s">
        <v>97</v>
      </c>
      <c r="D22" s="81"/>
      <c r="E22" s="81"/>
      <c r="F22" s="81"/>
      <c r="G22" s="157"/>
    </row>
    <row r="23" spans="1:7" x14ac:dyDescent="0.3">
      <c r="A23" s="63"/>
      <c r="B23" s="63"/>
      <c r="C23" s="63"/>
      <c r="D23" s="63"/>
      <c r="E23" s="63"/>
      <c r="F23" s="63"/>
      <c r="G23" s="157"/>
    </row>
    <row r="27" spans="1:7" x14ac:dyDescent="0.3">
      <c r="G27" s="158"/>
    </row>
    <row r="28" spans="1:7" x14ac:dyDescent="0.3">
      <c r="G28" s="158"/>
    </row>
    <row r="29" spans="1:7" x14ac:dyDescent="0.3">
      <c r="G29" s="158"/>
    </row>
    <row r="30" spans="1:7" x14ac:dyDescent="0.3">
      <c r="G30" s="158"/>
    </row>
    <row r="31" spans="1:7" x14ac:dyDescent="0.3">
      <c r="G31" s="158"/>
    </row>
  </sheetData>
  <mergeCells count="3">
    <mergeCell ref="D13:F13"/>
    <mergeCell ref="B8:H8"/>
    <mergeCell ref="B9:H9"/>
  </mergeCells>
  <hyperlinks>
    <hyperlink ref="B1" location="Índice!A1" display="Ir a inicio" xr:uid="{00000000-0004-0000-0100-000000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7" orientation="portrait" r:id="rId1"/>
  <headerFooter alignWithMargins="0"/>
  <rowBreaks count="2" manualBreakCount="2">
    <brk id="5" min="1" max="7" man="1"/>
    <brk id="14" min="1" max="7" man="1"/>
  </rowBreaks>
  <colBreaks count="2" manualBreakCount="2">
    <brk id="2" max="46" man="1"/>
    <brk id="6" max="46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4050-EC70-4569-8FA3-26739675FF50}">
  <sheetPr>
    <pageSetUpPr fitToPage="1"/>
  </sheetPr>
  <dimension ref="A1:N42"/>
  <sheetViews>
    <sheetView showGridLines="0" zoomScaleNormal="100" zoomScaleSheetLayoutView="145" workbookViewId="0">
      <selection activeCell="I40" sqref="I40"/>
    </sheetView>
  </sheetViews>
  <sheetFormatPr baseColWidth="10" defaultColWidth="11.44140625" defaultRowHeight="14.4" x14ac:dyDescent="0.3"/>
  <cols>
    <col min="1" max="1" width="1.6640625" style="65" customWidth="1"/>
    <col min="2" max="2" width="36.33203125" style="65" customWidth="1"/>
    <col min="3" max="5" width="15.6640625" style="65" customWidth="1"/>
    <col min="6" max="6" width="4.5546875" style="65" customWidth="1"/>
    <col min="7" max="9" width="13" style="65" customWidth="1"/>
    <col min="10" max="10" width="2.109375" style="65" customWidth="1"/>
    <col min="11" max="16384" width="11.44140625" style="65"/>
  </cols>
  <sheetData>
    <row r="1" spans="1:13" x14ac:dyDescent="0.3">
      <c r="A1" s="83"/>
      <c r="B1" s="144" t="s">
        <v>12</v>
      </c>
      <c r="C1" s="63"/>
      <c r="D1" s="63"/>
      <c r="E1" s="63"/>
      <c r="F1" s="63"/>
      <c r="G1" s="63"/>
      <c r="H1" s="63"/>
      <c r="I1" s="63"/>
      <c r="J1" s="63"/>
    </row>
    <row r="2" spans="1:13" x14ac:dyDescent="0.3">
      <c r="A2" s="84"/>
      <c r="B2" s="83"/>
      <c r="C2" s="63"/>
      <c r="D2" s="63"/>
      <c r="E2" s="63"/>
      <c r="F2" s="63"/>
      <c r="G2" s="64"/>
    </row>
    <row r="3" spans="1:13" x14ac:dyDescent="0.3">
      <c r="A3" s="84"/>
      <c r="B3" s="83"/>
      <c r="C3" s="63"/>
      <c r="D3" s="63"/>
      <c r="E3" s="63"/>
      <c r="F3" s="63"/>
      <c r="G3" s="64"/>
    </row>
    <row r="4" spans="1:13" x14ac:dyDescent="0.3">
      <c r="A4" s="84"/>
      <c r="B4" s="83"/>
      <c r="C4" s="63"/>
      <c r="D4" s="63"/>
      <c r="E4" s="63"/>
      <c r="F4" s="63"/>
      <c r="G4" s="64"/>
    </row>
    <row r="5" spans="1:13" x14ac:dyDescent="0.3">
      <c r="A5" s="84"/>
      <c r="B5" s="83"/>
      <c r="C5" s="63"/>
      <c r="D5" s="63"/>
      <c r="E5" s="63"/>
      <c r="F5" s="63"/>
      <c r="G5" s="64"/>
    </row>
    <row r="6" spans="1:13" x14ac:dyDescent="0.3">
      <c r="A6" s="84"/>
      <c r="B6" s="83"/>
      <c r="C6" s="63"/>
      <c r="D6" s="63"/>
      <c r="E6" s="63"/>
      <c r="F6" s="63"/>
      <c r="G6" s="64"/>
    </row>
    <row r="7" spans="1:13" x14ac:dyDescent="0.3">
      <c r="A7" s="84"/>
      <c r="B7" s="83"/>
      <c r="C7" s="63"/>
      <c r="D7" s="63"/>
      <c r="E7" s="63"/>
      <c r="F7" s="63"/>
      <c r="G7" s="64"/>
    </row>
    <row r="8" spans="1:13" ht="27" x14ac:dyDescent="0.3">
      <c r="A8" s="63"/>
      <c r="B8" s="185" t="s">
        <v>24</v>
      </c>
      <c r="C8" s="185"/>
      <c r="D8" s="185"/>
      <c r="E8" s="185"/>
      <c r="F8" s="185"/>
      <c r="G8" s="185"/>
      <c r="H8" s="185"/>
      <c r="I8" s="185"/>
      <c r="J8" s="185"/>
    </row>
    <row r="9" spans="1:13" x14ac:dyDescent="0.3">
      <c r="A9" s="63"/>
      <c r="B9" s="178">
        <f>+Carátula!B17</f>
        <v>45657</v>
      </c>
      <c r="C9" s="179"/>
      <c r="D9" s="179"/>
      <c r="E9" s="179"/>
      <c r="F9" s="179"/>
      <c r="G9" s="179"/>
      <c r="H9" s="179"/>
      <c r="I9" s="179"/>
      <c r="J9" s="179"/>
    </row>
    <row r="10" spans="1:13" ht="15" thickBot="1" x14ac:dyDescent="0.35">
      <c r="A10" s="63"/>
      <c r="B10" s="86"/>
      <c r="C10" s="67"/>
      <c r="D10" s="67"/>
      <c r="E10" s="67"/>
      <c r="F10" s="67"/>
      <c r="G10" s="68"/>
      <c r="H10" s="69"/>
      <c r="I10" s="69"/>
      <c r="J10" s="69"/>
    </row>
    <row r="11" spans="1:13" x14ac:dyDescent="0.3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3" x14ac:dyDescent="0.3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3" s="93" customFormat="1" ht="32.25" customHeight="1" x14ac:dyDescent="0.35">
      <c r="A13" s="81"/>
      <c r="B13" s="180" t="s">
        <v>98</v>
      </c>
      <c r="C13" s="183" t="s">
        <v>85</v>
      </c>
      <c r="D13" s="184"/>
      <c r="E13" s="184"/>
      <c r="F13" s="81"/>
      <c r="G13" s="182" t="s">
        <v>25</v>
      </c>
      <c r="H13" s="182"/>
      <c r="I13" s="182"/>
      <c r="J13" s="92"/>
    </row>
    <row r="14" spans="1:13" s="93" customFormat="1" ht="16.2" x14ac:dyDescent="0.35">
      <c r="A14" s="81"/>
      <c r="B14" s="181"/>
      <c r="C14" s="94"/>
      <c r="D14" s="94"/>
      <c r="E14" s="94"/>
      <c r="F14" s="81"/>
      <c r="G14" s="94"/>
      <c r="H14" s="94"/>
      <c r="I14" s="94"/>
      <c r="J14" s="94"/>
    </row>
    <row r="15" spans="1:13" s="93" customFormat="1" ht="16.2" x14ac:dyDescent="0.35">
      <c r="A15" s="81"/>
      <c r="B15" s="181"/>
      <c r="C15" s="95" t="s">
        <v>26</v>
      </c>
      <c r="D15" s="95" t="s">
        <v>27</v>
      </c>
      <c r="E15" s="95" t="s">
        <v>18</v>
      </c>
      <c r="F15" s="81"/>
      <c r="G15" s="95" t="s">
        <v>26</v>
      </c>
      <c r="H15" s="95" t="s">
        <v>27</v>
      </c>
      <c r="I15" s="95" t="s">
        <v>18</v>
      </c>
      <c r="J15" s="94"/>
      <c r="M15" s="96"/>
    </row>
    <row r="16" spans="1:13" s="93" customFormat="1" ht="16.2" x14ac:dyDescent="0.35">
      <c r="A16" s="81"/>
      <c r="B16" s="91"/>
      <c r="C16" s="94"/>
      <c r="D16" s="94"/>
      <c r="E16" s="94"/>
      <c r="F16" s="81"/>
      <c r="G16" s="94"/>
      <c r="H16" s="94"/>
      <c r="I16" s="94"/>
      <c r="J16" s="94"/>
      <c r="M16" s="96"/>
    </row>
    <row r="17" spans="1:14" s="93" customFormat="1" ht="16.2" x14ac:dyDescent="0.35">
      <c r="A17" s="81"/>
      <c r="B17" s="73" t="s">
        <v>19</v>
      </c>
      <c r="C17" s="74"/>
      <c r="D17" s="74"/>
      <c r="E17" s="74"/>
      <c r="F17" s="81"/>
      <c r="G17" s="74"/>
      <c r="H17" s="74"/>
      <c r="I17" s="74"/>
      <c r="J17" s="74"/>
    </row>
    <row r="18" spans="1:14" s="93" customFormat="1" ht="16.2" x14ac:dyDescent="0.35">
      <c r="A18" s="81"/>
      <c r="B18" s="98" t="s">
        <v>28</v>
      </c>
      <c r="C18" s="74">
        <v>8197711.0607690001</v>
      </c>
      <c r="D18" s="74">
        <v>3484384.129009</v>
      </c>
      <c r="E18" s="74">
        <f>+C18+D18</f>
        <v>11682095.189778</v>
      </c>
      <c r="F18" s="81"/>
      <c r="G18" s="147">
        <v>430581</v>
      </c>
      <c r="H18" s="147">
        <v>6972</v>
      </c>
      <c r="I18" s="147">
        <f>+G18+H18</f>
        <v>437553</v>
      </c>
      <c r="J18" s="74"/>
    </row>
    <row r="19" spans="1:14" s="93" customFormat="1" ht="16.2" x14ac:dyDescent="0.35">
      <c r="A19" s="81"/>
      <c r="B19" s="98" t="s">
        <v>133</v>
      </c>
      <c r="C19" s="77">
        <v>349417.12558499997</v>
      </c>
      <c r="D19" s="77">
        <v>37126.570545000002</v>
      </c>
      <c r="E19" s="77">
        <f>+C19+D19</f>
        <v>386543.69613</v>
      </c>
      <c r="F19" s="81"/>
      <c r="G19" s="148">
        <v>69752</v>
      </c>
      <c r="H19" s="148">
        <v>175</v>
      </c>
      <c r="I19" s="148">
        <f>+G19+H19</f>
        <v>69927</v>
      </c>
      <c r="J19" s="74"/>
    </row>
    <row r="20" spans="1:14" s="93" customFormat="1" ht="16.2" x14ac:dyDescent="0.35">
      <c r="A20" s="81"/>
      <c r="B20" s="73" t="s">
        <v>29</v>
      </c>
      <c r="C20" s="79">
        <f>SUM(C18:C19)</f>
        <v>8547128.1863540001</v>
      </c>
      <c r="D20" s="79">
        <f>SUM(D18:D19)</f>
        <v>3521510.699554</v>
      </c>
      <c r="E20" s="79">
        <f t="shared" ref="E20" si="0">+C20+D20</f>
        <v>12068638.885908</v>
      </c>
      <c r="F20" s="81"/>
      <c r="G20" s="149">
        <f>SUM(G18:G19)</f>
        <v>500333</v>
      </c>
      <c r="H20" s="149">
        <f>SUM(H18:H19)</f>
        <v>7147</v>
      </c>
      <c r="I20" s="149">
        <f>+G20+H20</f>
        <v>507480</v>
      </c>
      <c r="J20" s="79"/>
    </row>
    <row r="21" spans="1:14" s="93" customFormat="1" ht="16.2" x14ac:dyDescent="0.35">
      <c r="A21" s="81"/>
      <c r="B21" s="81"/>
      <c r="C21" s="81"/>
      <c r="D21" s="81"/>
      <c r="E21" s="81"/>
      <c r="F21" s="81"/>
      <c r="G21" s="150"/>
      <c r="H21" s="150"/>
      <c r="I21" s="150"/>
      <c r="J21" s="81"/>
      <c r="N21" s="159"/>
    </row>
    <row r="22" spans="1:14" s="93" customFormat="1" ht="16.2" x14ac:dyDescent="0.35">
      <c r="A22" s="81"/>
      <c r="B22" s="73" t="s">
        <v>20</v>
      </c>
      <c r="C22" s="74"/>
      <c r="D22" s="74"/>
      <c r="E22" s="74"/>
      <c r="F22" s="81"/>
      <c r="G22" s="147"/>
      <c r="H22" s="147"/>
      <c r="I22" s="147"/>
      <c r="J22" s="74"/>
    </row>
    <row r="23" spans="1:14" s="93" customFormat="1" ht="16.2" x14ac:dyDescent="0.35">
      <c r="A23" s="81"/>
      <c r="B23" s="98" t="s">
        <v>28</v>
      </c>
      <c r="C23" s="74">
        <v>4783834.8016799996</v>
      </c>
      <c r="D23" s="74">
        <v>4035964.2701610001</v>
      </c>
      <c r="E23" s="74">
        <f>+C23+D23</f>
        <v>8819799.0718409996</v>
      </c>
      <c r="F23" s="81"/>
      <c r="G23" s="147">
        <v>82791</v>
      </c>
      <c r="H23" s="147">
        <v>9617</v>
      </c>
      <c r="I23" s="147">
        <f t="shared" ref="I23" si="1">+G23+H23</f>
        <v>92408</v>
      </c>
      <c r="J23" s="74"/>
    </row>
    <row r="24" spans="1:14" s="93" customFormat="1" ht="16.2" x14ac:dyDescent="0.35">
      <c r="A24" s="81"/>
      <c r="B24" s="98" t="s">
        <v>133</v>
      </c>
      <c r="C24" s="77">
        <v>190724.33553700001</v>
      </c>
      <c r="D24" s="77">
        <v>41425.685937000002</v>
      </c>
      <c r="E24" s="77">
        <f>+C24+D24</f>
        <v>232150.02147400001</v>
      </c>
      <c r="F24" s="81"/>
      <c r="G24" s="148">
        <v>4148</v>
      </c>
      <c r="H24" s="148">
        <v>107</v>
      </c>
      <c r="I24" s="148">
        <f>+G24+H24</f>
        <v>4255</v>
      </c>
      <c r="J24" s="74"/>
    </row>
    <row r="25" spans="1:14" s="93" customFormat="1" ht="16.2" x14ac:dyDescent="0.35">
      <c r="A25" s="81"/>
      <c r="B25" s="73" t="s">
        <v>30</v>
      </c>
      <c r="C25" s="79">
        <f>SUM(C23:C24)</f>
        <v>4974559.1372169992</v>
      </c>
      <c r="D25" s="79">
        <f>SUM(D23:D24)</f>
        <v>4077389.9560980001</v>
      </c>
      <c r="E25" s="79">
        <f>+C25+D25</f>
        <v>9051949.0933149997</v>
      </c>
      <c r="F25" s="81"/>
      <c r="G25" s="149">
        <f>SUM(G23:G24)</f>
        <v>86939</v>
      </c>
      <c r="H25" s="149">
        <f>SUM(H23:H24)</f>
        <v>9724</v>
      </c>
      <c r="I25" s="149">
        <f>+G25+H25</f>
        <v>96663</v>
      </c>
      <c r="J25" s="79"/>
    </row>
    <row r="26" spans="1:14" s="93" customFormat="1" ht="16.2" x14ac:dyDescent="0.35">
      <c r="A26" s="81"/>
      <c r="B26" s="81"/>
      <c r="C26" s="81"/>
      <c r="D26" s="81"/>
      <c r="E26" s="81"/>
      <c r="F26" s="81"/>
      <c r="J26" s="81"/>
    </row>
    <row r="27" spans="1:14" s="93" customFormat="1" ht="16.2" x14ac:dyDescent="0.35">
      <c r="A27" s="81"/>
      <c r="B27" s="73" t="s">
        <v>21</v>
      </c>
      <c r="C27" s="74"/>
      <c r="D27" s="74"/>
      <c r="E27" s="74"/>
      <c r="F27" s="81"/>
      <c r="G27" s="147"/>
      <c r="H27" s="147"/>
      <c r="I27" s="147"/>
      <c r="J27" s="74"/>
    </row>
    <row r="28" spans="1:14" s="93" customFormat="1" ht="16.2" x14ac:dyDescent="0.35">
      <c r="A28" s="81"/>
      <c r="B28" s="98" t="s">
        <v>28</v>
      </c>
      <c r="C28" s="74">
        <v>3533781.839257</v>
      </c>
      <c r="D28" s="74">
        <v>4312359.6219140003</v>
      </c>
      <c r="E28" s="74">
        <f>+C28+D28</f>
        <v>7846141.4611710003</v>
      </c>
      <c r="F28" s="81"/>
      <c r="G28" s="147">
        <v>36505</v>
      </c>
      <c r="H28" s="147">
        <v>5862</v>
      </c>
      <c r="I28" s="147">
        <f>+G28+H28</f>
        <v>42367</v>
      </c>
      <c r="J28" s="74"/>
    </row>
    <row r="29" spans="1:14" s="93" customFormat="1" ht="16.2" x14ac:dyDescent="0.35">
      <c r="A29" s="81"/>
      <c r="B29" s="98" t="s">
        <v>133</v>
      </c>
      <c r="C29" s="77">
        <v>105115.878203</v>
      </c>
      <c r="D29" s="77">
        <v>15926.378328000001</v>
      </c>
      <c r="E29" s="77">
        <f>+C29+D29</f>
        <v>121042.25653100001</v>
      </c>
      <c r="F29" s="81"/>
      <c r="G29" s="148">
        <v>1239</v>
      </c>
      <c r="H29" s="148">
        <v>56</v>
      </c>
      <c r="I29" s="148">
        <f>+G29+H29</f>
        <v>1295</v>
      </c>
      <c r="J29" s="74"/>
    </row>
    <row r="30" spans="1:14" s="93" customFormat="1" ht="16.2" x14ac:dyDescent="0.35">
      <c r="A30" s="81"/>
      <c r="B30" s="73" t="s">
        <v>31</v>
      </c>
      <c r="C30" s="79">
        <f>SUM(C28:C29)</f>
        <v>3638897.71746</v>
      </c>
      <c r="D30" s="79">
        <f>SUM(D28:D29)</f>
        <v>4328286.0002420004</v>
      </c>
      <c r="E30" s="79">
        <f>+C30+D30</f>
        <v>7967183.7177020004</v>
      </c>
      <c r="F30" s="81"/>
      <c r="G30" s="149">
        <f>SUM(G28:G29)</f>
        <v>37744</v>
      </c>
      <c r="H30" s="149">
        <f>SUM(H28:H29)</f>
        <v>5918</v>
      </c>
      <c r="I30" s="149">
        <f>+G30+H30</f>
        <v>43662</v>
      </c>
      <c r="J30" s="79"/>
    </row>
    <row r="31" spans="1:14" s="93" customFormat="1" ht="16.2" x14ac:dyDescent="0.35">
      <c r="A31" s="81"/>
      <c r="B31" s="81"/>
      <c r="C31" s="81"/>
      <c r="D31" s="81"/>
      <c r="E31" s="81"/>
      <c r="F31" s="81"/>
      <c r="J31" s="81"/>
    </row>
    <row r="32" spans="1:14" s="93" customFormat="1" ht="16.2" x14ac:dyDescent="0.35">
      <c r="A32" s="81"/>
      <c r="B32" s="73" t="s">
        <v>22</v>
      </c>
      <c r="C32" s="74"/>
      <c r="D32" s="74"/>
      <c r="E32" s="74"/>
      <c r="F32" s="81"/>
      <c r="G32" s="147"/>
      <c r="H32" s="147"/>
      <c r="I32" s="147"/>
      <c r="J32" s="74"/>
    </row>
    <row r="33" spans="1:14" s="93" customFormat="1" ht="16.2" x14ac:dyDescent="0.35">
      <c r="A33" s="81"/>
      <c r="B33" s="98" t="s">
        <v>28</v>
      </c>
      <c r="C33" s="74">
        <v>39738062.261031002</v>
      </c>
      <c r="D33" s="74">
        <v>56404938.666865997</v>
      </c>
      <c r="E33" s="74">
        <f>+C33+D33</f>
        <v>96143000.927897006</v>
      </c>
      <c r="F33" s="81"/>
      <c r="G33" s="147">
        <v>101129</v>
      </c>
      <c r="H33" s="147">
        <v>25230</v>
      </c>
      <c r="I33" s="147">
        <f>+G33+H33</f>
        <v>126359</v>
      </c>
      <c r="J33" s="74"/>
    </row>
    <row r="34" spans="1:14" s="93" customFormat="1" ht="16.2" x14ac:dyDescent="0.35">
      <c r="A34" s="81"/>
      <c r="B34" s="98" t="s">
        <v>133</v>
      </c>
      <c r="C34" s="77">
        <v>616233.07305999997</v>
      </c>
      <c r="D34" s="77">
        <v>710555.00950199994</v>
      </c>
      <c r="E34" s="77">
        <f>+C34+D34</f>
        <v>1326788.082562</v>
      </c>
      <c r="F34" s="81"/>
      <c r="G34" s="148">
        <v>1825</v>
      </c>
      <c r="H34" s="148">
        <v>607</v>
      </c>
      <c r="I34" s="148">
        <f t="shared" ref="I34:I35" si="2">+G34+H34</f>
        <v>2432</v>
      </c>
      <c r="J34" s="74"/>
      <c r="L34" s="159"/>
    </row>
    <row r="35" spans="1:14" s="93" customFormat="1" ht="16.2" x14ac:dyDescent="0.35">
      <c r="A35" s="81"/>
      <c r="B35" s="73" t="s">
        <v>32</v>
      </c>
      <c r="C35" s="79">
        <f>SUM(C33:C34)</f>
        <v>40354295.334091</v>
      </c>
      <c r="D35" s="79">
        <f>SUM(D33:D34)</f>
        <v>57115493.676367998</v>
      </c>
      <c r="E35" s="79">
        <f>+C35+D35</f>
        <v>97469789.010459006</v>
      </c>
      <c r="F35" s="81"/>
      <c r="G35" s="149">
        <f>SUM(G33:G34)</f>
        <v>102954</v>
      </c>
      <c r="H35" s="149">
        <f>SUM(H33:H34)</f>
        <v>25837</v>
      </c>
      <c r="I35" s="149">
        <f t="shared" si="2"/>
        <v>128791</v>
      </c>
      <c r="J35" s="79"/>
    </row>
    <row r="36" spans="1:14" s="93" customFormat="1" ht="16.2" x14ac:dyDescent="0.35">
      <c r="A36" s="81"/>
      <c r="B36" s="81"/>
      <c r="C36" s="81"/>
      <c r="D36" s="81"/>
      <c r="E36" s="81"/>
      <c r="F36" s="81"/>
      <c r="J36" s="81"/>
    </row>
    <row r="37" spans="1:14" s="93" customFormat="1" ht="16.2" x14ac:dyDescent="0.35">
      <c r="A37" s="81"/>
      <c r="B37" s="73" t="s">
        <v>33</v>
      </c>
      <c r="C37" s="74"/>
      <c r="D37" s="74"/>
      <c r="E37" s="74"/>
      <c r="F37" s="81"/>
      <c r="G37" s="147"/>
      <c r="H37" s="147"/>
      <c r="I37" s="147"/>
      <c r="J37" s="74"/>
    </row>
    <row r="38" spans="1:14" s="93" customFormat="1" ht="16.2" x14ac:dyDescent="0.35">
      <c r="A38" s="81"/>
      <c r="B38" s="98" t="s">
        <v>28</v>
      </c>
      <c r="C38" s="74">
        <f>+C18+C23+C28+C33</f>
        <v>56253389.962737001</v>
      </c>
      <c r="D38" s="74">
        <f>+D18+D23+D28+D33</f>
        <v>68237646.68795</v>
      </c>
      <c r="E38" s="74">
        <f>+C38+D38</f>
        <v>124491036.65068701</v>
      </c>
      <c r="F38" s="81"/>
      <c r="G38" s="74">
        <f>+G18+G23+G28+G33</f>
        <v>651006</v>
      </c>
      <c r="H38" s="74">
        <f>+H18+H23+H28+H33</f>
        <v>47681</v>
      </c>
      <c r="I38" s="147">
        <f>+G38+H38</f>
        <v>698687</v>
      </c>
      <c r="J38" s="74"/>
    </row>
    <row r="39" spans="1:14" s="93" customFormat="1" ht="16.2" x14ac:dyDescent="0.35">
      <c r="A39" s="81"/>
      <c r="B39" s="98" t="s">
        <v>133</v>
      </c>
      <c r="C39" s="77">
        <f>+C19+C24+C29+C34</f>
        <v>1261490.4123849999</v>
      </c>
      <c r="D39" s="77">
        <f>+D19+D24+D29+D34</f>
        <v>805033.6443119999</v>
      </c>
      <c r="E39" s="77">
        <f t="shared" ref="E39" si="3">+C39+D39</f>
        <v>2066524.0566969998</v>
      </c>
      <c r="F39" s="81"/>
      <c r="G39" s="77">
        <f>+G19+G24+G29+G34</f>
        <v>76964</v>
      </c>
      <c r="H39" s="77">
        <f>+H19+H24+H29+H34</f>
        <v>945</v>
      </c>
      <c r="I39" s="148">
        <f>+G39+H39</f>
        <v>77909</v>
      </c>
      <c r="J39" s="74"/>
    </row>
    <row r="40" spans="1:14" s="93" customFormat="1" ht="16.2" x14ac:dyDescent="0.35">
      <c r="A40" s="81"/>
      <c r="B40" s="97" t="s">
        <v>23</v>
      </c>
      <c r="C40" s="75">
        <f t="shared" ref="C40:D40" si="4">+C20+C25+C30+C35</f>
        <v>57514880.375121996</v>
      </c>
      <c r="D40" s="75">
        <f t="shared" si="4"/>
        <v>69042680.332261994</v>
      </c>
      <c r="E40" s="75">
        <f>+C40+D40</f>
        <v>126557560.70738399</v>
      </c>
      <c r="F40" s="81"/>
      <c r="G40" s="75">
        <f t="shared" ref="G40" si="5">+G20+G25+G30+G35</f>
        <v>727970</v>
      </c>
      <c r="H40" s="75">
        <f>+H20+H25+H30+H35</f>
        <v>48626</v>
      </c>
      <c r="I40" s="75">
        <f>+G40+H40</f>
        <v>776596</v>
      </c>
      <c r="J40" s="79"/>
    </row>
    <row r="41" spans="1:14" x14ac:dyDescent="0.3">
      <c r="A41" s="63"/>
      <c r="B41" s="63"/>
      <c r="G41" s="63"/>
      <c r="H41" s="63"/>
      <c r="I41" s="90"/>
      <c r="J41" s="63"/>
      <c r="K41" s="63"/>
      <c r="L41" s="63"/>
      <c r="M41" s="63"/>
      <c r="N41" s="63"/>
    </row>
    <row r="42" spans="1:14" x14ac:dyDescent="0.3">
      <c r="A42" s="63"/>
      <c r="B42" s="63"/>
      <c r="G42" s="63"/>
      <c r="H42" s="63"/>
      <c r="I42" s="63"/>
      <c r="J42" s="63"/>
      <c r="K42" s="63"/>
      <c r="L42" s="63"/>
      <c r="M42" s="63"/>
      <c r="N42" s="63"/>
    </row>
  </sheetData>
  <mergeCells count="5">
    <mergeCell ref="B13:B15"/>
    <mergeCell ref="G13:I13"/>
    <mergeCell ref="C13:E13"/>
    <mergeCell ref="B8:J8"/>
    <mergeCell ref="B9:J9"/>
  </mergeCells>
  <hyperlinks>
    <hyperlink ref="B1" location="Índice!A1" display="Ir a inicio" xr:uid="{5CDD29B9-B1E6-4B07-9F2E-DBAF7541390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7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9F9-D75D-4138-9D8B-A47C16462764}">
  <dimension ref="A1:AM80"/>
  <sheetViews>
    <sheetView showGridLines="0" zoomScaleNormal="100" zoomScaleSheetLayoutView="115" workbookViewId="0">
      <selection activeCell="E77" sqref="E77"/>
    </sheetView>
  </sheetViews>
  <sheetFormatPr baseColWidth="10" defaultColWidth="11.44140625" defaultRowHeight="14.4" x14ac:dyDescent="0.3"/>
  <cols>
    <col min="1" max="1" width="1.6640625" style="65" customWidth="1"/>
    <col min="2" max="2" width="65.88671875" style="65" customWidth="1"/>
    <col min="3" max="5" width="16.6640625" style="87" customWidth="1"/>
    <col min="6" max="6" width="2.6640625" style="87" customWidth="1"/>
    <col min="7" max="9" width="16.6640625" style="87" customWidth="1"/>
    <col min="10" max="10" width="2.6640625" style="87" customWidth="1"/>
    <col min="11" max="13" width="16.6640625" style="87" customWidth="1"/>
    <col min="14" max="14" width="2.6640625" style="87" customWidth="1"/>
    <col min="15" max="17" width="16.6640625" style="87" customWidth="1"/>
    <col min="18" max="18" width="2.6640625" style="87" customWidth="1"/>
    <col min="19" max="21" width="16.6640625" style="87" customWidth="1"/>
    <col min="22" max="22" width="11.44140625" style="65"/>
    <col min="23" max="23" width="11.44140625" style="87"/>
    <col min="24" max="16384" width="11.44140625" style="65"/>
  </cols>
  <sheetData>
    <row r="1" spans="1:23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3" x14ac:dyDescent="0.3">
      <c r="A2" s="84"/>
      <c r="B2" s="83"/>
      <c r="C2" s="99"/>
      <c r="D2" s="99"/>
      <c r="E2" s="99"/>
      <c r="F2" s="99"/>
    </row>
    <row r="3" spans="1:23" x14ac:dyDescent="0.3">
      <c r="A3" s="84"/>
      <c r="B3" s="83"/>
      <c r="C3" s="99"/>
      <c r="D3" s="99"/>
      <c r="E3" s="99"/>
      <c r="F3" s="99"/>
    </row>
    <row r="4" spans="1:23" x14ac:dyDescent="0.3">
      <c r="A4" s="84"/>
      <c r="B4" s="83"/>
      <c r="C4" s="99"/>
      <c r="D4" s="99"/>
      <c r="E4" s="99"/>
      <c r="F4" s="99"/>
    </row>
    <row r="5" spans="1:23" x14ac:dyDescent="0.3">
      <c r="A5" s="84"/>
      <c r="B5" s="83"/>
      <c r="C5" s="99"/>
      <c r="D5" s="99"/>
      <c r="E5" s="99"/>
      <c r="F5" s="99"/>
    </row>
    <row r="6" spans="1:23" x14ac:dyDescent="0.3">
      <c r="A6" s="84"/>
      <c r="B6" s="83"/>
      <c r="C6" s="99"/>
      <c r="D6" s="99"/>
      <c r="E6" s="99"/>
      <c r="F6" s="99"/>
    </row>
    <row r="7" spans="1:23" x14ac:dyDescent="0.3">
      <c r="A7" s="84"/>
      <c r="B7" s="83"/>
      <c r="C7" s="99"/>
      <c r="D7" s="99"/>
      <c r="E7" s="99"/>
      <c r="F7" s="99"/>
    </row>
    <row r="8" spans="1:23" ht="27" x14ac:dyDescent="0.3">
      <c r="A8" s="63"/>
      <c r="B8" s="185" t="s">
        <v>99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</row>
    <row r="9" spans="1:23" x14ac:dyDescent="0.3">
      <c r="A9" s="63"/>
      <c r="B9" s="178">
        <f>+Carátula!B17</f>
        <v>45657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</row>
    <row r="10" spans="1:23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3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3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3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3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3" s="105" customFormat="1" ht="24" customHeight="1" x14ac:dyDescent="0.3">
      <c r="A15" s="85"/>
      <c r="B15" s="187"/>
      <c r="C15" s="188" t="s">
        <v>19</v>
      </c>
      <c r="D15" s="186"/>
      <c r="E15" s="186"/>
      <c r="F15" s="102"/>
      <c r="G15" s="186" t="s">
        <v>20</v>
      </c>
      <c r="H15" s="186"/>
      <c r="I15" s="186"/>
      <c r="J15" s="103"/>
      <c r="K15" s="188" t="s">
        <v>21</v>
      </c>
      <c r="L15" s="186"/>
      <c r="M15" s="186"/>
      <c r="N15" s="104"/>
      <c r="O15" s="186" t="s">
        <v>22</v>
      </c>
      <c r="P15" s="186"/>
      <c r="Q15" s="186"/>
      <c r="R15" s="103"/>
      <c r="S15" s="186" t="s">
        <v>33</v>
      </c>
      <c r="T15" s="186"/>
      <c r="U15" s="186"/>
      <c r="W15" s="141"/>
    </row>
    <row r="16" spans="1:23" x14ac:dyDescent="0.3">
      <c r="A16" s="63"/>
      <c r="B16" s="187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4" x14ac:dyDescent="0.3">
      <c r="A17" s="63"/>
      <c r="B17" s="187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4" x14ac:dyDescent="0.3">
      <c r="A18" s="63"/>
      <c r="C18" s="76"/>
      <c r="D18" s="76"/>
      <c r="E18" s="76"/>
      <c r="F18" s="99"/>
      <c r="G18" s="76"/>
      <c r="H18" s="76"/>
      <c r="I18" s="76"/>
      <c r="J18" s="76"/>
      <c r="K18" s="76"/>
      <c r="L18" s="76"/>
      <c r="M18" s="76"/>
      <c r="N18" s="107"/>
      <c r="O18" s="76"/>
      <c r="P18" s="76"/>
      <c r="Q18" s="76"/>
      <c r="R18" s="76"/>
      <c r="S18" s="76"/>
      <c r="T18" s="76"/>
      <c r="U18" s="76"/>
    </row>
    <row r="19" spans="1:24" s="114" customFormat="1" x14ac:dyDescent="0.3">
      <c r="A19" s="88"/>
      <c r="B19" s="114" t="s">
        <v>119</v>
      </c>
      <c r="C19" s="80">
        <f>+SUM(C20:C36)</f>
        <v>8197711.0607687393</v>
      </c>
      <c r="D19" s="80">
        <f>+SUM(D20:D36)</f>
        <v>3484384.1290085795</v>
      </c>
      <c r="E19" s="80">
        <f>+SUM(E20:E36)</f>
        <v>11682095.18977732</v>
      </c>
      <c r="F19" s="140"/>
      <c r="G19" s="80">
        <f>+SUM(G20:G36)</f>
        <v>4783834.8016799996</v>
      </c>
      <c r="H19" s="80">
        <f>+SUM(H20:H36)</f>
        <v>4035964.27016113</v>
      </c>
      <c r="I19" s="80">
        <f>+SUM(I20:I36)</f>
        <v>8819799.07184113</v>
      </c>
      <c r="J19" s="80"/>
      <c r="K19" s="80">
        <f>+SUM(K20:K36)</f>
        <v>3533781.8392570005</v>
      </c>
      <c r="L19" s="80">
        <f>+SUM(L20:L36)</f>
        <v>4312359.6219141707</v>
      </c>
      <c r="M19" s="80">
        <f>+SUM(M20:M36)</f>
        <v>7846141.4611711726</v>
      </c>
      <c r="N19" s="107"/>
      <c r="O19" s="80">
        <f>+SUM(O20:O36)</f>
        <v>39738062.261031076</v>
      </c>
      <c r="P19" s="80">
        <f>+SUM(P20:P36)</f>
        <v>56404938.666865833</v>
      </c>
      <c r="Q19" s="80">
        <f>+SUM(Q20:Q36)</f>
        <v>96143000.927896917</v>
      </c>
      <c r="R19" s="80"/>
      <c r="S19" s="139">
        <f>+C19+G19+K19+O19</f>
        <v>56253389.962736815</v>
      </c>
      <c r="T19" s="139">
        <f>+D19+H19+L19+P19</f>
        <v>68237646.687949717</v>
      </c>
      <c r="U19" s="139">
        <f>+S19+T19</f>
        <v>124491036.65068653</v>
      </c>
      <c r="W19" s="115"/>
    </row>
    <row r="20" spans="1:24" x14ac:dyDescent="0.3">
      <c r="A20" s="63"/>
      <c r="B20" s="137" t="s">
        <v>104</v>
      </c>
      <c r="C20" s="76">
        <v>1479731.3576209999</v>
      </c>
      <c r="D20" s="76">
        <v>157000.34108799999</v>
      </c>
      <c r="E20" s="76">
        <f>+D20+C20</f>
        <v>1636731.6987089999</v>
      </c>
      <c r="F20" s="99"/>
      <c r="G20" s="76">
        <v>788850.63195399998</v>
      </c>
      <c r="H20" s="76">
        <v>666939.72037500003</v>
      </c>
      <c r="I20" s="76">
        <f>+H20+G20</f>
        <v>1455790.3523289999</v>
      </c>
      <c r="J20" s="99"/>
      <c r="K20" s="76">
        <v>410417.454853</v>
      </c>
      <c r="L20" s="76">
        <v>565082.07225099998</v>
      </c>
      <c r="M20" s="76">
        <f>+L20+K20</f>
        <v>975499.52710399998</v>
      </c>
      <c r="N20" s="99"/>
      <c r="O20" s="76">
        <v>1932810.3393900001</v>
      </c>
      <c r="P20" s="76">
        <v>1936140.2154270001</v>
      </c>
      <c r="Q20" s="76">
        <f>+P20+O20</f>
        <v>3868950.5548170004</v>
      </c>
      <c r="R20" s="76"/>
      <c r="S20" s="109">
        <f>+C20+G20+K20+O20</f>
        <v>4611809.783818</v>
      </c>
      <c r="T20" s="109">
        <f>+D20+H20+L20+P20</f>
        <v>3325162.3491409998</v>
      </c>
      <c r="U20" s="109">
        <f>+S20+T20</f>
        <v>7936972.1329589998</v>
      </c>
      <c r="X20" s="136"/>
    </row>
    <row r="21" spans="1:24" x14ac:dyDescent="0.3">
      <c r="B21" s="138" t="s">
        <v>117</v>
      </c>
      <c r="C21" s="87">
        <v>18385.314259999999</v>
      </c>
      <c r="D21" s="87">
        <v>12983.364511</v>
      </c>
      <c r="E21" s="76">
        <f t="shared" ref="E21:E33" si="0">+D21+C21</f>
        <v>31368.678770999999</v>
      </c>
      <c r="G21" s="87">
        <v>22472.659941999998</v>
      </c>
      <c r="H21" s="87">
        <v>29125.846850999998</v>
      </c>
      <c r="I21" s="76">
        <f t="shared" ref="I21:I33" si="1">+H21+G21</f>
        <v>51598.506792999993</v>
      </c>
      <c r="K21" s="87">
        <v>18695.666141000002</v>
      </c>
      <c r="L21" s="87">
        <v>34365.576658999998</v>
      </c>
      <c r="M21" s="76">
        <f t="shared" ref="M21:M33" si="2">+L21+K21</f>
        <v>53061.2428</v>
      </c>
      <c r="O21" s="87">
        <v>37072.906075999999</v>
      </c>
      <c r="P21" s="87">
        <v>109809.005118</v>
      </c>
      <c r="Q21" s="76">
        <f t="shared" ref="Q21:Q33" si="3">+P21+O21</f>
        <v>146881.91119399999</v>
      </c>
      <c r="S21" s="109">
        <f t="shared" ref="S21:S42" si="4">+C21+G21+K21+O21</f>
        <v>96626.546418999991</v>
      </c>
      <c r="T21" s="109">
        <f t="shared" ref="T21:T42" si="5">+D21+H21+L21+P21</f>
        <v>186283.79313900002</v>
      </c>
      <c r="U21" s="109">
        <f t="shared" ref="U21:U42" si="6">+S21+T21</f>
        <v>282910.33955799998</v>
      </c>
      <c r="X21" s="136"/>
    </row>
    <row r="22" spans="1:24" x14ac:dyDescent="0.3">
      <c r="B22" s="138" t="s">
        <v>115</v>
      </c>
      <c r="C22" s="87">
        <v>399288.85367099999</v>
      </c>
      <c r="D22" s="87">
        <v>86346.026553999996</v>
      </c>
      <c r="E22" s="76">
        <f t="shared" si="0"/>
        <v>485634.88022499997</v>
      </c>
      <c r="G22" s="87">
        <v>205092.588078</v>
      </c>
      <c r="H22" s="87">
        <v>128850.175806</v>
      </c>
      <c r="I22" s="76">
        <f t="shared" si="1"/>
        <v>333942.76388400001</v>
      </c>
      <c r="K22" s="87">
        <v>261109.60578099999</v>
      </c>
      <c r="L22" s="87">
        <v>285185.95186299999</v>
      </c>
      <c r="M22" s="76">
        <f t="shared" si="2"/>
        <v>546295.55764400004</v>
      </c>
      <c r="O22" s="87">
        <v>5350034.1785739996</v>
      </c>
      <c r="P22" s="87">
        <v>8356448.7825959995</v>
      </c>
      <c r="Q22" s="76">
        <f t="shared" si="3"/>
        <v>13706482.961169999</v>
      </c>
      <c r="S22" s="109">
        <f t="shared" si="4"/>
        <v>6215525.2261039997</v>
      </c>
      <c r="T22" s="109">
        <f t="shared" si="5"/>
        <v>8856830.9368190002</v>
      </c>
      <c r="U22" s="109">
        <f t="shared" si="6"/>
        <v>15072356.162923001</v>
      </c>
      <c r="X22" s="136"/>
    </row>
    <row r="23" spans="1:24" x14ac:dyDescent="0.3">
      <c r="B23" s="138" t="s">
        <v>116</v>
      </c>
      <c r="D23" s="87">
        <v>279.83155699999998</v>
      </c>
      <c r="E23" s="76">
        <f t="shared" si="0"/>
        <v>279.83155699999998</v>
      </c>
      <c r="I23" s="76">
        <f t="shared" si="1"/>
        <v>0</v>
      </c>
      <c r="L23" s="87">
        <v>3949.4975319999999</v>
      </c>
      <c r="M23" s="76">
        <f t="shared" si="2"/>
        <v>3949.4975319999999</v>
      </c>
      <c r="O23" s="87">
        <v>142681.09328500001</v>
      </c>
      <c r="P23" s="87">
        <v>595066.25111700001</v>
      </c>
      <c r="Q23" s="76">
        <f t="shared" si="3"/>
        <v>737747.34440200008</v>
      </c>
      <c r="S23" s="109">
        <f t="shared" si="4"/>
        <v>142681.09328500001</v>
      </c>
      <c r="T23" s="109">
        <f t="shared" si="5"/>
        <v>599295.58020600001</v>
      </c>
      <c r="U23" s="109">
        <f t="shared" si="6"/>
        <v>741976.67349099996</v>
      </c>
      <c r="X23" s="136"/>
    </row>
    <row r="24" spans="1:24" x14ac:dyDescent="0.3">
      <c r="B24" s="138" t="s">
        <v>118</v>
      </c>
      <c r="E24" s="76">
        <f t="shared" si="0"/>
        <v>0</v>
      </c>
      <c r="H24" s="87">
        <v>2.4926900600000002</v>
      </c>
      <c r="I24" s="76">
        <f t="shared" si="1"/>
        <v>2.4926900600000002</v>
      </c>
      <c r="M24" s="76">
        <f t="shared" si="2"/>
        <v>0</v>
      </c>
      <c r="O24" s="87">
        <v>285588.46169147996</v>
      </c>
      <c r="P24" s="87">
        <v>264101.76634726999</v>
      </c>
      <c r="Q24" s="76">
        <f t="shared" si="3"/>
        <v>549690.22803874989</v>
      </c>
      <c r="S24" s="109">
        <f t="shared" si="4"/>
        <v>285588.46169147996</v>
      </c>
      <c r="T24" s="109">
        <f t="shared" si="5"/>
        <v>264104.25903732999</v>
      </c>
      <c r="U24" s="109">
        <f t="shared" si="6"/>
        <v>549692.72072880995</v>
      </c>
      <c r="X24" s="136"/>
    </row>
    <row r="25" spans="1:24" x14ac:dyDescent="0.3">
      <c r="B25" s="138" t="s">
        <v>114</v>
      </c>
      <c r="C25" s="87">
        <v>838729.32520199998</v>
      </c>
      <c r="D25" s="87">
        <v>983154.67012000002</v>
      </c>
      <c r="E25" s="76">
        <f t="shared" si="0"/>
        <v>1821883.995322</v>
      </c>
      <c r="G25" s="87">
        <v>637581.20675300003</v>
      </c>
      <c r="H25" s="87">
        <v>653953.29352800001</v>
      </c>
      <c r="I25" s="76">
        <f t="shared" si="1"/>
        <v>1291534.500281</v>
      </c>
      <c r="K25" s="87">
        <v>526756.11496499996</v>
      </c>
      <c r="L25" s="87">
        <v>758000.40953599999</v>
      </c>
      <c r="M25" s="76">
        <f t="shared" si="2"/>
        <v>1284756.5245010001</v>
      </c>
      <c r="O25" s="87">
        <v>6541799.182271</v>
      </c>
      <c r="P25" s="87">
        <v>15171375.424686</v>
      </c>
      <c r="Q25" s="76">
        <f t="shared" si="3"/>
        <v>21713174.606957</v>
      </c>
      <c r="S25" s="109">
        <f t="shared" si="4"/>
        <v>8544865.8291909993</v>
      </c>
      <c r="T25" s="109">
        <f t="shared" si="5"/>
        <v>17566483.797869999</v>
      </c>
      <c r="U25" s="109">
        <f t="shared" si="6"/>
        <v>26111349.627060998</v>
      </c>
      <c r="X25" s="136"/>
    </row>
    <row r="26" spans="1:24" x14ac:dyDescent="0.3">
      <c r="B26" s="138" t="s">
        <v>113</v>
      </c>
      <c r="C26" s="87">
        <v>1057919.1654370001</v>
      </c>
      <c r="D26" s="87">
        <v>378036.05426499998</v>
      </c>
      <c r="E26" s="76">
        <f t="shared" si="0"/>
        <v>1435955.219702</v>
      </c>
      <c r="G26" s="87">
        <v>392079.66173200001</v>
      </c>
      <c r="H26" s="87">
        <v>304478.79464699997</v>
      </c>
      <c r="I26" s="76">
        <f t="shared" si="1"/>
        <v>696558.45637899998</v>
      </c>
      <c r="K26" s="87">
        <v>267954.35133600002</v>
      </c>
      <c r="L26" s="87">
        <v>519017.73603899998</v>
      </c>
      <c r="M26" s="76">
        <f t="shared" si="2"/>
        <v>786972.087375</v>
      </c>
      <c r="O26" s="87">
        <v>5317916.8908059997</v>
      </c>
      <c r="P26" s="87">
        <v>7762271.5314290002</v>
      </c>
      <c r="Q26" s="76">
        <f t="shared" si="3"/>
        <v>13080188.422235001</v>
      </c>
      <c r="S26" s="109">
        <f t="shared" si="4"/>
        <v>7035870.0693110004</v>
      </c>
      <c r="T26" s="109">
        <f t="shared" si="5"/>
        <v>8963804.1163800005</v>
      </c>
      <c r="U26" s="109">
        <f t="shared" si="6"/>
        <v>15999674.185691001</v>
      </c>
      <c r="X26" s="136"/>
    </row>
    <row r="27" spans="1:24" x14ac:dyDescent="0.3">
      <c r="B27" s="138" t="s">
        <v>107</v>
      </c>
      <c r="C27" s="87">
        <v>1158134.1758477399</v>
      </c>
      <c r="D27" s="87">
        <v>598885.67321557994</v>
      </c>
      <c r="E27" s="76">
        <f t="shared" si="0"/>
        <v>1757019.8490633199</v>
      </c>
      <c r="G27" s="87">
        <v>534238.83404700004</v>
      </c>
      <c r="H27" s="87">
        <v>687519.57309706998</v>
      </c>
      <c r="I27" s="76">
        <f t="shared" si="1"/>
        <v>1221758.4071440701</v>
      </c>
      <c r="K27" s="87">
        <v>527782.31823600002</v>
      </c>
      <c r="L27" s="87">
        <v>759351.83927767095</v>
      </c>
      <c r="M27" s="76">
        <f t="shared" si="2"/>
        <v>1287134.1575136711</v>
      </c>
      <c r="O27" s="87">
        <v>9130856.3557980005</v>
      </c>
      <c r="P27" s="87">
        <v>9047943.2802576311</v>
      </c>
      <c r="Q27" s="76">
        <f t="shared" si="3"/>
        <v>18178799.636055633</v>
      </c>
      <c r="S27" s="109">
        <f t="shared" si="4"/>
        <v>11351011.683928739</v>
      </c>
      <c r="T27" s="109">
        <f t="shared" si="5"/>
        <v>11093700.365847953</v>
      </c>
      <c r="U27" s="109">
        <f t="shared" si="6"/>
        <v>22444712.049776692</v>
      </c>
      <c r="X27" s="136"/>
    </row>
    <row r="28" spans="1:24" x14ac:dyDescent="0.3">
      <c r="B28" s="138" t="s">
        <v>106</v>
      </c>
      <c r="C28" s="87">
        <v>361737.84641300002</v>
      </c>
      <c r="D28" s="87">
        <v>295523.37895899999</v>
      </c>
      <c r="E28" s="76">
        <f t="shared" si="0"/>
        <v>657261.22537200002</v>
      </c>
      <c r="G28" s="87">
        <v>256471.21859800001</v>
      </c>
      <c r="H28" s="87">
        <v>115567.637963</v>
      </c>
      <c r="I28" s="76">
        <f t="shared" si="1"/>
        <v>372038.85656099999</v>
      </c>
      <c r="K28" s="87">
        <v>239888.53541000001</v>
      </c>
      <c r="L28" s="87">
        <v>58599.473457</v>
      </c>
      <c r="M28" s="76">
        <f t="shared" si="2"/>
        <v>298488.008867</v>
      </c>
      <c r="O28" s="87">
        <v>2593651.6047406001</v>
      </c>
      <c r="P28" s="87">
        <v>2625114.3568496299</v>
      </c>
      <c r="Q28" s="76">
        <f t="shared" si="3"/>
        <v>5218765.9615902305</v>
      </c>
      <c r="S28" s="109">
        <f t="shared" si="4"/>
        <v>3451749.2051616004</v>
      </c>
      <c r="T28" s="109">
        <f t="shared" si="5"/>
        <v>3094804.84722863</v>
      </c>
      <c r="U28" s="109">
        <f t="shared" si="6"/>
        <v>6546554.0523902308</v>
      </c>
      <c r="X28" s="136"/>
    </row>
    <row r="29" spans="1:24" x14ac:dyDescent="0.3">
      <c r="B29" s="138" t="s">
        <v>108</v>
      </c>
      <c r="C29" s="87">
        <v>157601.94506500001</v>
      </c>
      <c r="D29" s="87">
        <v>104110.05805599999</v>
      </c>
      <c r="E29" s="76">
        <f t="shared" si="0"/>
        <v>261712.00312100002</v>
      </c>
      <c r="G29" s="87">
        <v>227638.38376999999</v>
      </c>
      <c r="H29" s="87">
        <v>194500.84787900001</v>
      </c>
      <c r="I29" s="76">
        <f t="shared" si="1"/>
        <v>422139.23164899996</v>
      </c>
      <c r="K29" s="87">
        <v>250751.00632399999</v>
      </c>
      <c r="L29" s="87">
        <v>191681.90108499999</v>
      </c>
      <c r="M29" s="76">
        <f t="shared" si="2"/>
        <v>442432.90740899998</v>
      </c>
      <c r="O29" s="87">
        <v>981645.70156900003</v>
      </c>
      <c r="P29" s="87">
        <v>1685671.924102</v>
      </c>
      <c r="Q29" s="76">
        <f t="shared" si="3"/>
        <v>2667317.6256710002</v>
      </c>
      <c r="S29" s="109">
        <f t="shared" si="4"/>
        <v>1617637.036728</v>
      </c>
      <c r="T29" s="109">
        <f t="shared" si="5"/>
        <v>2175964.7311220001</v>
      </c>
      <c r="U29" s="109">
        <f t="shared" si="6"/>
        <v>3793601.7678500004</v>
      </c>
      <c r="X29" s="136"/>
    </row>
    <row r="30" spans="1:24" x14ac:dyDescent="0.3">
      <c r="B30" s="138" t="s">
        <v>109</v>
      </c>
      <c r="C30" s="87">
        <v>741886.58745600004</v>
      </c>
      <c r="D30" s="87">
        <v>58628.905117000002</v>
      </c>
      <c r="E30" s="76">
        <f t="shared" si="0"/>
        <v>800515.49257300003</v>
      </c>
      <c r="G30" s="87">
        <v>365964.63333699998</v>
      </c>
      <c r="H30" s="87">
        <v>157804.56025000001</v>
      </c>
      <c r="I30" s="76">
        <f t="shared" si="1"/>
        <v>523769.19358700002</v>
      </c>
      <c r="K30" s="87">
        <v>177146.960185</v>
      </c>
      <c r="L30" s="87">
        <v>77040.090488000002</v>
      </c>
      <c r="M30" s="76">
        <f t="shared" si="2"/>
        <v>254187.05067299999</v>
      </c>
      <c r="O30" s="87">
        <v>1538868.720154</v>
      </c>
      <c r="P30" s="87">
        <v>1220025.4053120001</v>
      </c>
      <c r="Q30" s="76">
        <f t="shared" si="3"/>
        <v>2758894.1254660003</v>
      </c>
      <c r="S30" s="109">
        <f t="shared" si="4"/>
        <v>2823866.9011319997</v>
      </c>
      <c r="T30" s="109">
        <f t="shared" si="5"/>
        <v>1513498.9611670002</v>
      </c>
      <c r="U30" s="109">
        <f t="shared" si="6"/>
        <v>4337365.8622989999</v>
      </c>
      <c r="X30" s="136"/>
    </row>
    <row r="31" spans="1:24" x14ac:dyDescent="0.3">
      <c r="B31" s="138" t="s">
        <v>110</v>
      </c>
      <c r="C31" s="87">
        <v>432976.008111</v>
      </c>
      <c r="D31" s="87">
        <v>192946.218012</v>
      </c>
      <c r="E31" s="76">
        <f t="shared" si="0"/>
        <v>625922.22612300003</v>
      </c>
      <c r="G31" s="87">
        <v>303788.93828399997</v>
      </c>
      <c r="H31" s="87">
        <v>274841.44512799999</v>
      </c>
      <c r="I31" s="76">
        <f t="shared" si="1"/>
        <v>578630.38341200002</v>
      </c>
      <c r="K31" s="87">
        <v>187805.71898999999</v>
      </c>
      <c r="L31" s="87">
        <v>391238.34862399998</v>
      </c>
      <c r="M31" s="76">
        <f t="shared" si="2"/>
        <v>579044.06761399994</v>
      </c>
      <c r="O31" s="87">
        <v>1765835.518013</v>
      </c>
      <c r="P31" s="87">
        <v>2794892.082647</v>
      </c>
      <c r="Q31" s="76">
        <f t="shared" si="3"/>
        <v>4560727.60066</v>
      </c>
      <c r="S31" s="109">
        <f t="shared" si="4"/>
        <v>2690406.183398</v>
      </c>
      <c r="T31" s="109">
        <f t="shared" si="5"/>
        <v>3653918.0944109997</v>
      </c>
      <c r="U31" s="109">
        <f t="shared" si="6"/>
        <v>6344324.2778089996</v>
      </c>
      <c r="X31" s="136"/>
    </row>
    <row r="32" spans="1:24" x14ac:dyDescent="0.3">
      <c r="B32" s="138" t="s">
        <v>111</v>
      </c>
      <c r="C32" s="87">
        <v>141985.559412</v>
      </c>
      <c r="D32" s="87">
        <v>89831.011505000002</v>
      </c>
      <c r="E32" s="76">
        <f t="shared" si="0"/>
        <v>231816.570917</v>
      </c>
      <c r="G32" s="87">
        <v>141183.92224399999</v>
      </c>
      <c r="H32" s="87">
        <v>245561.89499999999</v>
      </c>
      <c r="I32" s="76">
        <f t="shared" si="1"/>
        <v>386745.81724399998</v>
      </c>
      <c r="K32" s="87">
        <v>162733.00627899999</v>
      </c>
      <c r="L32" s="87">
        <v>292734.10655700002</v>
      </c>
      <c r="M32" s="76">
        <f t="shared" si="2"/>
        <v>455467.11283600004</v>
      </c>
      <c r="O32" s="87">
        <v>1461506.3165800001</v>
      </c>
      <c r="P32" s="87">
        <v>1584498.3781290001</v>
      </c>
      <c r="Q32" s="76">
        <f t="shared" si="3"/>
        <v>3046004.6947090002</v>
      </c>
      <c r="S32" s="109">
        <f t="shared" si="4"/>
        <v>1907408.804515</v>
      </c>
      <c r="T32" s="109">
        <f t="shared" si="5"/>
        <v>2212625.3911910001</v>
      </c>
      <c r="U32" s="109">
        <f t="shared" si="6"/>
        <v>4120034.1957060001</v>
      </c>
      <c r="X32" s="136"/>
    </row>
    <row r="33" spans="1:39" x14ac:dyDescent="0.3">
      <c r="B33" s="138" t="s">
        <v>112</v>
      </c>
      <c r="C33" s="87">
        <v>98306.539080000002</v>
      </c>
      <c r="D33" s="87">
        <v>53458.285327999998</v>
      </c>
      <c r="E33" s="76">
        <f t="shared" si="0"/>
        <v>151764.82440799999</v>
      </c>
      <c r="G33" s="87">
        <v>136826.18306899999</v>
      </c>
      <c r="H33" s="87">
        <v>90687.700830999995</v>
      </c>
      <c r="I33" s="76">
        <f t="shared" si="1"/>
        <v>227513.88389999999</v>
      </c>
      <c r="K33" s="87">
        <v>66800.817429000002</v>
      </c>
      <c r="L33" s="87">
        <v>77163.261734</v>
      </c>
      <c r="M33" s="76">
        <f t="shared" si="2"/>
        <v>143964.07916299999</v>
      </c>
      <c r="O33" s="87">
        <v>810470.74551200005</v>
      </c>
      <c r="P33" s="87">
        <v>668530.52280912001</v>
      </c>
      <c r="Q33" s="76">
        <f t="shared" si="3"/>
        <v>1479001.2683211202</v>
      </c>
      <c r="S33" s="109">
        <f t="shared" si="4"/>
        <v>1112404.2850899999</v>
      </c>
      <c r="T33" s="109">
        <f t="shared" si="5"/>
        <v>889839.77070212003</v>
      </c>
      <c r="U33" s="109">
        <f t="shared" si="6"/>
        <v>2002244.0557921198</v>
      </c>
      <c r="X33" s="136"/>
    </row>
    <row r="34" spans="1:39" x14ac:dyDescent="0.3">
      <c r="B34" s="138" t="s">
        <v>105</v>
      </c>
      <c r="C34" s="87">
        <v>116461.3588</v>
      </c>
      <c r="D34" s="87">
        <v>11484.542719999999</v>
      </c>
      <c r="E34" s="76">
        <f t="shared" ref="E34:E36" si="7">+D34+C34</f>
        <v>127945.90152</v>
      </c>
      <c r="G34" s="87">
        <v>38569.549641999998</v>
      </c>
      <c r="H34" s="87">
        <v>3582.0169919999998</v>
      </c>
      <c r="I34" s="76">
        <f>+H34+G34</f>
        <v>42151.566633999995</v>
      </c>
      <c r="K34" s="87">
        <v>34153.604010000003</v>
      </c>
      <c r="L34" s="87">
        <v>9921.8597269999991</v>
      </c>
      <c r="M34" s="76">
        <f>+L34+K34</f>
        <v>44075.463736999998</v>
      </c>
      <c r="O34" s="87">
        <v>458174.29762700002</v>
      </c>
      <c r="P34" s="87">
        <v>415342.01479500002</v>
      </c>
      <c r="Q34" s="76">
        <f>+P34+O34</f>
        <v>873516.3124220001</v>
      </c>
      <c r="S34" s="109">
        <f>+C34+G34+K34+O34</f>
        <v>647358.81007899996</v>
      </c>
      <c r="T34" s="109">
        <f>+D34+H34+L34+P34</f>
        <v>440330.43423400004</v>
      </c>
      <c r="U34" s="109">
        <f>+S34+T34</f>
        <v>1087689.244313</v>
      </c>
      <c r="X34" s="136"/>
    </row>
    <row r="35" spans="1:39" x14ac:dyDescent="0.3">
      <c r="B35" s="138" t="s">
        <v>130</v>
      </c>
      <c r="C35" s="87">
        <v>1032075.01143</v>
      </c>
      <c r="D35" s="87">
        <v>278982.41699400003</v>
      </c>
      <c r="E35" s="76">
        <f t="shared" si="7"/>
        <v>1311057.428424</v>
      </c>
      <c r="G35" s="87">
        <v>557194.56510500005</v>
      </c>
      <c r="H35" s="87">
        <v>241174.807015</v>
      </c>
      <c r="I35" s="76">
        <f t="shared" ref="I35:I36" si="8">+H35+G35</f>
        <v>798369.37212000007</v>
      </c>
      <c r="K35" s="87">
        <v>194155.46823200001</v>
      </c>
      <c r="L35" s="87">
        <v>93744.791773000004</v>
      </c>
      <c r="M35" s="76">
        <f t="shared" ref="M35:M36" si="9">+L35+K35</f>
        <v>287900.26000500005</v>
      </c>
      <c r="O35" s="87">
        <v>705591.24819700001</v>
      </c>
      <c r="P35" s="87">
        <v>1218877.988598</v>
      </c>
      <c r="Q35" s="76">
        <f t="shared" ref="Q35:Q36" si="10">+P35+O35</f>
        <v>1924469.236795</v>
      </c>
      <c r="S35" s="109">
        <f t="shared" ref="S35" si="11">+C35+G35+K35+O35</f>
        <v>2489016.2929640003</v>
      </c>
      <c r="T35" s="109">
        <f t="shared" ref="T35" si="12">+D35+H35+L35+P35</f>
        <v>1832780.0043800001</v>
      </c>
      <c r="U35" s="109">
        <f t="shared" ref="U35" si="13">+S35+T35</f>
        <v>4321796.2973440001</v>
      </c>
      <c r="X35" s="136"/>
    </row>
    <row r="36" spans="1:39" x14ac:dyDescent="0.3">
      <c r="B36" s="138" t="s">
        <v>129</v>
      </c>
      <c r="C36" s="87">
        <v>162492.01296299999</v>
      </c>
      <c r="D36" s="87">
        <v>182733.35100699999</v>
      </c>
      <c r="E36" s="76">
        <f t="shared" si="7"/>
        <v>345225.36396999995</v>
      </c>
      <c r="G36" s="87">
        <v>175881.825125</v>
      </c>
      <c r="H36" s="87">
        <v>241373.46210899999</v>
      </c>
      <c r="I36" s="76">
        <f t="shared" si="8"/>
        <v>417255.28723399999</v>
      </c>
      <c r="K36" s="87">
        <v>207631.211086</v>
      </c>
      <c r="L36" s="87">
        <v>195282.7053115</v>
      </c>
      <c r="M36" s="76">
        <f t="shared" si="9"/>
        <v>402913.91639749997</v>
      </c>
      <c r="O36" s="87">
        <v>683558.70074700005</v>
      </c>
      <c r="P36" s="87">
        <v>948829.73664618004</v>
      </c>
      <c r="Q36" s="76">
        <f t="shared" si="10"/>
        <v>1632388.4373931801</v>
      </c>
      <c r="S36" s="109">
        <f>+C36+G36+K36+O36</f>
        <v>1229563.7499210001</v>
      </c>
      <c r="T36" s="109">
        <f>+D36+H36+L36+P36</f>
        <v>1568219.2550736801</v>
      </c>
      <c r="U36" s="109">
        <f>+S36+T36</f>
        <v>2797783.0049946802</v>
      </c>
      <c r="X36" s="136"/>
    </row>
    <row r="37" spans="1:39" x14ac:dyDescent="0.3">
      <c r="B37" s="138"/>
      <c r="E37" s="89"/>
      <c r="I37" s="89"/>
      <c r="M37" s="89"/>
      <c r="Q37" s="89"/>
      <c r="S37" s="109"/>
      <c r="T37" s="109"/>
      <c r="U37" s="109"/>
    </row>
    <row r="38" spans="1:39" s="114" customFormat="1" x14ac:dyDescent="0.3">
      <c r="A38" s="88"/>
      <c r="B38" s="114" t="s">
        <v>132</v>
      </c>
      <c r="C38" s="80">
        <f>+SUM(C39:C42)</f>
        <v>349417.12558689999</v>
      </c>
      <c r="D38" s="80">
        <f>+SUM(D39:D42)</f>
        <v>37126.570545380004</v>
      </c>
      <c r="E38" s="80">
        <f>+SUM(E39:E42)</f>
        <v>386543.69613227999</v>
      </c>
      <c r="F38" s="140"/>
      <c r="G38" s="80">
        <f>+SUM(G39:G42)</f>
        <v>190724.33553703999</v>
      </c>
      <c r="H38" s="80">
        <f>+SUM(H39:H42)</f>
        <v>41425.685936810005</v>
      </c>
      <c r="I38" s="80">
        <f>+SUM(I39:I42)</f>
        <v>232150.02147384998</v>
      </c>
      <c r="J38" s="80"/>
      <c r="K38" s="80">
        <f>+SUM(K39:K42)</f>
        <v>105115.87820292002</v>
      </c>
      <c r="L38" s="80">
        <f>+SUM(L39:L42)</f>
        <v>15926.378328309998</v>
      </c>
      <c r="M38" s="80">
        <f>+SUM(M39:M42)</f>
        <v>121042.25653123</v>
      </c>
      <c r="N38" s="107"/>
      <c r="O38" s="80">
        <f>+SUM(O39:O42)</f>
        <v>616233.07305985992</v>
      </c>
      <c r="P38" s="80">
        <f>+SUM(P39:P42)</f>
        <v>710555.00950182998</v>
      </c>
      <c r="Q38" s="80">
        <f>+SUM(Q39:Q42)</f>
        <v>1326788.0825616899</v>
      </c>
      <c r="R38" s="80"/>
      <c r="S38" s="139">
        <f>+C38+G38+K38+O38</f>
        <v>1261490.4123867198</v>
      </c>
      <c r="T38" s="139">
        <f>+D38+H38+L38+P38</f>
        <v>805033.64431233006</v>
      </c>
      <c r="U38" s="139">
        <f>+S38+T38</f>
        <v>2066524.0566990499</v>
      </c>
      <c r="W38" s="115"/>
    </row>
    <row r="39" spans="1:39" x14ac:dyDescent="0.3">
      <c r="B39" s="138" t="s">
        <v>100</v>
      </c>
      <c r="C39" s="87">
        <v>154391.576986</v>
      </c>
      <c r="D39" s="87">
        <v>20350.437151009999</v>
      </c>
      <c r="E39" s="76">
        <f>+D39+C39</f>
        <v>174742.01413701</v>
      </c>
      <c r="G39" s="87">
        <v>122954.59144903999</v>
      </c>
      <c r="H39" s="87">
        <v>34404.868042900001</v>
      </c>
      <c r="I39" s="76">
        <f t="shared" ref="I39:I42" si="14">+H39+G39</f>
        <v>157359.45949193998</v>
      </c>
      <c r="K39" s="87">
        <v>40502.887358920001</v>
      </c>
      <c r="L39" s="87">
        <v>8340.9699299999993</v>
      </c>
      <c r="M39" s="76">
        <f t="shared" ref="M39:M42" si="15">+L39+K39</f>
        <v>48843.85728892</v>
      </c>
      <c r="N39" s="87">
        <v>226084.37005290997</v>
      </c>
      <c r="O39" s="87">
        <v>223716.24771085999</v>
      </c>
      <c r="P39" s="87">
        <v>317371.87364396994</v>
      </c>
      <c r="Q39" s="76">
        <f t="shared" ref="Q39:Q42" si="16">+P39+O39</f>
        <v>541088.12135482999</v>
      </c>
      <c r="S39" s="109">
        <f t="shared" si="4"/>
        <v>541565.30350481998</v>
      </c>
      <c r="T39" s="109">
        <f t="shared" si="5"/>
        <v>380468.14876787993</v>
      </c>
      <c r="U39" s="109">
        <f t="shared" si="6"/>
        <v>922033.45227269991</v>
      </c>
      <c r="X39" s="136"/>
    </row>
    <row r="40" spans="1:39" x14ac:dyDescent="0.3">
      <c r="B40" s="138" t="s">
        <v>101</v>
      </c>
      <c r="C40" s="87">
        <v>4325.9298559999997</v>
      </c>
      <c r="D40" s="87">
        <v>1042.4620122200001</v>
      </c>
      <c r="E40" s="76">
        <f>+D40+C40</f>
        <v>5368.3918682200001</v>
      </c>
      <c r="G40" s="87">
        <v>5488.2519830000001</v>
      </c>
      <c r="H40" s="87">
        <v>391.71472455000003</v>
      </c>
      <c r="I40" s="76">
        <f t="shared" si="14"/>
        <v>5879.9667075500001</v>
      </c>
      <c r="K40" s="87">
        <v>5732.1379280000001</v>
      </c>
      <c r="L40" s="87">
        <v>1237.26436979</v>
      </c>
      <c r="M40" s="76">
        <f t="shared" si="15"/>
        <v>6969.4022977900004</v>
      </c>
      <c r="N40" s="87">
        <v>29015.546532110009</v>
      </c>
      <c r="O40" s="87">
        <v>72323.389062999995</v>
      </c>
      <c r="P40" s="87">
        <v>28853.349706509998</v>
      </c>
      <c r="Q40" s="76">
        <f t="shared" si="16"/>
        <v>101176.73876950999</v>
      </c>
      <c r="S40" s="109">
        <f t="shared" si="4"/>
        <v>87869.708829999989</v>
      </c>
      <c r="T40" s="109">
        <f t="shared" si="5"/>
        <v>31524.790813069998</v>
      </c>
      <c r="U40" s="109">
        <f t="shared" si="6"/>
        <v>119394.49964306998</v>
      </c>
      <c r="X40" s="136"/>
    </row>
    <row r="41" spans="1:39" x14ac:dyDescent="0.3">
      <c r="B41" s="138" t="s">
        <v>102</v>
      </c>
      <c r="C41" s="87">
        <v>121905.61989289999</v>
      </c>
      <c r="D41" s="87">
        <v>2571.00994115</v>
      </c>
      <c r="E41" s="76">
        <f>+D41+C41</f>
        <v>124476.62983404999</v>
      </c>
      <c r="G41" s="87">
        <v>27630.382041000001</v>
      </c>
      <c r="H41" s="87">
        <v>397.71837035999999</v>
      </c>
      <c r="I41" s="76">
        <f t="shared" si="14"/>
        <v>28028.100411359999</v>
      </c>
      <c r="K41" s="87">
        <v>24311.034005000001</v>
      </c>
      <c r="L41" s="87">
        <v>1254.5835145199999</v>
      </c>
      <c r="M41" s="76">
        <f t="shared" si="15"/>
        <v>25565.617519520001</v>
      </c>
      <c r="N41" s="87">
        <v>63366.461546500002</v>
      </c>
      <c r="O41" s="87">
        <v>66450.449250999998</v>
      </c>
      <c r="P41" s="87">
        <v>82827.755240350001</v>
      </c>
      <c r="Q41" s="76">
        <f t="shared" si="16"/>
        <v>149278.20449134998</v>
      </c>
      <c r="S41" s="109">
        <f t="shared" si="4"/>
        <v>240297.48518989998</v>
      </c>
      <c r="T41" s="109">
        <f t="shared" si="5"/>
        <v>87051.067066379997</v>
      </c>
      <c r="U41" s="109">
        <f t="shared" si="6"/>
        <v>327348.55225627997</v>
      </c>
      <c r="X41" s="136"/>
    </row>
    <row r="42" spans="1:39" x14ac:dyDescent="0.3">
      <c r="B42" s="138" t="s">
        <v>103</v>
      </c>
      <c r="C42" s="87">
        <v>68793.998852000004</v>
      </c>
      <c r="D42" s="87">
        <v>13162.661441</v>
      </c>
      <c r="E42" s="76">
        <f>+D42+C42</f>
        <v>81956.660293000008</v>
      </c>
      <c r="G42" s="87">
        <v>34651.110064</v>
      </c>
      <c r="H42" s="87">
        <v>6231.3847990000004</v>
      </c>
      <c r="I42" s="76">
        <f t="shared" si="14"/>
        <v>40882.494863</v>
      </c>
      <c r="K42" s="87">
        <v>34569.818911000002</v>
      </c>
      <c r="L42" s="87">
        <v>5093.5605139999998</v>
      </c>
      <c r="M42" s="76">
        <f t="shared" si="15"/>
        <v>39663.379424999999</v>
      </c>
      <c r="N42" s="87">
        <v>272020.24399199995</v>
      </c>
      <c r="O42" s="87">
        <v>253742.987035</v>
      </c>
      <c r="P42" s="87">
        <v>281502.03091099998</v>
      </c>
      <c r="Q42" s="76">
        <f t="shared" si="16"/>
        <v>535245.01794599998</v>
      </c>
      <c r="S42" s="109">
        <f t="shared" si="4"/>
        <v>391757.91486200003</v>
      </c>
      <c r="T42" s="109">
        <f t="shared" si="5"/>
        <v>305989.63766499999</v>
      </c>
      <c r="U42" s="109">
        <f t="shared" si="6"/>
        <v>697747.55252699996</v>
      </c>
      <c r="X42" s="136"/>
    </row>
    <row r="43" spans="1:39" x14ac:dyDescent="0.3">
      <c r="B43" s="114" t="s">
        <v>54</v>
      </c>
      <c r="C43" s="115">
        <f>+C19+C38</f>
        <v>8547128.1863556392</v>
      </c>
      <c r="D43" s="115">
        <f>+D19+D38</f>
        <v>3521510.6995539595</v>
      </c>
      <c r="E43" s="115">
        <f>+E19+E38</f>
        <v>12068638.8859096</v>
      </c>
      <c r="G43" s="115">
        <f>+G19+G38</f>
        <v>4974559.1372170392</v>
      </c>
      <c r="H43" s="115">
        <f>+H19+H38</f>
        <v>4077389.95609794</v>
      </c>
      <c r="I43" s="115">
        <f>+I19+I38</f>
        <v>9051949.0933149792</v>
      </c>
      <c r="K43" s="115">
        <f>+K19+K38</f>
        <v>3638897.7174599203</v>
      </c>
      <c r="L43" s="115">
        <f>+L19+L38</f>
        <v>4328286.000242481</v>
      </c>
      <c r="M43" s="115">
        <f>+M19+M38</f>
        <v>7967183.7177024027</v>
      </c>
      <c r="O43" s="115">
        <f>+O19+O38</f>
        <v>40354295.334090933</v>
      </c>
      <c r="P43" s="115">
        <f>+P19+P38</f>
        <v>57115493.676367663</v>
      </c>
      <c r="Q43" s="115">
        <f>+Q19+Q38</f>
        <v>97469789.010458604</v>
      </c>
      <c r="S43" s="116">
        <f>+S19+S38</f>
        <v>57514880.375123538</v>
      </c>
      <c r="T43" s="116">
        <f>+T19+T38</f>
        <v>69042680.332262054</v>
      </c>
      <c r="U43" s="116">
        <f>+U19+U38</f>
        <v>126557560.70738558</v>
      </c>
    </row>
    <row r="45" spans="1:39" x14ac:dyDescent="0.3">
      <c r="A45" s="63"/>
      <c r="B45" s="6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</row>
    <row r="46" spans="1:39" x14ac:dyDescent="0.3">
      <c r="A46" s="63"/>
      <c r="B46" s="63"/>
      <c r="C46" s="99"/>
      <c r="D46" s="99"/>
      <c r="E46" s="99"/>
      <c r="F46" s="99"/>
      <c r="G46" s="99"/>
      <c r="H46" s="99"/>
      <c r="I46" s="99"/>
      <c r="J46" s="99"/>
    </row>
    <row r="47" spans="1:39" x14ac:dyDescent="0.3">
      <c r="A47" s="63"/>
      <c r="B47" s="63"/>
      <c r="C47" s="99"/>
      <c r="D47" s="99"/>
      <c r="E47" s="99"/>
      <c r="F47" s="99"/>
      <c r="G47" s="99"/>
      <c r="H47" s="99"/>
      <c r="I47" s="99"/>
      <c r="J47" s="99"/>
    </row>
    <row r="48" spans="1:39" ht="16.2" x14ac:dyDescent="0.35">
      <c r="A48" s="63"/>
      <c r="B48" s="73" t="s">
        <v>55</v>
      </c>
      <c r="C48" s="99"/>
      <c r="D48" s="99"/>
      <c r="E48" s="99"/>
      <c r="F48" s="99"/>
      <c r="G48" s="99"/>
      <c r="H48" s="99"/>
      <c r="I48" s="99"/>
      <c r="J48" s="76"/>
      <c r="R48" s="76"/>
    </row>
    <row r="49" spans="1:23" x14ac:dyDescent="0.3">
      <c r="A49" s="63"/>
      <c r="B49" s="88"/>
      <c r="C49" s="99"/>
      <c r="D49" s="99"/>
      <c r="E49" s="99"/>
      <c r="F49" s="99"/>
      <c r="G49" s="99"/>
      <c r="H49" s="99"/>
      <c r="I49" s="99"/>
      <c r="J49" s="76"/>
      <c r="N49" s="76"/>
      <c r="R49" s="76"/>
    </row>
    <row r="50" spans="1:23" s="105" customFormat="1" ht="24" customHeight="1" x14ac:dyDescent="0.3">
      <c r="A50" s="85"/>
      <c r="B50" s="187"/>
      <c r="C50" s="188" t="s">
        <v>19</v>
      </c>
      <c r="D50" s="186"/>
      <c r="E50" s="186"/>
      <c r="F50" s="102"/>
      <c r="G50" s="186" t="s">
        <v>20</v>
      </c>
      <c r="H50" s="186"/>
      <c r="I50" s="186"/>
      <c r="J50" s="103"/>
      <c r="K50" s="188" t="s">
        <v>21</v>
      </c>
      <c r="L50" s="186"/>
      <c r="M50" s="186"/>
      <c r="N50" s="104"/>
      <c r="O50" s="186" t="s">
        <v>22</v>
      </c>
      <c r="P50" s="186"/>
      <c r="Q50" s="186"/>
      <c r="R50" s="103"/>
      <c r="S50" s="186" t="s">
        <v>33</v>
      </c>
      <c r="T50" s="186"/>
      <c r="U50" s="186"/>
      <c r="W50" s="141"/>
    </row>
    <row r="51" spans="1:23" x14ac:dyDescent="0.3">
      <c r="A51" s="63"/>
      <c r="B51" s="187"/>
      <c r="C51" s="106"/>
      <c r="D51" s="106"/>
      <c r="E51" s="106"/>
      <c r="F51" s="99"/>
      <c r="G51" s="106"/>
      <c r="H51" s="106"/>
      <c r="I51" s="106"/>
      <c r="J51" s="107"/>
      <c r="K51" s="106"/>
      <c r="L51" s="106"/>
      <c r="M51" s="106"/>
      <c r="N51" s="107"/>
      <c r="O51" s="106"/>
      <c r="P51" s="106"/>
      <c r="Q51" s="106"/>
      <c r="R51" s="107"/>
      <c r="S51" s="106"/>
      <c r="T51" s="106"/>
      <c r="U51" s="106"/>
    </row>
    <row r="52" spans="1:23" x14ac:dyDescent="0.3">
      <c r="A52" s="63"/>
      <c r="B52" s="187"/>
      <c r="C52" s="108" t="s">
        <v>26</v>
      </c>
      <c r="D52" s="108" t="s">
        <v>27</v>
      </c>
      <c r="E52" s="108" t="s">
        <v>18</v>
      </c>
      <c r="F52" s="99"/>
      <c r="G52" s="108" t="s">
        <v>26</v>
      </c>
      <c r="H52" s="108" t="s">
        <v>27</v>
      </c>
      <c r="I52" s="108" t="s">
        <v>18</v>
      </c>
      <c r="J52" s="107"/>
      <c r="K52" s="108" t="s">
        <v>26</v>
      </c>
      <c r="L52" s="108" t="s">
        <v>27</v>
      </c>
      <c r="M52" s="108" t="s">
        <v>18</v>
      </c>
      <c r="N52" s="107"/>
      <c r="O52" s="108" t="s">
        <v>26</v>
      </c>
      <c r="P52" s="108" t="s">
        <v>27</v>
      </c>
      <c r="Q52" s="108" t="s">
        <v>18</v>
      </c>
      <c r="R52" s="107"/>
      <c r="S52" s="108" t="s">
        <v>26</v>
      </c>
      <c r="T52" s="108" t="s">
        <v>27</v>
      </c>
      <c r="U52" s="108" t="s">
        <v>18</v>
      </c>
    </row>
    <row r="53" spans="1:23" x14ac:dyDescent="0.3">
      <c r="A53" s="63"/>
      <c r="B53" s="117"/>
      <c r="C53" s="89"/>
      <c r="D53" s="89"/>
      <c r="E53" s="89"/>
      <c r="F53" s="99"/>
      <c r="G53" s="89"/>
      <c r="H53" s="89"/>
      <c r="I53" s="89"/>
      <c r="J53" s="89"/>
      <c r="K53" s="89"/>
      <c r="L53" s="89"/>
      <c r="M53" s="89"/>
      <c r="N53" s="118"/>
      <c r="O53" s="89"/>
      <c r="P53" s="89"/>
      <c r="Q53" s="89"/>
      <c r="R53" s="89"/>
      <c r="S53" s="89"/>
      <c r="T53" s="89"/>
      <c r="U53" s="89"/>
    </row>
    <row r="54" spans="1:23" s="114" customFormat="1" x14ac:dyDescent="0.3">
      <c r="A54" s="88"/>
      <c r="B54" s="114" t="s">
        <v>119</v>
      </c>
      <c r="C54" s="80">
        <f>+SUM(C55:C71)</f>
        <v>430581</v>
      </c>
      <c r="D54" s="80">
        <f>+SUM(D55:D71)</f>
        <v>6972</v>
      </c>
      <c r="E54" s="80">
        <f>+SUM(E55:E71)</f>
        <v>437553</v>
      </c>
      <c r="F54" s="140"/>
      <c r="G54" s="80">
        <f>+SUM(G55:G71)</f>
        <v>82791</v>
      </c>
      <c r="H54" s="80">
        <f>+SUM(H55:H71)</f>
        <v>9617</v>
      </c>
      <c r="I54" s="80">
        <f>+SUM(I55:I71)</f>
        <v>92408</v>
      </c>
      <c r="J54" s="80"/>
      <c r="K54" s="80">
        <f>+SUM(K55:K71)</f>
        <v>36505</v>
      </c>
      <c r="L54" s="80">
        <f>+SUM(L55:L71)</f>
        <v>5862</v>
      </c>
      <c r="M54" s="80">
        <f>+SUM(M55:M71)</f>
        <v>42367</v>
      </c>
      <c r="N54" s="107"/>
      <c r="O54" s="80">
        <f>+SUM(O55:O71)</f>
        <v>101129</v>
      </c>
      <c r="P54" s="80">
        <f>+SUM(P55:P71)</f>
        <v>25230</v>
      </c>
      <c r="Q54" s="80">
        <f>+SUM(Q55:Q71)</f>
        <v>126359</v>
      </c>
      <c r="R54" s="80"/>
      <c r="S54" s="139">
        <f>+C54+G54+K54+O54</f>
        <v>651006</v>
      </c>
      <c r="T54" s="139">
        <f>+D54+H54+L54+P54</f>
        <v>47681</v>
      </c>
      <c r="U54" s="139">
        <f>+S54+T54</f>
        <v>698687</v>
      </c>
      <c r="W54" s="115"/>
    </row>
    <row r="55" spans="1:23" x14ac:dyDescent="0.3">
      <c r="A55" s="63"/>
      <c r="B55" s="137" t="s">
        <v>104</v>
      </c>
      <c r="C55" s="76">
        <v>33046</v>
      </c>
      <c r="D55" s="76">
        <v>454</v>
      </c>
      <c r="E55" s="76">
        <f>+C55+D55</f>
        <v>33500</v>
      </c>
      <c r="F55" s="99"/>
      <c r="G55" s="76">
        <v>4494</v>
      </c>
      <c r="H55" s="76">
        <v>1293</v>
      </c>
      <c r="I55" s="76">
        <f>+G55+H55</f>
        <v>5787</v>
      </c>
      <c r="J55" s="76"/>
      <c r="K55" s="76">
        <v>1076</v>
      </c>
      <c r="L55" s="76">
        <v>593</v>
      </c>
      <c r="M55" s="76">
        <f>+K55+L55</f>
        <v>1669</v>
      </c>
      <c r="N55" s="76"/>
      <c r="O55" s="76">
        <v>849</v>
      </c>
      <c r="P55" s="76">
        <v>421</v>
      </c>
      <c r="Q55" s="76">
        <f>+O55+P55</f>
        <v>1270</v>
      </c>
      <c r="R55" s="76"/>
      <c r="S55" s="109">
        <f>+C55+G55+K55+O55</f>
        <v>39465</v>
      </c>
      <c r="T55" s="109">
        <f>+D55+H55+L55+P55</f>
        <v>2761</v>
      </c>
      <c r="U55" s="109">
        <f>+S55+T55</f>
        <v>42226</v>
      </c>
    </row>
    <row r="56" spans="1:23" x14ac:dyDescent="0.3">
      <c r="A56" s="63"/>
      <c r="B56" s="137" t="s">
        <v>117</v>
      </c>
      <c r="C56" s="76">
        <v>303</v>
      </c>
      <c r="D56" s="76">
        <v>80</v>
      </c>
      <c r="E56" s="76">
        <f t="shared" ref="E56:E71" si="17">+C56+D56</f>
        <v>383</v>
      </c>
      <c r="F56" s="99"/>
      <c r="G56" s="76">
        <v>402</v>
      </c>
      <c r="H56" s="76">
        <v>160</v>
      </c>
      <c r="I56" s="76">
        <f t="shared" ref="I56:I70" si="18">+G56+H56</f>
        <v>562</v>
      </c>
      <c r="J56" s="76"/>
      <c r="K56" s="76">
        <v>222</v>
      </c>
      <c r="L56" s="76">
        <v>96</v>
      </c>
      <c r="M56" s="76">
        <f t="shared" ref="M56:M71" si="19">+K56+L56</f>
        <v>318</v>
      </c>
      <c r="N56" s="76"/>
      <c r="O56" s="76">
        <v>292</v>
      </c>
      <c r="P56" s="76">
        <v>133</v>
      </c>
      <c r="Q56" s="76">
        <f t="shared" ref="Q56:Q69" si="20">+O56+P56</f>
        <v>425</v>
      </c>
      <c r="R56" s="76"/>
      <c r="S56" s="109">
        <f t="shared" ref="S56:S68" si="21">+C56+G56+K56+O56</f>
        <v>1219</v>
      </c>
      <c r="T56" s="109">
        <f t="shared" ref="T56:T68" si="22">+D56+H56+L56+P56</f>
        <v>469</v>
      </c>
      <c r="U56" s="109">
        <f t="shared" ref="U56:U68" si="23">+S56+T56</f>
        <v>1688</v>
      </c>
    </row>
    <row r="57" spans="1:23" x14ac:dyDescent="0.3">
      <c r="A57" s="63"/>
      <c r="B57" s="137" t="s">
        <v>115</v>
      </c>
      <c r="C57" s="76">
        <v>22806</v>
      </c>
      <c r="D57" s="76">
        <v>197</v>
      </c>
      <c r="E57" s="76">
        <f t="shared" si="17"/>
        <v>23003</v>
      </c>
      <c r="F57" s="99"/>
      <c r="G57" s="76">
        <v>5058</v>
      </c>
      <c r="H57" s="76">
        <v>277</v>
      </c>
      <c r="I57" s="76">
        <f t="shared" si="18"/>
        <v>5335</v>
      </c>
      <c r="J57" s="76"/>
      <c r="K57" s="76">
        <v>2740</v>
      </c>
      <c r="L57" s="76">
        <v>299</v>
      </c>
      <c r="M57" s="76">
        <f t="shared" si="19"/>
        <v>3039</v>
      </c>
      <c r="N57" s="76"/>
      <c r="O57" s="76">
        <v>10364</v>
      </c>
      <c r="P57" s="76">
        <v>2678</v>
      </c>
      <c r="Q57" s="76">
        <f t="shared" si="20"/>
        <v>13042</v>
      </c>
      <c r="R57" s="76"/>
      <c r="S57" s="109">
        <f t="shared" si="21"/>
        <v>40968</v>
      </c>
      <c r="T57" s="109">
        <f t="shared" si="22"/>
        <v>3451</v>
      </c>
      <c r="U57" s="109">
        <f t="shared" si="23"/>
        <v>44419</v>
      </c>
    </row>
    <row r="58" spans="1:23" x14ac:dyDescent="0.3">
      <c r="A58" s="63"/>
      <c r="B58" s="137" t="s">
        <v>116</v>
      </c>
      <c r="C58" s="76"/>
      <c r="D58" s="76">
        <v>1</v>
      </c>
      <c r="E58" s="76">
        <f t="shared" si="17"/>
        <v>1</v>
      </c>
      <c r="F58" s="99"/>
      <c r="G58" s="76"/>
      <c r="H58" s="76"/>
      <c r="I58" s="76">
        <f>+G58+H58</f>
        <v>0</v>
      </c>
      <c r="J58" s="76"/>
      <c r="K58" s="76"/>
      <c r="L58" s="76">
        <v>1</v>
      </c>
      <c r="M58" s="76">
        <f t="shared" si="19"/>
        <v>1</v>
      </c>
      <c r="N58" s="76"/>
      <c r="O58" s="76">
        <v>56</v>
      </c>
      <c r="P58" s="76">
        <v>125</v>
      </c>
      <c r="Q58" s="76">
        <f t="shared" si="20"/>
        <v>181</v>
      </c>
      <c r="R58" s="76"/>
      <c r="S58" s="109">
        <f t="shared" si="21"/>
        <v>56</v>
      </c>
      <c r="T58" s="109">
        <f t="shared" si="22"/>
        <v>127</v>
      </c>
      <c r="U58" s="109">
        <f t="shared" si="23"/>
        <v>183</v>
      </c>
    </row>
    <row r="59" spans="1:23" x14ac:dyDescent="0.3">
      <c r="A59" s="63"/>
      <c r="B59" s="137" t="s">
        <v>118</v>
      </c>
      <c r="C59" s="76"/>
      <c r="D59" s="76"/>
      <c r="E59" s="76">
        <f t="shared" si="17"/>
        <v>0</v>
      </c>
      <c r="F59" s="99"/>
      <c r="G59" s="76"/>
      <c r="H59" s="76">
        <v>1</v>
      </c>
      <c r="I59" s="76">
        <f t="shared" si="18"/>
        <v>1</v>
      </c>
      <c r="J59" s="76"/>
      <c r="K59" s="76"/>
      <c r="L59" s="76"/>
      <c r="M59" s="76">
        <f t="shared" si="19"/>
        <v>0</v>
      </c>
      <c r="N59" s="76"/>
      <c r="O59" s="76">
        <v>432</v>
      </c>
      <c r="P59" s="76">
        <v>73</v>
      </c>
      <c r="Q59" s="76">
        <f t="shared" si="20"/>
        <v>505</v>
      </c>
      <c r="R59" s="76"/>
      <c r="S59" s="109">
        <f t="shared" si="21"/>
        <v>432</v>
      </c>
      <c r="T59" s="109">
        <f t="shared" si="22"/>
        <v>74</v>
      </c>
      <c r="U59" s="109">
        <f t="shared" si="23"/>
        <v>506</v>
      </c>
    </row>
    <row r="60" spans="1:23" x14ac:dyDescent="0.3">
      <c r="A60" s="63"/>
      <c r="B60" s="137" t="s">
        <v>114</v>
      </c>
      <c r="C60" s="76">
        <v>28342</v>
      </c>
      <c r="D60" s="76">
        <v>1018</v>
      </c>
      <c r="E60" s="76">
        <f t="shared" si="17"/>
        <v>29360</v>
      </c>
      <c r="F60" s="99"/>
      <c r="G60" s="76">
        <v>8473</v>
      </c>
      <c r="H60" s="76">
        <v>1411</v>
      </c>
      <c r="I60" s="76">
        <f t="shared" si="18"/>
        <v>9884</v>
      </c>
      <c r="J60" s="76"/>
      <c r="K60" s="76">
        <v>4006</v>
      </c>
      <c r="L60" s="76">
        <v>1033</v>
      </c>
      <c r="M60" s="76">
        <f t="shared" si="19"/>
        <v>5039</v>
      </c>
      <c r="N60" s="76"/>
      <c r="O60" s="76">
        <v>12084</v>
      </c>
      <c r="P60" s="76">
        <v>3606</v>
      </c>
      <c r="Q60" s="76">
        <f t="shared" si="20"/>
        <v>15690</v>
      </c>
      <c r="R60" s="76"/>
      <c r="S60" s="109">
        <f t="shared" si="21"/>
        <v>52905</v>
      </c>
      <c r="T60" s="109">
        <f t="shared" si="22"/>
        <v>7068</v>
      </c>
      <c r="U60" s="109">
        <f t="shared" si="23"/>
        <v>59973</v>
      </c>
    </row>
    <row r="61" spans="1:23" x14ac:dyDescent="0.3">
      <c r="A61" s="63"/>
      <c r="B61" s="137" t="s">
        <v>113</v>
      </c>
      <c r="C61" s="76">
        <v>74408</v>
      </c>
      <c r="D61" s="76">
        <v>768</v>
      </c>
      <c r="E61" s="76">
        <f t="shared" si="17"/>
        <v>75176</v>
      </c>
      <c r="F61" s="99"/>
      <c r="G61" s="76">
        <v>10161</v>
      </c>
      <c r="H61" s="76">
        <v>527</v>
      </c>
      <c r="I61" s="76">
        <f t="shared" si="18"/>
        <v>10688</v>
      </c>
      <c r="J61" s="76"/>
      <c r="K61" s="76">
        <v>3249</v>
      </c>
      <c r="L61" s="76">
        <v>478</v>
      </c>
      <c r="M61" s="76">
        <f t="shared" si="19"/>
        <v>3727</v>
      </c>
      <c r="N61" s="76"/>
      <c r="O61" s="76">
        <v>7256</v>
      </c>
      <c r="P61" s="76">
        <v>1958</v>
      </c>
      <c r="Q61" s="76">
        <f t="shared" si="20"/>
        <v>9214</v>
      </c>
      <c r="R61" s="76"/>
      <c r="S61" s="109">
        <f t="shared" si="21"/>
        <v>95074</v>
      </c>
      <c r="T61" s="109">
        <f t="shared" si="22"/>
        <v>3731</v>
      </c>
      <c r="U61" s="109">
        <f t="shared" si="23"/>
        <v>98805</v>
      </c>
    </row>
    <row r="62" spans="1:23" x14ac:dyDescent="0.3">
      <c r="A62" s="63"/>
      <c r="B62" s="137" t="s">
        <v>107</v>
      </c>
      <c r="C62" s="76">
        <v>39611</v>
      </c>
      <c r="D62" s="76">
        <v>616</v>
      </c>
      <c r="E62" s="76">
        <f t="shared" si="17"/>
        <v>40227</v>
      </c>
      <c r="F62" s="99"/>
      <c r="G62" s="76">
        <v>13134</v>
      </c>
      <c r="H62" s="76">
        <v>973</v>
      </c>
      <c r="I62" s="76">
        <f t="shared" si="18"/>
        <v>14107</v>
      </c>
      <c r="J62" s="76"/>
      <c r="K62" s="76">
        <v>7029</v>
      </c>
      <c r="L62" s="76">
        <v>750</v>
      </c>
      <c r="M62" s="76">
        <f t="shared" si="19"/>
        <v>7779</v>
      </c>
      <c r="N62" s="76"/>
      <c r="O62" s="76">
        <v>26329</v>
      </c>
      <c r="P62" s="76">
        <v>3457</v>
      </c>
      <c r="Q62" s="76">
        <f t="shared" si="20"/>
        <v>29786</v>
      </c>
      <c r="R62" s="76"/>
      <c r="S62" s="109">
        <f t="shared" si="21"/>
        <v>86103</v>
      </c>
      <c r="T62" s="109">
        <f t="shared" si="22"/>
        <v>5796</v>
      </c>
      <c r="U62" s="109">
        <f t="shared" si="23"/>
        <v>91899</v>
      </c>
    </row>
    <row r="63" spans="1:23" x14ac:dyDescent="0.3">
      <c r="B63" s="138" t="s">
        <v>106</v>
      </c>
      <c r="C63" s="87">
        <v>13441</v>
      </c>
      <c r="D63" s="87">
        <v>278</v>
      </c>
      <c r="E63" s="87">
        <f t="shared" si="17"/>
        <v>13719</v>
      </c>
      <c r="G63" s="87">
        <v>3186</v>
      </c>
      <c r="H63" s="87">
        <v>193</v>
      </c>
      <c r="I63" s="87">
        <f t="shared" si="18"/>
        <v>3379</v>
      </c>
      <c r="K63" s="87">
        <v>1577</v>
      </c>
      <c r="L63" s="87">
        <v>116</v>
      </c>
      <c r="M63" s="76">
        <f t="shared" si="19"/>
        <v>1693</v>
      </c>
      <c r="O63" s="87">
        <v>5127</v>
      </c>
      <c r="P63" s="87">
        <v>2911</v>
      </c>
      <c r="Q63" s="76">
        <f t="shared" si="20"/>
        <v>8038</v>
      </c>
      <c r="S63" s="109">
        <f t="shared" si="21"/>
        <v>23331</v>
      </c>
      <c r="T63" s="109">
        <f t="shared" si="22"/>
        <v>3498</v>
      </c>
      <c r="U63" s="109">
        <f t="shared" si="23"/>
        <v>26829</v>
      </c>
    </row>
    <row r="64" spans="1:23" x14ac:dyDescent="0.3">
      <c r="B64" s="138" t="s">
        <v>108</v>
      </c>
      <c r="C64" s="87">
        <v>6108</v>
      </c>
      <c r="D64" s="87">
        <v>533</v>
      </c>
      <c r="E64" s="87">
        <f t="shared" si="17"/>
        <v>6641</v>
      </c>
      <c r="G64" s="87">
        <v>3415</v>
      </c>
      <c r="H64" s="87">
        <v>1230</v>
      </c>
      <c r="I64" s="87">
        <f t="shared" si="18"/>
        <v>4645</v>
      </c>
      <c r="K64" s="87">
        <v>2412</v>
      </c>
      <c r="L64" s="87">
        <v>532</v>
      </c>
      <c r="M64" s="76">
        <f t="shared" si="19"/>
        <v>2944</v>
      </c>
      <c r="O64" s="87">
        <v>2865</v>
      </c>
      <c r="P64" s="87">
        <v>1482</v>
      </c>
      <c r="Q64" s="76">
        <f t="shared" si="20"/>
        <v>4347</v>
      </c>
      <c r="S64" s="109">
        <f t="shared" si="21"/>
        <v>14800</v>
      </c>
      <c r="T64" s="109">
        <f t="shared" si="22"/>
        <v>3777</v>
      </c>
      <c r="U64" s="109">
        <f t="shared" si="23"/>
        <v>18577</v>
      </c>
    </row>
    <row r="65" spans="1:23" x14ac:dyDescent="0.3">
      <c r="B65" s="138" t="s">
        <v>109</v>
      </c>
      <c r="C65" s="87">
        <v>45126</v>
      </c>
      <c r="D65" s="87">
        <v>179</v>
      </c>
      <c r="E65" s="87">
        <f t="shared" si="17"/>
        <v>45305</v>
      </c>
      <c r="G65" s="87">
        <v>8041</v>
      </c>
      <c r="H65" s="87">
        <v>411</v>
      </c>
      <c r="I65" s="87">
        <f t="shared" si="18"/>
        <v>8452</v>
      </c>
      <c r="K65" s="87">
        <v>2848</v>
      </c>
      <c r="L65" s="87">
        <v>164</v>
      </c>
      <c r="M65" s="76">
        <f t="shared" si="19"/>
        <v>3012</v>
      </c>
      <c r="O65" s="87">
        <v>6755</v>
      </c>
      <c r="P65" s="87">
        <v>548</v>
      </c>
      <c r="Q65" s="76">
        <f t="shared" si="20"/>
        <v>7303</v>
      </c>
      <c r="S65" s="109">
        <f t="shared" si="21"/>
        <v>62770</v>
      </c>
      <c r="T65" s="109">
        <f t="shared" si="22"/>
        <v>1302</v>
      </c>
      <c r="U65" s="109">
        <f t="shared" si="23"/>
        <v>64072</v>
      </c>
    </row>
    <row r="66" spans="1:23" x14ac:dyDescent="0.3">
      <c r="B66" s="138" t="s">
        <v>110</v>
      </c>
      <c r="C66" s="87">
        <v>18327</v>
      </c>
      <c r="D66" s="87">
        <v>735</v>
      </c>
      <c r="E66" s="87">
        <f t="shared" si="17"/>
        <v>19062</v>
      </c>
      <c r="G66" s="87">
        <v>4122</v>
      </c>
      <c r="H66" s="87">
        <v>716</v>
      </c>
      <c r="I66" s="87">
        <f t="shared" si="18"/>
        <v>4838</v>
      </c>
      <c r="K66" s="87">
        <v>2560</v>
      </c>
      <c r="L66" s="87">
        <v>533</v>
      </c>
      <c r="M66" s="76">
        <f t="shared" si="19"/>
        <v>3093</v>
      </c>
      <c r="O66" s="87">
        <v>5847</v>
      </c>
      <c r="P66" s="87">
        <v>1998</v>
      </c>
      <c r="Q66" s="76">
        <f t="shared" si="20"/>
        <v>7845</v>
      </c>
      <c r="S66" s="109">
        <f t="shared" si="21"/>
        <v>30856</v>
      </c>
      <c r="T66" s="109">
        <f t="shared" si="22"/>
        <v>3982</v>
      </c>
      <c r="U66" s="109">
        <f t="shared" si="23"/>
        <v>34838</v>
      </c>
    </row>
    <row r="67" spans="1:23" x14ac:dyDescent="0.3">
      <c r="B67" s="138" t="s">
        <v>111</v>
      </c>
      <c r="C67" s="87">
        <v>3828</v>
      </c>
      <c r="D67" s="87">
        <v>214</v>
      </c>
      <c r="E67" s="87">
        <f t="shared" si="17"/>
        <v>4042</v>
      </c>
      <c r="G67" s="87">
        <v>2513</v>
      </c>
      <c r="H67" s="87">
        <v>428</v>
      </c>
      <c r="I67" s="87">
        <f t="shared" si="18"/>
        <v>2941</v>
      </c>
      <c r="K67" s="87">
        <v>1184</v>
      </c>
      <c r="L67" s="87">
        <v>288</v>
      </c>
      <c r="M67" s="76">
        <f t="shared" si="19"/>
        <v>1472</v>
      </c>
      <c r="O67" s="87">
        <v>5771</v>
      </c>
      <c r="P67" s="87">
        <v>762</v>
      </c>
      <c r="Q67" s="76">
        <f t="shared" si="20"/>
        <v>6533</v>
      </c>
      <c r="S67" s="109">
        <f t="shared" si="21"/>
        <v>13296</v>
      </c>
      <c r="T67" s="109">
        <f t="shared" si="22"/>
        <v>1692</v>
      </c>
      <c r="U67" s="109">
        <f t="shared" si="23"/>
        <v>14988</v>
      </c>
    </row>
    <row r="68" spans="1:23" x14ac:dyDescent="0.3">
      <c r="B68" s="138" t="s">
        <v>112</v>
      </c>
      <c r="C68" s="87">
        <v>4469</v>
      </c>
      <c r="D68" s="87">
        <v>83</v>
      </c>
      <c r="E68" s="87">
        <f t="shared" si="17"/>
        <v>4552</v>
      </c>
      <c r="G68" s="87">
        <v>1384</v>
      </c>
      <c r="H68" s="87">
        <v>160</v>
      </c>
      <c r="I68" s="87">
        <f t="shared" si="18"/>
        <v>1544</v>
      </c>
      <c r="K68" s="87">
        <v>1786</v>
      </c>
      <c r="L68" s="87">
        <v>144</v>
      </c>
      <c r="M68" s="76">
        <f t="shared" si="19"/>
        <v>1930</v>
      </c>
      <c r="O68" s="87">
        <v>5083</v>
      </c>
      <c r="P68" s="87">
        <v>498</v>
      </c>
      <c r="Q68" s="76">
        <f t="shared" si="20"/>
        <v>5581</v>
      </c>
      <c r="S68" s="109">
        <f t="shared" si="21"/>
        <v>12722</v>
      </c>
      <c r="T68" s="109">
        <f t="shared" si="22"/>
        <v>885</v>
      </c>
      <c r="U68" s="109">
        <f t="shared" si="23"/>
        <v>13607</v>
      </c>
    </row>
    <row r="69" spans="1:23" x14ac:dyDescent="0.3">
      <c r="B69" s="138" t="s">
        <v>105</v>
      </c>
      <c r="C69" s="87">
        <v>6877</v>
      </c>
      <c r="D69" s="87">
        <v>95</v>
      </c>
      <c r="E69" s="87">
        <f t="shared" si="17"/>
        <v>6972</v>
      </c>
      <c r="G69" s="87">
        <v>776</v>
      </c>
      <c r="H69" s="87">
        <v>48</v>
      </c>
      <c r="I69" s="87">
        <f t="shared" si="18"/>
        <v>824</v>
      </c>
      <c r="K69" s="87">
        <v>853</v>
      </c>
      <c r="L69" s="87">
        <v>84</v>
      </c>
      <c r="M69" s="76">
        <f t="shared" si="19"/>
        <v>937</v>
      </c>
      <c r="O69" s="87">
        <v>6925</v>
      </c>
      <c r="P69" s="87">
        <v>2388</v>
      </c>
      <c r="Q69" s="76">
        <f t="shared" si="20"/>
        <v>9313</v>
      </c>
      <c r="S69" s="109">
        <f>+C69+G69+K69+O69</f>
        <v>15431</v>
      </c>
      <c r="T69" s="109">
        <f>+D69+H69+L69+P69</f>
        <v>2615</v>
      </c>
      <c r="U69" s="109">
        <f>+S69+T69</f>
        <v>18046</v>
      </c>
    </row>
    <row r="70" spans="1:23" x14ac:dyDescent="0.3">
      <c r="B70" s="138" t="s">
        <v>130</v>
      </c>
      <c r="C70" s="87">
        <v>131763</v>
      </c>
      <c r="D70" s="87">
        <v>1316</v>
      </c>
      <c r="E70" s="87">
        <f t="shared" si="17"/>
        <v>133079</v>
      </c>
      <c r="G70" s="87">
        <v>14997</v>
      </c>
      <c r="H70" s="87">
        <v>1041</v>
      </c>
      <c r="I70" s="87">
        <f t="shared" si="18"/>
        <v>16038</v>
      </c>
      <c r="K70" s="87">
        <v>3020</v>
      </c>
      <c r="L70" s="87">
        <v>360</v>
      </c>
      <c r="M70" s="76">
        <f t="shared" si="19"/>
        <v>3380</v>
      </c>
      <c r="O70" s="87">
        <v>1493</v>
      </c>
      <c r="P70" s="87">
        <v>413</v>
      </c>
      <c r="Q70" s="76">
        <f>+O70+P70</f>
        <v>1906</v>
      </c>
      <c r="S70" s="109">
        <f>+C70+G70+K70+O70</f>
        <v>151273</v>
      </c>
      <c r="T70" s="109">
        <f t="shared" ref="T70:T71" si="24">+D70+H70+L70+P70</f>
        <v>3130</v>
      </c>
      <c r="U70" s="109">
        <f t="shared" ref="U70:U71" si="25">+S70+T70</f>
        <v>154403</v>
      </c>
    </row>
    <row r="71" spans="1:23" x14ac:dyDescent="0.3">
      <c r="B71" s="138" t="s">
        <v>129</v>
      </c>
      <c r="C71" s="87">
        <v>2126</v>
      </c>
      <c r="D71" s="87">
        <v>405</v>
      </c>
      <c r="E71" s="87">
        <f t="shared" si="17"/>
        <v>2531</v>
      </c>
      <c r="G71" s="87">
        <v>2635</v>
      </c>
      <c r="H71" s="87">
        <v>748</v>
      </c>
      <c r="I71" s="87">
        <f>+G71+H71</f>
        <v>3383</v>
      </c>
      <c r="K71" s="87">
        <v>1943</v>
      </c>
      <c r="L71" s="87">
        <v>391</v>
      </c>
      <c r="M71" s="76">
        <f t="shared" si="19"/>
        <v>2334</v>
      </c>
      <c r="O71" s="87">
        <v>3601</v>
      </c>
      <c r="P71" s="87">
        <v>1779</v>
      </c>
      <c r="Q71" s="76">
        <f>+O71+P71</f>
        <v>5380</v>
      </c>
      <c r="S71" s="109">
        <f>+C71+G71+K71+O71</f>
        <v>10305</v>
      </c>
      <c r="T71" s="109">
        <f t="shared" si="24"/>
        <v>3323</v>
      </c>
      <c r="U71" s="109">
        <f t="shared" si="25"/>
        <v>13628</v>
      </c>
    </row>
    <row r="72" spans="1:23" x14ac:dyDescent="0.3">
      <c r="M72" s="89"/>
      <c r="Q72" s="89"/>
      <c r="S72" s="109"/>
      <c r="T72" s="109"/>
      <c r="U72" s="109"/>
    </row>
    <row r="73" spans="1:23" s="114" customFormat="1" x14ac:dyDescent="0.3">
      <c r="A73" s="88"/>
      <c r="B73" s="114" t="s">
        <v>131</v>
      </c>
      <c r="C73" s="80">
        <f>+SUM(C74:C77)</f>
        <v>69752</v>
      </c>
      <c r="D73" s="80">
        <f>+SUM(D74:D77)</f>
        <v>175</v>
      </c>
      <c r="E73" s="80">
        <f>+SUM(E74:E77)</f>
        <v>69927</v>
      </c>
      <c r="F73" s="140"/>
      <c r="G73" s="80">
        <f>+SUM(G74:G77)</f>
        <v>4148</v>
      </c>
      <c r="H73" s="80">
        <f>+SUM(H74:H77)</f>
        <v>107</v>
      </c>
      <c r="I73" s="80">
        <f>+SUM(I74:I77)</f>
        <v>4255</v>
      </c>
      <c r="J73" s="80"/>
      <c r="K73" s="80">
        <f>+SUM(K74:K77)</f>
        <v>1239</v>
      </c>
      <c r="L73" s="80">
        <f>+SUM(L74:L77)</f>
        <v>56</v>
      </c>
      <c r="M73" s="80">
        <f>+SUM(M74:M77)</f>
        <v>1295</v>
      </c>
      <c r="N73" s="107"/>
      <c r="O73" s="80">
        <f>+SUM(O74:O77)</f>
        <v>1825</v>
      </c>
      <c r="P73" s="80">
        <f>+SUM(P74:P77)</f>
        <v>607</v>
      </c>
      <c r="Q73" s="80">
        <f>+SUM(Q74:Q77)</f>
        <v>2432</v>
      </c>
      <c r="R73" s="80"/>
      <c r="S73" s="139">
        <f>+C73+G73+K73+O73</f>
        <v>76964</v>
      </c>
      <c r="T73" s="139">
        <f>+D73+H73+L73+P73</f>
        <v>945</v>
      </c>
      <c r="U73" s="139">
        <f>+S73+T73</f>
        <v>77909</v>
      </c>
      <c r="W73" s="115"/>
    </row>
    <row r="74" spans="1:23" x14ac:dyDescent="0.3">
      <c r="B74" s="138" t="s">
        <v>100</v>
      </c>
      <c r="C74" s="87">
        <v>8073</v>
      </c>
      <c r="D74" s="87">
        <v>156</v>
      </c>
      <c r="E74" s="87">
        <f>+C74+D74</f>
        <v>8229</v>
      </c>
      <c r="G74" s="87">
        <v>1146</v>
      </c>
      <c r="H74" s="87">
        <v>83</v>
      </c>
      <c r="I74" s="87">
        <f t="shared" ref="I74:I77" si="26">+G74+H74</f>
        <v>1229</v>
      </c>
      <c r="K74" s="87">
        <v>398</v>
      </c>
      <c r="L74" s="87">
        <v>33</v>
      </c>
      <c r="M74" s="76">
        <f t="shared" ref="M74:M77" si="27">+K74+L74</f>
        <v>431</v>
      </c>
      <c r="O74" s="87">
        <v>803</v>
      </c>
      <c r="P74" s="87">
        <v>294</v>
      </c>
      <c r="Q74" s="76">
        <f t="shared" ref="Q74:Q77" si="28">+O74+P74</f>
        <v>1097</v>
      </c>
      <c r="S74" s="109">
        <f>+C74+G74+K74+O74</f>
        <v>10420</v>
      </c>
      <c r="T74" s="109">
        <f t="shared" ref="T74:T77" si="29">+D74+H74+L74+P74</f>
        <v>566</v>
      </c>
      <c r="U74" s="109">
        <f t="shared" ref="U74:U77" si="30">+S74+T74</f>
        <v>10986</v>
      </c>
    </row>
    <row r="75" spans="1:23" x14ac:dyDescent="0.3">
      <c r="B75" s="138" t="s">
        <v>101</v>
      </c>
      <c r="C75" s="87">
        <v>771</v>
      </c>
      <c r="D75" s="87">
        <v>4</v>
      </c>
      <c r="E75" s="87">
        <f>+C75+D75</f>
        <v>775</v>
      </c>
      <c r="G75" s="87">
        <v>399</v>
      </c>
      <c r="H75" s="87">
        <v>4</v>
      </c>
      <c r="I75" s="87">
        <f t="shared" si="26"/>
        <v>403</v>
      </c>
      <c r="K75" s="87">
        <v>190</v>
      </c>
      <c r="L75" s="87">
        <v>5</v>
      </c>
      <c r="M75" s="76">
        <f t="shared" si="27"/>
        <v>195</v>
      </c>
      <c r="O75" s="87">
        <v>278</v>
      </c>
      <c r="P75" s="87">
        <v>92</v>
      </c>
      <c r="Q75" s="76">
        <f t="shared" si="28"/>
        <v>370</v>
      </c>
      <c r="S75" s="109">
        <f t="shared" ref="S75:S77" si="31">+C75+G75+K75+O75</f>
        <v>1638</v>
      </c>
      <c r="T75" s="109">
        <f t="shared" si="29"/>
        <v>105</v>
      </c>
      <c r="U75" s="109">
        <f t="shared" si="30"/>
        <v>1743</v>
      </c>
    </row>
    <row r="76" spans="1:23" x14ac:dyDescent="0.3">
      <c r="B76" s="138" t="s">
        <v>102</v>
      </c>
      <c r="C76" s="87">
        <v>59142</v>
      </c>
      <c r="D76" s="87">
        <v>4</v>
      </c>
      <c r="E76" s="87">
        <f>+C76+D76</f>
        <v>59146</v>
      </c>
      <c r="G76" s="87">
        <v>2058</v>
      </c>
      <c r="H76" s="87">
        <v>2</v>
      </c>
      <c r="I76" s="87">
        <f t="shared" si="26"/>
        <v>2060</v>
      </c>
      <c r="K76" s="87">
        <v>313</v>
      </c>
      <c r="L76" s="87">
        <v>3</v>
      </c>
      <c r="M76" s="76">
        <f t="shared" si="27"/>
        <v>316</v>
      </c>
      <c r="O76" s="87">
        <v>162</v>
      </c>
      <c r="P76" s="87">
        <v>65</v>
      </c>
      <c r="Q76" s="76">
        <f t="shared" si="28"/>
        <v>227</v>
      </c>
      <c r="S76" s="109">
        <f t="shared" si="31"/>
        <v>61675</v>
      </c>
      <c r="T76" s="109">
        <f t="shared" si="29"/>
        <v>74</v>
      </c>
      <c r="U76" s="109">
        <f t="shared" si="30"/>
        <v>61749</v>
      </c>
    </row>
    <row r="77" spans="1:23" x14ac:dyDescent="0.3">
      <c r="B77" s="138" t="s">
        <v>103</v>
      </c>
      <c r="C77" s="87">
        <v>1766</v>
      </c>
      <c r="D77" s="87">
        <v>11</v>
      </c>
      <c r="E77" s="87">
        <f>+C77+D77</f>
        <v>1777</v>
      </c>
      <c r="G77" s="87">
        <v>545</v>
      </c>
      <c r="H77" s="87">
        <v>18</v>
      </c>
      <c r="I77" s="87">
        <f t="shared" si="26"/>
        <v>563</v>
      </c>
      <c r="K77" s="87">
        <v>338</v>
      </c>
      <c r="L77" s="87">
        <v>15</v>
      </c>
      <c r="M77" s="76">
        <f t="shared" si="27"/>
        <v>353</v>
      </c>
      <c r="O77" s="87">
        <v>582</v>
      </c>
      <c r="P77" s="87">
        <v>156</v>
      </c>
      <c r="Q77" s="76">
        <f t="shared" si="28"/>
        <v>738</v>
      </c>
      <c r="S77" s="109">
        <f t="shared" si="31"/>
        <v>3231</v>
      </c>
      <c r="T77" s="109">
        <f t="shared" si="29"/>
        <v>200</v>
      </c>
      <c r="U77" s="109">
        <f t="shared" si="30"/>
        <v>3431</v>
      </c>
    </row>
    <row r="78" spans="1:23" x14ac:dyDescent="0.3">
      <c r="B78" s="114" t="s">
        <v>54</v>
      </c>
      <c r="C78" s="115">
        <f>+C54+C73</f>
        <v>500333</v>
      </c>
      <c r="D78" s="115">
        <f>+D54+D73</f>
        <v>7147</v>
      </c>
      <c r="E78" s="115">
        <f>+E54+E73</f>
        <v>507480</v>
      </c>
      <c r="G78" s="115">
        <f>+G54+G73</f>
        <v>86939</v>
      </c>
      <c r="H78" s="115">
        <f>+H54+H73</f>
        <v>9724</v>
      </c>
      <c r="I78" s="115">
        <f>+I54+I73</f>
        <v>96663</v>
      </c>
      <c r="K78" s="115">
        <f>+K54+K73</f>
        <v>37744</v>
      </c>
      <c r="L78" s="115">
        <f>+L54+L73</f>
        <v>5918</v>
      </c>
      <c r="M78" s="115">
        <f>+M54+M73</f>
        <v>43662</v>
      </c>
      <c r="O78" s="115">
        <f>+O54+O73</f>
        <v>102954</v>
      </c>
      <c r="P78" s="115">
        <f>+P54+P73</f>
        <v>25837</v>
      </c>
      <c r="Q78" s="115">
        <f>+Q54+Q73</f>
        <v>128791</v>
      </c>
      <c r="S78" s="116">
        <f>+S54+S73</f>
        <v>727970</v>
      </c>
      <c r="T78" s="116">
        <f>+T54+T73</f>
        <v>48626</v>
      </c>
      <c r="U78" s="116">
        <f>+U54+U73</f>
        <v>776596</v>
      </c>
    </row>
    <row r="80" spans="1:23" x14ac:dyDescent="0.3">
      <c r="B80" s="63"/>
    </row>
  </sheetData>
  <mergeCells count="14">
    <mergeCell ref="O15:Q15"/>
    <mergeCell ref="S15:U15"/>
    <mergeCell ref="B8:U8"/>
    <mergeCell ref="B9:U9"/>
    <mergeCell ref="B50:B52"/>
    <mergeCell ref="C50:E50"/>
    <mergeCell ref="G50:I50"/>
    <mergeCell ref="K50:M50"/>
    <mergeCell ref="O50:Q50"/>
    <mergeCell ref="S50:U50"/>
    <mergeCell ref="B15:B17"/>
    <mergeCell ref="C15:E15"/>
    <mergeCell ref="G15:I15"/>
    <mergeCell ref="K15:M15"/>
  </mergeCells>
  <hyperlinks>
    <hyperlink ref="B1" location="Índice!A1" display="Ir a inicio" xr:uid="{6B390F77-3455-469A-AE2A-338C1CF0CBF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43" fitToHeight="2" orientation="landscape" r:id="rId1"/>
  <headerFooter alignWithMargins="0"/>
  <rowBreaks count="1" manualBreakCount="1">
    <brk id="46" max="20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AE3C-538D-4C58-BB97-D0C00D19A918}">
  <dimension ref="A1:U68"/>
  <sheetViews>
    <sheetView showGridLines="0" zoomScaleNormal="100" zoomScaleSheetLayoutView="80" workbookViewId="0">
      <selection activeCell="E65" sqref="E65"/>
    </sheetView>
  </sheetViews>
  <sheetFormatPr baseColWidth="10" defaultColWidth="11.44140625" defaultRowHeight="14.4" x14ac:dyDescent="0.3"/>
  <cols>
    <col min="1" max="1" width="1.6640625" style="65" customWidth="1"/>
    <col min="2" max="2" width="24.44140625" style="65" bestFit="1" customWidth="1"/>
    <col min="3" max="5" width="15" style="87" customWidth="1"/>
    <col min="6" max="6" width="2.6640625" style="87" customWidth="1"/>
    <col min="7" max="9" width="15" style="87" customWidth="1"/>
    <col min="10" max="10" width="2.6640625" style="87" customWidth="1"/>
    <col min="11" max="13" width="15" style="87" customWidth="1"/>
    <col min="14" max="14" width="2.6640625" style="87" customWidth="1"/>
    <col min="15" max="17" width="15" style="87" customWidth="1"/>
    <col min="18" max="18" width="2.6640625" style="87" customWidth="1"/>
    <col min="19" max="21" width="15" style="87" customWidth="1"/>
    <col min="22" max="16384" width="11.44140625" style="65"/>
  </cols>
  <sheetData>
    <row r="1" spans="1:21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 x14ac:dyDescent="0.3">
      <c r="A2" s="84"/>
      <c r="B2" s="83"/>
      <c r="C2" s="99"/>
      <c r="D2" s="99"/>
      <c r="E2" s="99"/>
      <c r="F2" s="99"/>
    </row>
    <row r="3" spans="1:21" x14ac:dyDescent="0.3">
      <c r="A3" s="84"/>
      <c r="B3" s="83"/>
      <c r="C3" s="99"/>
      <c r="D3" s="99"/>
      <c r="E3" s="99"/>
      <c r="F3" s="99"/>
    </row>
    <row r="4" spans="1:21" x14ac:dyDescent="0.3">
      <c r="A4" s="84"/>
      <c r="B4" s="83"/>
      <c r="C4" s="99"/>
      <c r="D4" s="99"/>
      <c r="E4" s="99"/>
      <c r="F4" s="99"/>
    </row>
    <row r="5" spans="1:21" x14ac:dyDescent="0.3">
      <c r="A5" s="84"/>
      <c r="B5" s="83"/>
      <c r="C5" s="99"/>
      <c r="D5" s="99"/>
      <c r="E5" s="99"/>
      <c r="F5" s="99"/>
    </row>
    <row r="6" spans="1:21" x14ac:dyDescent="0.3">
      <c r="A6" s="84"/>
      <c r="B6" s="83"/>
      <c r="C6" s="99"/>
      <c r="D6" s="99"/>
      <c r="E6" s="99"/>
      <c r="F6" s="99"/>
    </row>
    <row r="7" spans="1:21" x14ac:dyDescent="0.3">
      <c r="A7" s="84"/>
      <c r="B7" s="83"/>
      <c r="C7" s="99"/>
      <c r="D7" s="99"/>
      <c r="E7" s="99"/>
      <c r="F7" s="99"/>
    </row>
    <row r="8" spans="1:21" ht="27" x14ac:dyDescent="0.3">
      <c r="A8" s="63"/>
      <c r="B8" s="185" t="s">
        <v>34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</row>
    <row r="9" spans="1:21" x14ac:dyDescent="0.3">
      <c r="A9" s="63"/>
      <c r="B9" s="178">
        <f>+Carátula!B17</f>
        <v>45657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</row>
    <row r="10" spans="1:21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 x14ac:dyDescent="0.3">
      <c r="A15" s="85"/>
      <c r="B15" s="187"/>
      <c r="C15" s="188" t="s">
        <v>19</v>
      </c>
      <c r="D15" s="186"/>
      <c r="E15" s="186"/>
      <c r="F15" s="102"/>
      <c r="G15" s="186" t="s">
        <v>20</v>
      </c>
      <c r="H15" s="186"/>
      <c r="I15" s="186"/>
      <c r="J15" s="103"/>
      <c r="K15" s="188" t="s">
        <v>21</v>
      </c>
      <c r="L15" s="186"/>
      <c r="M15" s="186"/>
      <c r="N15" s="104"/>
      <c r="O15" s="186" t="s">
        <v>22</v>
      </c>
      <c r="P15" s="186"/>
      <c r="Q15" s="186"/>
      <c r="R15" s="103"/>
      <c r="S15" s="186" t="s">
        <v>33</v>
      </c>
      <c r="T15" s="186"/>
      <c r="U15" s="186"/>
    </row>
    <row r="16" spans="1:21" x14ac:dyDescent="0.3">
      <c r="A16" s="63"/>
      <c r="B16" s="187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x14ac:dyDescent="0.3">
      <c r="A17" s="63"/>
      <c r="B17" s="187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x14ac:dyDescent="0.3">
      <c r="A18" s="63"/>
      <c r="C18" s="76"/>
      <c r="D18" s="76"/>
      <c r="E18" s="76"/>
      <c r="F18" s="99"/>
      <c r="G18" s="76"/>
      <c r="H18" s="76"/>
      <c r="I18" s="76"/>
      <c r="J18" s="76"/>
      <c r="K18" s="76"/>
      <c r="L18" s="76"/>
      <c r="M18" s="76"/>
      <c r="N18" s="107"/>
      <c r="O18" s="76"/>
      <c r="P18" s="76"/>
      <c r="Q18" s="76"/>
      <c r="R18" s="76"/>
      <c r="S18" s="76"/>
      <c r="T18" s="76"/>
      <c r="U18" s="76"/>
    </row>
    <row r="19" spans="1:21" x14ac:dyDescent="0.3">
      <c r="A19" s="63"/>
      <c r="B19" s="63" t="s">
        <v>36</v>
      </c>
      <c r="C19" s="76">
        <v>8466.1401040000001</v>
      </c>
      <c r="D19" s="76">
        <v>66580.024447000003</v>
      </c>
      <c r="E19" s="76">
        <f>+C19+D19</f>
        <v>75046.164551000009</v>
      </c>
      <c r="F19" s="99"/>
      <c r="G19" s="76">
        <v>32751.902827999998</v>
      </c>
      <c r="H19" s="76">
        <v>14882.850952000001</v>
      </c>
      <c r="I19" s="76">
        <f>+G19+H19</f>
        <v>47634.753779999999</v>
      </c>
      <c r="J19" s="76"/>
      <c r="K19" s="76">
        <v>81138.858468000006</v>
      </c>
      <c r="L19" s="76">
        <v>57955.481771129998</v>
      </c>
      <c r="M19" s="76">
        <f>+K19+L19</f>
        <v>139094.34023913002</v>
      </c>
      <c r="N19" s="76"/>
      <c r="O19" s="76">
        <v>387255.738052</v>
      </c>
      <c r="P19" s="76">
        <v>458234.49332734005</v>
      </c>
      <c r="Q19" s="76">
        <f>+O19+P19</f>
        <v>845490.23137934005</v>
      </c>
      <c r="R19" s="76"/>
      <c r="S19" s="109">
        <f>+C19+G19+K19+O19</f>
        <v>509612.63945200003</v>
      </c>
      <c r="T19" s="109">
        <f>+D19+H19+L19+P19</f>
        <v>597652.85049747</v>
      </c>
      <c r="U19" s="109">
        <f>+S19+T19</f>
        <v>1107265.4899494699</v>
      </c>
    </row>
    <row r="20" spans="1:21" x14ac:dyDescent="0.3">
      <c r="B20" s="65" t="s">
        <v>37</v>
      </c>
      <c r="C20" s="87">
        <v>678347.38572599995</v>
      </c>
      <c r="D20" s="87">
        <v>493437.63223957003</v>
      </c>
      <c r="E20" s="89">
        <f t="shared" ref="E20:E36" si="0">+C20+D20</f>
        <v>1171785.0179655701</v>
      </c>
      <c r="G20" s="87">
        <v>542190.92181500001</v>
      </c>
      <c r="H20" s="87">
        <v>1039437.85689511</v>
      </c>
      <c r="I20" s="89">
        <f t="shared" ref="I20:I36" si="1">+G20+H20</f>
        <v>1581628.7787101101</v>
      </c>
      <c r="K20" s="87">
        <v>344419.00273796002</v>
      </c>
      <c r="L20" s="87">
        <v>1573089.22746125</v>
      </c>
      <c r="M20" s="89">
        <f t="shared" ref="M20:M36" si="2">+K20+L20</f>
        <v>1917508.2301992101</v>
      </c>
      <c r="O20" s="87">
        <v>1859915.03193216</v>
      </c>
      <c r="P20" s="87">
        <v>15181216.1328113</v>
      </c>
      <c r="Q20" s="89">
        <f t="shared" ref="Q20:Q36" si="3">+O20+P20</f>
        <v>17041131.164743461</v>
      </c>
      <c r="S20" s="110">
        <f t="shared" ref="S20:T36" si="4">+C20+G20+K20+O20</f>
        <v>3424872.3422111198</v>
      </c>
      <c r="T20" s="110">
        <f t="shared" si="4"/>
        <v>18287180.84940723</v>
      </c>
      <c r="U20" s="110">
        <f t="shared" ref="U20:U36" si="5">+S20+T20</f>
        <v>21712053.191618349</v>
      </c>
    </row>
    <row r="21" spans="1:21" x14ac:dyDescent="0.3">
      <c r="B21" s="65" t="s">
        <v>38</v>
      </c>
      <c r="C21" s="87">
        <v>94408.715926000004</v>
      </c>
      <c r="D21" s="87">
        <v>22635.295891180001</v>
      </c>
      <c r="E21" s="89">
        <f t="shared" si="0"/>
        <v>117044.01181718</v>
      </c>
      <c r="G21" s="87">
        <v>77556.415943</v>
      </c>
      <c r="H21" s="87">
        <v>63010.507314559996</v>
      </c>
      <c r="I21" s="89">
        <f t="shared" si="1"/>
        <v>140566.92325756</v>
      </c>
      <c r="K21" s="87">
        <v>70657.995895999993</v>
      </c>
      <c r="L21" s="87">
        <v>134408.67659398</v>
      </c>
      <c r="M21" s="89">
        <f t="shared" si="2"/>
        <v>205066.67248998</v>
      </c>
      <c r="O21" s="87">
        <v>286248.56995400001</v>
      </c>
      <c r="P21" s="87">
        <v>1062263.33970626</v>
      </c>
      <c r="Q21" s="89">
        <f t="shared" si="3"/>
        <v>1348511.90966026</v>
      </c>
      <c r="S21" s="110">
        <f t="shared" si="4"/>
        <v>528871.69771900005</v>
      </c>
      <c r="T21" s="110">
        <f t="shared" si="4"/>
        <v>1282317.81950598</v>
      </c>
      <c r="U21" s="110">
        <f t="shared" si="5"/>
        <v>1811189.5172249801</v>
      </c>
    </row>
    <row r="22" spans="1:21" x14ac:dyDescent="0.3">
      <c r="B22" s="65" t="s">
        <v>39</v>
      </c>
      <c r="C22" s="87">
        <v>71360.275490999993</v>
      </c>
      <c r="D22" s="87">
        <v>42040.260636209998</v>
      </c>
      <c r="E22" s="89">
        <f t="shared" si="0"/>
        <v>113400.53612720998</v>
      </c>
      <c r="G22" s="87">
        <v>94718.580566000004</v>
      </c>
      <c r="H22" s="87">
        <v>345594.71811053006</v>
      </c>
      <c r="I22" s="89">
        <f t="shared" si="1"/>
        <v>440313.29867653007</v>
      </c>
      <c r="K22" s="87">
        <v>61932.780727999998</v>
      </c>
      <c r="L22" s="87">
        <v>61109.570604519999</v>
      </c>
      <c r="M22" s="89">
        <f t="shared" si="2"/>
        <v>123042.35133251999</v>
      </c>
      <c r="O22" s="87">
        <v>915929.70501300006</v>
      </c>
      <c r="P22" s="87">
        <v>367740.99959213001</v>
      </c>
      <c r="Q22" s="89">
        <f t="shared" si="3"/>
        <v>1283670.70460513</v>
      </c>
      <c r="S22" s="110">
        <f t="shared" si="4"/>
        <v>1143941.341798</v>
      </c>
      <c r="T22" s="110">
        <f t="shared" si="4"/>
        <v>816485.54894339002</v>
      </c>
      <c r="U22" s="110">
        <f t="shared" si="5"/>
        <v>1960426.8907413902</v>
      </c>
    </row>
    <row r="23" spans="1:21" x14ac:dyDescent="0.3">
      <c r="B23" s="65" t="s">
        <v>40</v>
      </c>
      <c r="C23" s="87">
        <v>371089.89587000001</v>
      </c>
      <c r="D23" s="87">
        <v>91246.101443160005</v>
      </c>
      <c r="E23" s="89">
        <f t="shared" si="0"/>
        <v>462335.99731315998</v>
      </c>
      <c r="G23" s="87">
        <v>261551.124174</v>
      </c>
      <c r="H23" s="87">
        <v>223554.58295379</v>
      </c>
      <c r="I23" s="89">
        <f t="shared" si="1"/>
        <v>485105.70712778997</v>
      </c>
      <c r="K23" s="87">
        <v>230228.954508</v>
      </c>
      <c r="L23" s="87">
        <v>170218.19778603001</v>
      </c>
      <c r="M23" s="89">
        <f t="shared" si="2"/>
        <v>400447.15229403001</v>
      </c>
      <c r="O23" s="87">
        <v>1713347.9490359901</v>
      </c>
      <c r="P23" s="87">
        <v>2460544.2766325898</v>
      </c>
      <c r="Q23" s="89">
        <f t="shared" si="3"/>
        <v>4173892.2256685798</v>
      </c>
      <c r="S23" s="110">
        <f t="shared" si="4"/>
        <v>2576217.92358799</v>
      </c>
      <c r="T23" s="110">
        <f t="shared" si="4"/>
        <v>2945563.1588155697</v>
      </c>
      <c r="U23" s="110">
        <f t="shared" si="5"/>
        <v>5521781.0824035592</v>
      </c>
    </row>
    <row r="24" spans="1:21" x14ac:dyDescent="0.3">
      <c r="B24" s="65" t="s">
        <v>41</v>
      </c>
      <c r="C24" s="87">
        <v>93538.850917999996</v>
      </c>
      <c r="D24" s="87">
        <v>17397.51967935</v>
      </c>
      <c r="E24" s="89">
        <f t="shared" si="0"/>
        <v>110936.37059735</v>
      </c>
      <c r="G24" s="87">
        <v>30907.914352</v>
      </c>
      <c r="H24" s="87">
        <v>67156.673783570004</v>
      </c>
      <c r="I24" s="89">
        <f t="shared" si="1"/>
        <v>98064.588135569997</v>
      </c>
      <c r="K24" s="87">
        <v>24238.260711999999</v>
      </c>
      <c r="L24" s="87">
        <v>36158.3194248</v>
      </c>
      <c r="M24" s="89">
        <f t="shared" si="2"/>
        <v>60396.580136799996</v>
      </c>
      <c r="O24" s="87">
        <v>32026.153394000001</v>
      </c>
      <c r="P24" s="87">
        <v>87674.031191149988</v>
      </c>
      <c r="Q24" s="89">
        <f t="shared" si="3"/>
        <v>119700.18458514998</v>
      </c>
      <c r="S24" s="110">
        <f t="shared" si="4"/>
        <v>180711.17937599999</v>
      </c>
      <c r="T24" s="110">
        <f t="shared" si="4"/>
        <v>208386.54407886998</v>
      </c>
      <c r="U24" s="110">
        <f t="shared" si="5"/>
        <v>389097.72345486993</v>
      </c>
    </row>
    <row r="25" spans="1:21" x14ac:dyDescent="0.3">
      <c r="B25" s="65" t="s">
        <v>42</v>
      </c>
      <c r="C25" s="87">
        <v>187013.66526899999</v>
      </c>
      <c r="D25" s="87">
        <v>394306.05862028</v>
      </c>
      <c r="E25" s="89">
        <f t="shared" si="0"/>
        <v>581319.72388927999</v>
      </c>
      <c r="G25" s="87">
        <v>164924.699013</v>
      </c>
      <c r="H25" s="87">
        <v>517522.04554086999</v>
      </c>
      <c r="I25" s="89">
        <f t="shared" si="1"/>
        <v>682446.74455387006</v>
      </c>
      <c r="K25" s="87">
        <v>107011.587218</v>
      </c>
      <c r="L25" s="87">
        <v>441612.75675109995</v>
      </c>
      <c r="M25" s="89">
        <f t="shared" si="2"/>
        <v>548624.34396909992</v>
      </c>
      <c r="O25" s="87">
        <v>414127.55681446998</v>
      </c>
      <c r="P25" s="87">
        <v>4312937.9612379503</v>
      </c>
      <c r="Q25" s="89">
        <f t="shared" si="3"/>
        <v>4727065.5180524206</v>
      </c>
      <c r="S25" s="110">
        <f t="shared" si="4"/>
        <v>873077.50831446995</v>
      </c>
      <c r="T25" s="110">
        <f t="shared" si="4"/>
        <v>5666378.8221502006</v>
      </c>
      <c r="U25" s="110">
        <f t="shared" si="5"/>
        <v>6539456.3304646704</v>
      </c>
    </row>
    <row r="26" spans="1:21" x14ac:dyDescent="0.3">
      <c r="B26" s="65" t="s">
        <v>43</v>
      </c>
      <c r="C26" s="87">
        <v>2248326.8379187402</v>
      </c>
      <c r="D26" s="87">
        <v>1389578.02510639</v>
      </c>
      <c r="E26" s="89">
        <f t="shared" si="0"/>
        <v>3637904.8630251302</v>
      </c>
      <c r="G26" s="87">
        <v>1434784.021929</v>
      </c>
      <c r="H26" s="87">
        <v>545931.68383786001</v>
      </c>
      <c r="I26" s="89">
        <f t="shared" si="1"/>
        <v>1980715.7057668599</v>
      </c>
      <c r="K26" s="87">
        <v>1133483.547582</v>
      </c>
      <c r="L26" s="87">
        <v>463457.32915702002</v>
      </c>
      <c r="M26" s="89">
        <f t="shared" si="2"/>
        <v>1596940.87673902</v>
      </c>
      <c r="O26" s="87">
        <v>19632815.673258603</v>
      </c>
      <c r="P26" s="87">
        <v>18011309.392759103</v>
      </c>
      <c r="Q26" s="89">
        <f t="shared" si="3"/>
        <v>37644125.066017702</v>
      </c>
      <c r="S26" s="110">
        <f t="shared" si="4"/>
        <v>24449410.080688342</v>
      </c>
      <c r="T26" s="110">
        <f t="shared" si="4"/>
        <v>20410276.430860374</v>
      </c>
      <c r="U26" s="110">
        <f t="shared" si="5"/>
        <v>44859686.511548713</v>
      </c>
    </row>
    <row r="27" spans="1:21" x14ac:dyDescent="0.3">
      <c r="B27" s="65" t="s">
        <v>44</v>
      </c>
      <c r="C27" s="87">
        <v>2326320.9711520001</v>
      </c>
      <c r="D27" s="87">
        <v>466168.1436135</v>
      </c>
      <c r="E27" s="89">
        <f t="shared" si="0"/>
        <v>2792489.1147655002</v>
      </c>
      <c r="G27" s="87">
        <v>1032351.6813300401</v>
      </c>
      <c r="H27" s="87">
        <v>125153.16746929</v>
      </c>
      <c r="I27" s="89">
        <f t="shared" si="1"/>
        <v>1157504.8487993302</v>
      </c>
      <c r="K27" s="87">
        <v>793079.9646779499</v>
      </c>
      <c r="L27" s="87">
        <v>156558.38558057</v>
      </c>
      <c r="M27" s="89">
        <f t="shared" si="2"/>
        <v>949638.35025851987</v>
      </c>
      <c r="O27" s="87">
        <v>10037018.874756599</v>
      </c>
      <c r="P27" s="87">
        <v>5290657.5505031999</v>
      </c>
      <c r="Q27" s="89">
        <f t="shared" si="3"/>
        <v>15327676.425259799</v>
      </c>
      <c r="S27" s="110">
        <f t="shared" si="4"/>
        <v>14188771.491916589</v>
      </c>
      <c r="T27" s="110">
        <f t="shared" si="4"/>
        <v>6038537.24716656</v>
      </c>
      <c r="U27" s="110">
        <f t="shared" si="5"/>
        <v>20227308.739083149</v>
      </c>
    </row>
    <row r="28" spans="1:21" x14ac:dyDescent="0.3">
      <c r="B28" s="65" t="s">
        <v>45</v>
      </c>
      <c r="C28" s="87">
        <v>229455.69134700001</v>
      </c>
      <c r="D28" s="87">
        <v>25171.97147665</v>
      </c>
      <c r="E28" s="89">
        <f t="shared" si="0"/>
        <v>254627.66282365003</v>
      </c>
      <c r="G28" s="87">
        <v>184879.68038800001</v>
      </c>
      <c r="H28" s="87">
        <v>28672.477435820001</v>
      </c>
      <c r="I28" s="89">
        <f t="shared" si="1"/>
        <v>213552.15782382002</v>
      </c>
      <c r="K28" s="87">
        <v>127695.18908500001</v>
      </c>
      <c r="L28" s="87">
        <v>30043.86448729</v>
      </c>
      <c r="M28" s="89">
        <f t="shared" si="2"/>
        <v>157739.05357228999</v>
      </c>
      <c r="O28" s="87">
        <v>241238.13720999999</v>
      </c>
      <c r="P28" s="87">
        <v>825001.76320078003</v>
      </c>
      <c r="Q28" s="89">
        <f t="shared" si="3"/>
        <v>1066239.90041078</v>
      </c>
      <c r="S28" s="110">
        <f t="shared" si="4"/>
        <v>783268.69802999997</v>
      </c>
      <c r="T28" s="110">
        <f t="shared" si="4"/>
        <v>908890.07660054008</v>
      </c>
      <c r="U28" s="110">
        <f t="shared" si="5"/>
        <v>1692158.7746305401</v>
      </c>
    </row>
    <row r="29" spans="1:21" x14ac:dyDescent="0.3">
      <c r="B29" s="65" t="s">
        <v>46</v>
      </c>
      <c r="C29" s="87">
        <v>160596.34482</v>
      </c>
      <c r="D29" s="87">
        <v>23237.29292</v>
      </c>
      <c r="E29" s="89">
        <f t="shared" si="0"/>
        <v>183833.63774000001</v>
      </c>
      <c r="G29" s="87">
        <v>95233.474291999999</v>
      </c>
      <c r="H29" s="87">
        <v>3840.5950945500003</v>
      </c>
      <c r="I29" s="89">
        <f t="shared" si="1"/>
        <v>99074.069386549992</v>
      </c>
      <c r="K29" s="87">
        <v>58995.063222999997</v>
      </c>
      <c r="L29" s="87">
        <v>23606.38944658</v>
      </c>
      <c r="M29" s="89">
        <f t="shared" si="2"/>
        <v>82601.452669580001</v>
      </c>
      <c r="O29" s="87">
        <v>160355.83747</v>
      </c>
      <c r="P29" s="87">
        <v>83639.57035246001</v>
      </c>
      <c r="Q29" s="89">
        <f t="shared" si="3"/>
        <v>243995.40782245999</v>
      </c>
      <c r="S29" s="110">
        <f t="shared" si="4"/>
        <v>475180.719805</v>
      </c>
      <c r="T29" s="110">
        <f t="shared" si="4"/>
        <v>134323.84781359002</v>
      </c>
      <c r="U29" s="110">
        <f t="shared" si="5"/>
        <v>609504.56761859008</v>
      </c>
    </row>
    <row r="30" spans="1:21" x14ac:dyDescent="0.3">
      <c r="B30" s="65" t="s">
        <v>47</v>
      </c>
      <c r="C30" s="87">
        <v>113786.01257799999</v>
      </c>
      <c r="D30" s="87">
        <v>7354.4354088299997</v>
      </c>
      <c r="E30" s="89">
        <f t="shared" si="0"/>
        <v>121140.44798683</v>
      </c>
      <c r="G30" s="87">
        <v>81075.043046999999</v>
      </c>
      <c r="H30" s="87">
        <v>14248.34269227</v>
      </c>
      <c r="I30" s="89">
        <f t="shared" si="1"/>
        <v>95323.385739270001</v>
      </c>
      <c r="K30" s="87">
        <v>59175.978340009999</v>
      </c>
      <c r="L30" s="87">
        <v>4628.5168807700002</v>
      </c>
      <c r="M30" s="89">
        <f t="shared" si="2"/>
        <v>63804.495220780002</v>
      </c>
      <c r="O30" s="87">
        <v>143485.106038</v>
      </c>
      <c r="P30" s="87">
        <v>25507.495476</v>
      </c>
      <c r="Q30" s="89">
        <f t="shared" si="3"/>
        <v>168992.60151400001</v>
      </c>
      <c r="S30" s="110">
        <f t="shared" si="4"/>
        <v>397522.14000300993</v>
      </c>
      <c r="T30" s="110">
        <f t="shared" si="4"/>
        <v>51738.790457869996</v>
      </c>
      <c r="U30" s="110">
        <f t="shared" si="5"/>
        <v>449260.93046087993</v>
      </c>
    </row>
    <row r="31" spans="1:21" x14ac:dyDescent="0.3">
      <c r="B31" s="65" t="s">
        <v>48</v>
      </c>
      <c r="C31" s="87">
        <v>638271.87436390005</v>
      </c>
      <c r="D31" s="87">
        <v>271991.00255009002</v>
      </c>
      <c r="E31" s="89">
        <f t="shared" si="0"/>
        <v>910262.87691399013</v>
      </c>
      <c r="G31" s="87">
        <v>453998.04803399998</v>
      </c>
      <c r="H31" s="87">
        <v>741497.45918855001</v>
      </c>
      <c r="I31" s="89">
        <f t="shared" si="1"/>
        <v>1195495.50722255</v>
      </c>
      <c r="K31" s="87">
        <v>335761.17429599998</v>
      </c>
      <c r="L31" s="87">
        <v>695835.51593468001</v>
      </c>
      <c r="M31" s="89">
        <f t="shared" si="2"/>
        <v>1031596.6902306799</v>
      </c>
      <c r="O31" s="87">
        <v>2691854.5347901802</v>
      </c>
      <c r="P31" s="87">
        <v>5384567.7517355094</v>
      </c>
      <c r="Q31" s="89">
        <f t="shared" si="3"/>
        <v>8076422.2865256891</v>
      </c>
      <c r="S31" s="110">
        <f t="shared" si="4"/>
        <v>4119885.6314840801</v>
      </c>
      <c r="T31" s="110">
        <f t="shared" si="4"/>
        <v>7093891.7294088295</v>
      </c>
      <c r="U31" s="110">
        <f t="shared" si="5"/>
        <v>11213777.360892911</v>
      </c>
    </row>
    <row r="32" spans="1:21" x14ac:dyDescent="0.3">
      <c r="B32" s="65" t="s">
        <v>49</v>
      </c>
      <c r="C32" s="87">
        <v>202475.18657399999</v>
      </c>
      <c r="D32" s="87">
        <v>10342.858089089999</v>
      </c>
      <c r="E32" s="89">
        <f t="shared" si="0"/>
        <v>212818.04466309</v>
      </c>
      <c r="G32" s="87">
        <v>57564.800724000001</v>
      </c>
      <c r="H32" s="87">
        <v>26817.4132584</v>
      </c>
      <c r="I32" s="89">
        <f t="shared" si="1"/>
        <v>84382.213982400004</v>
      </c>
      <c r="K32" s="87">
        <v>23549.529484999999</v>
      </c>
      <c r="L32" s="87">
        <v>15501.997417340001</v>
      </c>
      <c r="M32" s="89">
        <f t="shared" si="2"/>
        <v>39051.526902340003</v>
      </c>
      <c r="O32" s="87">
        <v>166624.382102</v>
      </c>
      <c r="P32" s="87">
        <v>370025.75623277004</v>
      </c>
      <c r="Q32" s="89">
        <f t="shared" si="3"/>
        <v>536650.13833476999</v>
      </c>
      <c r="S32" s="110">
        <f t="shared" si="4"/>
        <v>450213.89888499997</v>
      </c>
      <c r="T32" s="110">
        <f t="shared" si="4"/>
        <v>422688.02499760006</v>
      </c>
      <c r="U32" s="110">
        <f t="shared" si="5"/>
        <v>872901.92388260004</v>
      </c>
    </row>
    <row r="33" spans="1:21" x14ac:dyDescent="0.3">
      <c r="B33" s="65" t="s">
        <v>50</v>
      </c>
      <c r="C33" s="87">
        <v>623060.49111900001</v>
      </c>
      <c r="D33" s="87">
        <v>3260.5235668699997</v>
      </c>
      <c r="E33" s="89">
        <f t="shared" si="0"/>
        <v>626321.01468587003</v>
      </c>
      <c r="G33" s="87">
        <v>46787.755052</v>
      </c>
      <c r="H33" s="87">
        <v>591.85835892999989</v>
      </c>
      <c r="I33" s="89">
        <f t="shared" si="1"/>
        <v>47379.613410930004</v>
      </c>
      <c r="K33" s="87">
        <v>16443.845279000001</v>
      </c>
      <c r="L33" s="87">
        <v>653.29263600000002</v>
      </c>
      <c r="M33" s="89">
        <f t="shared" si="2"/>
        <v>17097.137914999999</v>
      </c>
      <c r="O33" s="87">
        <v>57530.881171000001</v>
      </c>
      <c r="P33" s="87">
        <v>11170.2528676</v>
      </c>
      <c r="Q33" s="89">
        <f t="shared" si="3"/>
        <v>68701.134038599994</v>
      </c>
      <c r="S33" s="110">
        <f t="shared" si="4"/>
        <v>743822.97262100002</v>
      </c>
      <c r="T33" s="110">
        <f t="shared" si="4"/>
        <v>15675.927429399999</v>
      </c>
      <c r="U33" s="110">
        <f t="shared" si="5"/>
        <v>759498.90005040006</v>
      </c>
    </row>
    <row r="34" spans="1:21" x14ac:dyDescent="0.3">
      <c r="B34" s="65" t="s">
        <v>51</v>
      </c>
      <c r="C34" s="87">
        <v>117230.80779200001</v>
      </c>
      <c r="D34" s="87">
        <v>115708.02302152</v>
      </c>
      <c r="E34" s="89">
        <f t="shared" si="0"/>
        <v>232938.83081352001</v>
      </c>
      <c r="G34" s="87">
        <v>48848.019111000001</v>
      </c>
      <c r="H34" s="87">
        <v>1040.5857992799999</v>
      </c>
      <c r="I34" s="89">
        <f t="shared" si="1"/>
        <v>49888.604910280003</v>
      </c>
      <c r="K34" s="87">
        <v>25480.50171</v>
      </c>
      <c r="L34" s="87">
        <v>12557.029382999999</v>
      </c>
      <c r="M34" s="89">
        <f t="shared" si="2"/>
        <v>38037.531092999998</v>
      </c>
      <c r="O34" s="87">
        <v>155080.97541501001</v>
      </c>
      <c r="P34" s="87">
        <v>1704.6842426400001</v>
      </c>
      <c r="Q34" s="89">
        <f t="shared" si="3"/>
        <v>156785.65965765002</v>
      </c>
      <c r="S34" s="110">
        <f t="shared" si="4"/>
        <v>346640.30402801</v>
      </c>
      <c r="T34" s="110">
        <f t="shared" si="4"/>
        <v>131010.32244644</v>
      </c>
      <c r="U34" s="110">
        <f t="shared" si="5"/>
        <v>477650.62647444999</v>
      </c>
    </row>
    <row r="35" spans="1:21" x14ac:dyDescent="0.3">
      <c r="B35" s="65" t="s">
        <v>52</v>
      </c>
      <c r="C35" s="87">
        <v>91746.613232999996</v>
      </c>
      <c r="D35" s="87">
        <v>2138.3906200000001</v>
      </c>
      <c r="E35" s="89">
        <f t="shared" si="0"/>
        <v>93885.003853000002</v>
      </c>
      <c r="G35" s="87">
        <v>102493.582916</v>
      </c>
      <c r="H35" s="87">
        <v>7355.7578709300005</v>
      </c>
      <c r="I35" s="89">
        <f t="shared" si="1"/>
        <v>109849.34078693</v>
      </c>
      <c r="K35" s="87">
        <v>55124.226961</v>
      </c>
      <c r="L35" s="87">
        <v>20884.530566380003</v>
      </c>
      <c r="M35" s="89">
        <f t="shared" si="2"/>
        <v>76008.757527380003</v>
      </c>
      <c r="O35" s="87">
        <v>1258362.519323</v>
      </c>
      <c r="P35" s="87">
        <v>927991.40217256011</v>
      </c>
      <c r="Q35" s="89">
        <f t="shared" si="3"/>
        <v>2186353.9214955601</v>
      </c>
      <c r="S35" s="110">
        <f t="shared" si="4"/>
        <v>1507726.9424330001</v>
      </c>
      <c r="T35" s="110">
        <f t="shared" si="4"/>
        <v>958370.08122987009</v>
      </c>
      <c r="U35" s="110">
        <f t="shared" si="5"/>
        <v>2466097.0236628703</v>
      </c>
    </row>
    <row r="36" spans="1:21" x14ac:dyDescent="0.3">
      <c r="B36" s="65" t="s">
        <v>53</v>
      </c>
      <c r="C36" s="111">
        <v>291632.42615399999</v>
      </c>
      <c r="D36" s="111">
        <v>78917.140224269999</v>
      </c>
      <c r="E36" s="112">
        <f t="shared" si="0"/>
        <v>370549.56637826998</v>
      </c>
      <c r="G36" s="111">
        <v>231941.47170299999</v>
      </c>
      <c r="H36" s="111">
        <v>311081.37954162998</v>
      </c>
      <c r="I36" s="112">
        <f t="shared" si="1"/>
        <v>543022.85124462994</v>
      </c>
      <c r="K36" s="111">
        <v>90481.256552999999</v>
      </c>
      <c r="L36" s="111">
        <v>430006.91836004</v>
      </c>
      <c r="M36" s="112">
        <f t="shared" si="2"/>
        <v>520488.17491304001</v>
      </c>
      <c r="O36" s="111">
        <v>201077.708361</v>
      </c>
      <c r="P36" s="111">
        <v>2253306.8223262699</v>
      </c>
      <c r="Q36" s="112">
        <f t="shared" si="3"/>
        <v>2454384.5306872698</v>
      </c>
      <c r="S36" s="113">
        <f t="shared" si="4"/>
        <v>815132.86277100001</v>
      </c>
      <c r="T36" s="113">
        <f t="shared" si="4"/>
        <v>3073312.26045221</v>
      </c>
      <c r="U36" s="113">
        <f t="shared" si="5"/>
        <v>3888445.1232232098</v>
      </c>
    </row>
    <row r="37" spans="1:21" x14ac:dyDescent="0.3">
      <c r="B37" s="114" t="s">
        <v>54</v>
      </c>
      <c r="C37" s="115">
        <f>SUM(C19:C36)</f>
        <v>8547128.1863556411</v>
      </c>
      <c r="D37" s="115">
        <f t="shared" ref="D37" si="6">SUM(D19:D36)</f>
        <v>3521510.6995539605</v>
      </c>
      <c r="E37" s="115">
        <f>SUM(E19:E36)</f>
        <v>12068638.885909598</v>
      </c>
      <c r="G37" s="115">
        <f>SUM(G19:G36)</f>
        <v>4974559.1372170402</v>
      </c>
      <c r="H37" s="115">
        <f t="shared" ref="H37:I37" si="7">SUM(H19:H36)</f>
        <v>4077389.9560979391</v>
      </c>
      <c r="I37" s="115">
        <f t="shared" si="7"/>
        <v>9051949.0933149792</v>
      </c>
      <c r="K37" s="115">
        <f>SUM(K19:K36)</f>
        <v>3638897.7174599203</v>
      </c>
      <c r="L37" s="115">
        <f t="shared" ref="L37" si="8">SUM(L19:L36)</f>
        <v>4328286.0002424801</v>
      </c>
      <c r="M37" s="115">
        <f>SUM(M19:M36)</f>
        <v>7967183.7177024018</v>
      </c>
      <c r="O37" s="115">
        <f>SUM(O19:O36)</f>
        <v>40354295.334091</v>
      </c>
      <c r="P37" s="115">
        <f t="shared" ref="P37:Q37" si="9">SUM(P19:P36)</f>
        <v>57115493.676367618</v>
      </c>
      <c r="Q37" s="115">
        <f t="shared" si="9"/>
        <v>97469789.010458633</v>
      </c>
      <c r="S37" s="116">
        <f>SUM(S19:S36)</f>
        <v>57514880.375123613</v>
      </c>
      <c r="T37" s="116">
        <f t="shared" ref="T37:U37" si="10">SUM(T19:T36)</f>
        <v>69042680.332261994</v>
      </c>
      <c r="U37" s="116">
        <f t="shared" si="10"/>
        <v>126557560.70738563</v>
      </c>
    </row>
    <row r="39" spans="1:21" ht="16.2" x14ac:dyDescent="0.35">
      <c r="A39" s="63"/>
      <c r="B39" s="93" t="s">
        <v>56</v>
      </c>
      <c r="C39" s="76"/>
      <c r="D39" s="76"/>
      <c r="E39" s="76"/>
      <c r="F39" s="76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</row>
    <row r="40" spans="1:21" x14ac:dyDescent="0.3">
      <c r="A40" s="63"/>
      <c r="B40" s="63"/>
      <c r="C40" s="99"/>
      <c r="D40" s="99"/>
      <c r="E40" s="99"/>
      <c r="F40" s="99"/>
      <c r="G40" s="99"/>
      <c r="H40" s="99"/>
      <c r="I40" s="99"/>
      <c r="J40" s="99"/>
    </row>
    <row r="41" spans="1:21" x14ac:dyDescent="0.3">
      <c r="A41" s="63"/>
      <c r="B41" s="63"/>
      <c r="C41" s="99"/>
      <c r="D41" s="99"/>
      <c r="E41" s="99"/>
      <c r="F41" s="99"/>
      <c r="G41" s="99"/>
      <c r="H41" s="99"/>
      <c r="I41" s="99"/>
      <c r="J41" s="99"/>
    </row>
    <row r="42" spans="1:21" ht="16.2" x14ac:dyDescent="0.35">
      <c r="A42" s="63"/>
      <c r="B42" s="73" t="s">
        <v>55</v>
      </c>
      <c r="C42" s="99"/>
      <c r="D42" s="99"/>
      <c r="E42" s="99"/>
      <c r="F42" s="99"/>
      <c r="G42" s="99"/>
      <c r="H42" s="99"/>
      <c r="I42" s="99"/>
      <c r="J42" s="76"/>
      <c r="R42" s="76"/>
    </row>
    <row r="43" spans="1:21" x14ac:dyDescent="0.3">
      <c r="A43" s="63"/>
      <c r="B43" s="88"/>
      <c r="C43" s="99"/>
      <c r="D43" s="99"/>
      <c r="E43" s="99"/>
      <c r="F43" s="99"/>
      <c r="G43" s="99"/>
      <c r="H43" s="99"/>
      <c r="I43" s="99"/>
      <c r="J43" s="76"/>
      <c r="N43" s="76"/>
      <c r="R43" s="76"/>
    </row>
    <row r="44" spans="1:21" s="105" customFormat="1" ht="24" customHeight="1" x14ac:dyDescent="0.3">
      <c r="A44" s="85"/>
      <c r="B44" s="187"/>
      <c r="C44" s="188" t="s">
        <v>19</v>
      </c>
      <c r="D44" s="186"/>
      <c r="E44" s="186"/>
      <c r="F44" s="102"/>
      <c r="G44" s="186" t="s">
        <v>20</v>
      </c>
      <c r="H44" s="186"/>
      <c r="I44" s="186"/>
      <c r="J44" s="103"/>
      <c r="K44" s="188" t="s">
        <v>21</v>
      </c>
      <c r="L44" s="186"/>
      <c r="M44" s="186"/>
      <c r="N44" s="104"/>
      <c r="O44" s="186" t="s">
        <v>22</v>
      </c>
      <c r="P44" s="186"/>
      <c r="Q44" s="186"/>
      <c r="R44" s="103"/>
      <c r="S44" s="186" t="s">
        <v>33</v>
      </c>
      <c r="T44" s="186"/>
      <c r="U44" s="186"/>
    </row>
    <row r="45" spans="1:21" x14ac:dyDescent="0.3">
      <c r="A45" s="63"/>
      <c r="B45" s="187"/>
      <c r="C45" s="106"/>
      <c r="D45" s="106"/>
      <c r="E45" s="106"/>
      <c r="F45" s="99"/>
      <c r="G45" s="106"/>
      <c r="H45" s="106"/>
      <c r="I45" s="106"/>
      <c r="J45" s="107"/>
      <c r="K45" s="106"/>
      <c r="L45" s="106"/>
      <c r="M45" s="106"/>
      <c r="N45" s="107"/>
      <c r="O45" s="106"/>
      <c r="P45" s="106"/>
      <c r="Q45" s="106"/>
      <c r="R45" s="107"/>
      <c r="S45" s="106"/>
      <c r="T45" s="106"/>
      <c r="U45" s="106"/>
    </row>
    <row r="46" spans="1:21" x14ac:dyDescent="0.3">
      <c r="A46" s="63"/>
      <c r="B46" s="187"/>
      <c r="C46" s="108" t="s">
        <v>26</v>
      </c>
      <c r="D46" s="108" t="s">
        <v>27</v>
      </c>
      <c r="E46" s="108" t="s">
        <v>18</v>
      </c>
      <c r="F46" s="99"/>
      <c r="G46" s="108" t="s">
        <v>26</v>
      </c>
      <c r="H46" s="108" t="s">
        <v>27</v>
      </c>
      <c r="I46" s="108" t="s">
        <v>18</v>
      </c>
      <c r="J46" s="107"/>
      <c r="K46" s="108" t="s">
        <v>26</v>
      </c>
      <c r="L46" s="108" t="s">
        <v>27</v>
      </c>
      <c r="M46" s="108" t="s">
        <v>18</v>
      </c>
      <c r="N46" s="107"/>
      <c r="O46" s="108" t="s">
        <v>26</v>
      </c>
      <c r="P46" s="108" t="s">
        <v>27</v>
      </c>
      <c r="Q46" s="108" t="s">
        <v>18</v>
      </c>
      <c r="R46" s="107"/>
      <c r="S46" s="108" t="s">
        <v>26</v>
      </c>
      <c r="T46" s="108" t="s">
        <v>27</v>
      </c>
      <c r="U46" s="108" t="s">
        <v>18</v>
      </c>
    </row>
    <row r="47" spans="1:21" x14ac:dyDescent="0.3">
      <c r="A47" s="63"/>
      <c r="B47" s="117"/>
      <c r="C47" s="89"/>
      <c r="D47" s="89"/>
      <c r="E47" s="89"/>
      <c r="F47" s="99"/>
      <c r="G47" s="89"/>
      <c r="H47" s="89"/>
      <c r="I47" s="89"/>
      <c r="J47" s="89"/>
      <c r="K47" s="89"/>
      <c r="L47" s="89"/>
      <c r="M47" s="89"/>
      <c r="N47" s="118"/>
      <c r="O47" s="89"/>
      <c r="P47" s="89"/>
      <c r="Q47" s="89"/>
      <c r="R47" s="89"/>
      <c r="S47" s="89"/>
      <c r="T47" s="89"/>
      <c r="U47" s="89"/>
    </row>
    <row r="48" spans="1:21" x14ac:dyDescent="0.3">
      <c r="A48" s="63"/>
      <c r="B48" s="63" t="s">
        <v>36</v>
      </c>
      <c r="C48" s="76">
        <v>414</v>
      </c>
      <c r="D48" s="76">
        <v>7</v>
      </c>
      <c r="E48" s="76">
        <f>+C48+D48</f>
        <v>421</v>
      </c>
      <c r="F48" s="99"/>
      <c r="G48" s="76">
        <v>128</v>
      </c>
      <c r="H48" s="76">
        <v>21</v>
      </c>
      <c r="I48" s="76">
        <f>+G48+H48</f>
        <v>149</v>
      </c>
      <c r="J48" s="76"/>
      <c r="K48" s="76">
        <v>129</v>
      </c>
      <c r="L48" s="76">
        <v>28</v>
      </c>
      <c r="M48" s="76">
        <f>+K48+L48</f>
        <v>157</v>
      </c>
      <c r="N48" s="76"/>
      <c r="O48" s="76">
        <v>120</v>
      </c>
      <c r="P48" s="76">
        <v>67</v>
      </c>
      <c r="Q48" s="76">
        <f>+O48+P48</f>
        <v>187</v>
      </c>
      <c r="R48" s="76"/>
      <c r="S48" s="109">
        <f>+C48+G48+K48+O48</f>
        <v>791</v>
      </c>
      <c r="T48" s="109">
        <f>+D48+H48+L48+P48</f>
        <v>123</v>
      </c>
      <c r="U48" s="109">
        <f>+S48+T48</f>
        <v>914</v>
      </c>
    </row>
    <row r="49" spans="2:21" x14ac:dyDescent="0.3">
      <c r="B49" s="65" t="s">
        <v>37</v>
      </c>
      <c r="C49" s="87">
        <v>59587</v>
      </c>
      <c r="D49" s="87">
        <v>1984</v>
      </c>
      <c r="E49" s="89">
        <f t="shared" ref="E49:E65" si="11">+C49+D49</f>
        <v>61571</v>
      </c>
      <c r="G49" s="87">
        <v>13679</v>
      </c>
      <c r="H49" s="87">
        <v>3363</v>
      </c>
      <c r="I49" s="89">
        <f t="shared" ref="I49:I65" si="12">+G49+H49</f>
        <v>17042</v>
      </c>
      <c r="K49" s="87">
        <v>7406</v>
      </c>
      <c r="L49" s="87">
        <v>1879</v>
      </c>
      <c r="M49" s="89">
        <f t="shared" ref="M49:M65" si="13">+K49+L49</f>
        <v>9285</v>
      </c>
      <c r="O49" s="87">
        <v>22661</v>
      </c>
      <c r="P49" s="87">
        <v>5359</v>
      </c>
      <c r="Q49" s="89">
        <f t="shared" ref="Q49:Q65" si="14">+O49+P49</f>
        <v>28020</v>
      </c>
      <c r="S49" s="110">
        <f t="shared" ref="S49:T65" si="15">+C49+G49+K49+O49</f>
        <v>103333</v>
      </c>
      <c r="T49" s="110">
        <f t="shared" si="15"/>
        <v>12585</v>
      </c>
      <c r="U49" s="110">
        <f t="shared" ref="U49:U64" si="16">+S49+T49</f>
        <v>115918</v>
      </c>
    </row>
    <row r="50" spans="2:21" x14ac:dyDescent="0.3">
      <c r="B50" s="65" t="s">
        <v>38</v>
      </c>
      <c r="C50" s="87">
        <v>7287</v>
      </c>
      <c r="D50" s="87">
        <v>101</v>
      </c>
      <c r="E50" s="89">
        <f t="shared" si="11"/>
        <v>7388</v>
      </c>
      <c r="G50" s="87">
        <v>1545</v>
      </c>
      <c r="H50" s="87">
        <v>141</v>
      </c>
      <c r="I50" s="89">
        <f t="shared" si="12"/>
        <v>1686</v>
      </c>
      <c r="K50" s="87">
        <v>985</v>
      </c>
      <c r="L50" s="87">
        <v>226</v>
      </c>
      <c r="M50" s="89">
        <f t="shared" si="13"/>
        <v>1211</v>
      </c>
      <c r="O50" s="87">
        <v>2666</v>
      </c>
      <c r="P50" s="87">
        <v>515</v>
      </c>
      <c r="Q50" s="89">
        <f t="shared" si="14"/>
        <v>3181</v>
      </c>
      <c r="S50" s="110">
        <f t="shared" si="15"/>
        <v>12483</v>
      </c>
      <c r="T50" s="110">
        <f t="shared" si="15"/>
        <v>983</v>
      </c>
      <c r="U50" s="110">
        <f t="shared" si="16"/>
        <v>13466</v>
      </c>
    </row>
    <row r="51" spans="2:21" x14ac:dyDescent="0.3">
      <c r="B51" s="65" t="s">
        <v>39</v>
      </c>
      <c r="C51" s="87">
        <v>3965</v>
      </c>
      <c r="D51" s="87">
        <v>33</v>
      </c>
      <c r="E51" s="89">
        <f t="shared" si="11"/>
        <v>3998</v>
      </c>
      <c r="G51" s="87">
        <v>1610</v>
      </c>
      <c r="H51" s="87">
        <v>80</v>
      </c>
      <c r="I51" s="89">
        <f t="shared" si="12"/>
        <v>1690</v>
      </c>
      <c r="K51" s="87">
        <v>371</v>
      </c>
      <c r="L51" s="87">
        <v>43</v>
      </c>
      <c r="M51" s="89">
        <f t="shared" si="13"/>
        <v>414</v>
      </c>
      <c r="O51" s="87">
        <v>1330</v>
      </c>
      <c r="P51" s="87">
        <v>179</v>
      </c>
      <c r="Q51" s="89">
        <f t="shared" si="14"/>
        <v>1509</v>
      </c>
      <c r="S51" s="110">
        <f t="shared" si="15"/>
        <v>7276</v>
      </c>
      <c r="T51" s="110">
        <f t="shared" si="15"/>
        <v>335</v>
      </c>
      <c r="U51" s="110">
        <f t="shared" si="16"/>
        <v>7611</v>
      </c>
    </row>
    <row r="52" spans="2:21" x14ac:dyDescent="0.3">
      <c r="B52" s="65" t="s">
        <v>40</v>
      </c>
      <c r="C52" s="87">
        <v>25911</v>
      </c>
      <c r="D52" s="87">
        <v>415</v>
      </c>
      <c r="E52" s="89">
        <f t="shared" si="11"/>
        <v>26326</v>
      </c>
      <c r="G52" s="87">
        <v>6790</v>
      </c>
      <c r="H52" s="87">
        <v>697</v>
      </c>
      <c r="I52" s="89">
        <f t="shared" si="12"/>
        <v>7487</v>
      </c>
      <c r="K52" s="87">
        <v>2775</v>
      </c>
      <c r="L52" s="87">
        <v>268</v>
      </c>
      <c r="M52" s="89">
        <f t="shared" si="13"/>
        <v>3043</v>
      </c>
      <c r="O52" s="87">
        <v>3162</v>
      </c>
      <c r="P52" s="87">
        <v>974</v>
      </c>
      <c r="Q52" s="89">
        <f t="shared" si="14"/>
        <v>4136</v>
      </c>
      <c r="S52" s="110">
        <f t="shared" si="15"/>
        <v>38638</v>
      </c>
      <c r="T52" s="110">
        <f t="shared" si="15"/>
        <v>2354</v>
      </c>
      <c r="U52" s="110">
        <f t="shared" si="16"/>
        <v>40992</v>
      </c>
    </row>
    <row r="53" spans="2:21" x14ac:dyDescent="0.3">
      <c r="B53" s="65" t="s">
        <v>41</v>
      </c>
      <c r="C53" s="87">
        <v>4766</v>
      </c>
      <c r="D53" s="87">
        <v>102</v>
      </c>
      <c r="E53" s="89">
        <f t="shared" si="11"/>
        <v>4868</v>
      </c>
      <c r="G53" s="87">
        <v>719</v>
      </c>
      <c r="H53" s="87">
        <v>159</v>
      </c>
      <c r="I53" s="89">
        <f t="shared" si="12"/>
        <v>878</v>
      </c>
      <c r="K53" s="87">
        <v>232</v>
      </c>
      <c r="L53" s="87">
        <v>67</v>
      </c>
      <c r="M53" s="89">
        <f t="shared" si="13"/>
        <v>299</v>
      </c>
      <c r="O53" s="87">
        <v>148</v>
      </c>
      <c r="P53" s="87">
        <v>70</v>
      </c>
      <c r="Q53" s="89">
        <f t="shared" si="14"/>
        <v>218</v>
      </c>
      <c r="S53" s="110">
        <f t="shared" si="15"/>
        <v>5865</v>
      </c>
      <c r="T53" s="110">
        <f t="shared" si="15"/>
        <v>398</v>
      </c>
      <c r="U53" s="110">
        <f t="shared" si="16"/>
        <v>6263</v>
      </c>
    </row>
    <row r="54" spans="2:21" x14ac:dyDescent="0.3">
      <c r="B54" s="65" t="s">
        <v>42</v>
      </c>
      <c r="C54" s="87">
        <v>11022</v>
      </c>
      <c r="D54" s="87">
        <v>777</v>
      </c>
      <c r="E54" s="89">
        <f t="shared" si="11"/>
        <v>11799</v>
      </c>
      <c r="G54" s="87">
        <v>3132</v>
      </c>
      <c r="H54" s="87">
        <v>1152</v>
      </c>
      <c r="I54" s="89">
        <f t="shared" si="12"/>
        <v>4284</v>
      </c>
      <c r="K54" s="87">
        <v>1405</v>
      </c>
      <c r="L54" s="87">
        <v>719</v>
      </c>
      <c r="M54" s="89">
        <f t="shared" si="13"/>
        <v>2124</v>
      </c>
      <c r="O54" s="87">
        <v>1798</v>
      </c>
      <c r="P54" s="87">
        <v>1549</v>
      </c>
      <c r="Q54" s="89">
        <f t="shared" si="14"/>
        <v>3347</v>
      </c>
      <c r="S54" s="110">
        <f t="shared" si="15"/>
        <v>17357</v>
      </c>
      <c r="T54" s="110">
        <f t="shared" si="15"/>
        <v>4197</v>
      </c>
      <c r="U54" s="110">
        <f t="shared" si="16"/>
        <v>21554</v>
      </c>
    </row>
    <row r="55" spans="2:21" x14ac:dyDescent="0.3">
      <c r="B55" s="65" t="s">
        <v>43</v>
      </c>
      <c r="C55" s="87">
        <v>101839</v>
      </c>
      <c r="D55" s="87">
        <v>1303</v>
      </c>
      <c r="E55" s="89">
        <f t="shared" si="11"/>
        <v>103142</v>
      </c>
      <c r="G55" s="87">
        <v>16287</v>
      </c>
      <c r="H55" s="87">
        <v>771</v>
      </c>
      <c r="I55" s="89">
        <f t="shared" si="12"/>
        <v>17058</v>
      </c>
      <c r="K55" s="87">
        <v>7570</v>
      </c>
      <c r="L55" s="87">
        <v>523</v>
      </c>
      <c r="M55" s="89">
        <f t="shared" si="13"/>
        <v>8093</v>
      </c>
      <c r="O55" s="87">
        <v>31554</v>
      </c>
      <c r="P55" s="87">
        <v>10891</v>
      </c>
      <c r="Q55" s="89">
        <f t="shared" si="14"/>
        <v>42445</v>
      </c>
      <c r="S55" s="110">
        <f t="shared" si="15"/>
        <v>157250</v>
      </c>
      <c r="T55" s="110">
        <f t="shared" si="15"/>
        <v>13488</v>
      </c>
      <c r="U55" s="110">
        <f t="shared" si="16"/>
        <v>170738</v>
      </c>
    </row>
    <row r="56" spans="2:21" x14ac:dyDescent="0.3">
      <c r="B56" s="65" t="s">
        <v>44</v>
      </c>
      <c r="C56" s="87">
        <v>175268</v>
      </c>
      <c r="D56" s="87">
        <v>735</v>
      </c>
      <c r="E56" s="89">
        <f t="shared" si="11"/>
        <v>176003</v>
      </c>
      <c r="G56" s="87">
        <v>20713</v>
      </c>
      <c r="H56" s="87">
        <v>377</v>
      </c>
      <c r="I56" s="89">
        <f t="shared" si="12"/>
        <v>21090</v>
      </c>
      <c r="K56" s="87">
        <v>9170</v>
      </c>
      <c r="L56" s="87">
        <v>343</v>
      </c>
      <c r="M56" s="89">
        <f t="shared" si="13"/>
        <v>9513</v>
      </c>
      <c r="O56" s="87">
        <v>28113</v>
      </c>
      <c r="P56" s="87">
        <v>2329</v>
      </c>
      <c r="Q56" s="89">
        <f t="shared" si="14"/>
        <v>30442</v>
      </c>
      <c r="S56" s="110">
        <f t="shared" si="15"/>
        <v>233264</v>
      </c>
      <c r="T56" s="110">
        <f t="shared" si="15"/>
        <v>3784</v>
      </c>
      <c r="U56" s="110">
        <f t="shared" si="16"/>
        <v>237048</v>
      </c>
    </row>
    <row r="57" spans="2:21" x14ac:dyDescent="0.3">
      <c r="B57" s="65" t="s">
        <v>45</v>
      </c>
      <c r="C57" s="87">
        <v>9549</v>
      </c>
      <c r="D57" s="87">
        <v>98</v>
      </c>
      <c r="E57" s="89">
        <f t="shared" si="11"/>
        <v>9647</v>
      </c>
      <c r="G57" s="87">
        <v>2689</v>
      </c>
      <c r="H57" s="87">
        <v>81</v>
      </c>
      <c r="I57" s="89">
        <f t="shared" si="12"/>
        <v>2770</v>
      </c>
      <c r="K57" s="87">
        <v>894</v>
      </c>
      <c r="L57" s="87">
        <v>76</v>
      </c>
      <c r="M57" s="89">
        <f t="shared" si="13"/>
        <v>970</v>
      </c>
      <c r="O57" s="87">
        <v>1849</v>
      </c>
      <c r="P57" s="87">
        <v>267</v>
      </c>
      <c r="Q57" s="89">
        <f t="shared" si="14"/>
        <v>2116</v>
      </c>
      <c r="S57" s="110">
        <f t="shared" si="15"/>
        <v>14981</v>
      </c>
      <c r="T57" s="110">
        <f t="shared" si="15"/>
        <v>522</v>
      </c>
      <c r="U57" s="110">
        <f t="shared" si="16"/>
        <v>15503</v>
      </c>
    </row>
    <row r="58" spans="2:21" x14ac:dyDescent="0.3">
      <c r="B58" s="65" t="s">
        <v>46</v>
      </c>
      <c r="C58" s="87">
        <v>12458</v>
      </c>
      <c r="D58" s="87">
        <v>36</v>
      </c>
      <c r="E58" s="89">
        <f t="shared" si="11"/>
        <v>12494</v>
      </c>
      <c r="G58" s="87">
        <v>1829</v>
      </c>
      <c r="H58" s="87">
        <v>21</v>
      </c>
      <c r="I58" s="89">
        <f t="shared" si="12"/>
        <v>1850</v>
      </c>
      <c r="K58" s="87">
        <v>543</v>
      </c>
      <c r="L58" s="87">
        <v>20</v>
      </c>
      <c r="M58" s="89">
        <f t="shared" si="13"/>
        <v>563</v>
      </c>
      <c r="O58" s="87">
        <v>494</v>
      </c>
      <c r="P58" s="87">
        <v>29</v>
      </c>
      <c r="Q58" s="89">
        <f t="shared" si="14"/>
        <v>523</v>
      </c>
      <c r="S58" s="110">
        <f t="shared" si="15"/>
        <v>15324</v>
      </c>
      <c r="T58" s="110">
        <f t="shared" si="15"/>
        <v>106</v>
      </c>
      <c r="U58" s="110">
        <f t="shared" si="16"/>
        <v>15430</v>
      </c>
    </row>
    <row r="59" spans="2:21" x14ac:dyDescent="0.3">
      <c r="B59" s="65" t="s">
        <v>47</v>
      </c>
      <c r="C59" s="87">
        <v>9642</v>
      </c>
      <c r="D59" s="87">
        <v>43</v>
      </c>
      <c r="E59" s="89">
        <f t="shared" si="11"/>
        <v>9685</v>
      </c>
      <c r="G59" s="87">
        <v>1995</v>
      </c>
      <c r="H59" s="87">
        <v>71</v>
      </c>
      <c r="I59" s="89">
        <f t="shared" si="12"/>
        <v>2066</v>
      </c>
      <c r="K59" s="87">
        <v>691</v>
      </c>
      <c r="L59" s="87">
        <v>19</v>
      </c>
      <c r="M59" s="89">
        <f t="shared" si="13"/>
        <v>710</v>
      </c>
      <c r="O59" s="87">
        <v>881</v>
      </c>
      <c r="P59" s="87">
        <v>31</v>
      </c>
      <c r="Q59" s="89">
        <f t="shared" si="14"/>
        <v>912</v>
      </c>
      <c r="S59" s="110">
        <f t="shared" si="15"/>
        <v>13209</v>
      </c>
      <c r="T59" s="110">
        <f t="shared" si="15"/>
        <v>164</v>
      </c>
      <c r="U59" s="110">
        <f t="shared" si="16"/>
        <v>13373</v>
      </c>
    </row>
    <row r="60" spans="2:21" x14ac:dyDescent="0.3">
      <c r="B60" s="65" t="s">
        <v>48</v>
      </c>
      <c r="C60" s="87">
        <v>37678</v>
      </c>
      <c r="D60" s="87">
        <v>1059</v>
      </c>
      <c r="E60" s="89">
        <f t="shared" si="11"/>
        <v>38737</v>
      </c>
      <c r="G60" s="87">
        <v>8409</v>
      </c>
      <c r="H60" s="87">
        <v>1934</v>
      </c>
      <c r="I60" s="89">
        <f t="shared" si="12"/>
        <v>10343</v>
      </c>
      <c r="K60" s="87">
        <v>3598</v>
      </c>
      <c r="L60" s="87">
        <v>1101</v>
      </c>
      <c r="M60" s="89">
        <f t="shared" si="13"/>
        <v>4699</v>
      </c>
      <c r="O60" s="87">
        <v>5521</v>
      </c>
      <c r="P60" s="87">
        <v>2243</v>
      </c>
      <c r="Q60" s="89">
        <f t="shared" si="14"/>
        <v>7764</v>
      </c>
      <c r="S60" s="110">
        <f t="shared" si="15"/>
        <v>55206</v>
      </c>
      <c r="T60" s="110">
        <f t="shared" si="15"/>
        <v>6337</v>
      </c>
      <c r="U60" s="110">
        <f t="shared" si="16"/>
        <v>61543</v>
      </c>
    </row>
    <row r="61" spans="2:21" x14ac:dyDescent="0.3">
      <c r="B61" s="65" t="s">
        <v>49</v>
      </c>
      <c r="C61" s="87">
        <v>8186</v>
      </c>
      <c r="D61" s="87">
        <v>49</v>
      </c>
      <c r="E61" s="89">
        <f t="shared" si="11"/>
        <v>8235</v>
      </c>
      <c r="G61" s="87">
        <v>1127</v>
      </c>
      <c r="H61" s="87">
        <v>71</v>
      </c>
      <c r="I61" s="89">
        <f t="shared" si="12"/>
        <v>1198</v>
      </c>
      <c r="K61" s="87">
        <v>265</v>
      </c>
      <c r="L61" s="87">
        <v>22</v>
      </c>
      <c r="M61" s="89">
        <f t="shared" si="13"/>
        <v>287</v>
      </c>
      <c r="O61" s="87">
        <v>415</v>
      </c>
      <c r="P61" s="87">
        <v>132</v>
      </c>
      <c r="Q61" s="89">
        <f t="shared" si="14"/>
        <v>547</v>
      </c>
      <c r="S61" s="110">
        <f t="shared" si="15"/>
        <v>9993</v>
      </c>
      <c r="T61" s="110">
        <f t="shared" si="15"/>
        <v>274</v>
      </c>
      <c r="U61" s="110">
        <f t="shared" si="16"/>
        <v>10267</v>
      </c>
    </row>
    <row r="62" spans="2:21" x14ac:dyDescent="0.3">
      <c r="B62" s="65" t="s">
        <v>50</v>
      </c>
      <c r="C62" s="87">
        <v>4873</v>
      </c>
      <c r="D62" s="87">
        <v>13</v>
      </c>
      <c r="E62" s="89">
        <f t="shared" si="11"/>
        <v>4886</v>
      </c>
      <c r="G62" s="87">
        <v>902</v>
      </c>
      <c r="H62" s="87">
        <v>6</v>
      </c>
      <c r="I62" s="89">
        <f t="shared" si="12"/>
        <v>908</v>
      </c>
      <c r="K62" s="87">
        <v>230</v>
      </c>
      <c r="L62" s="87">
        <v>5</v>
      </c>
      <c r="M62" s="89">
        <f t="shared" si="13"/>
        <v>235</v>
      </c>
      <c r="O62" s="87">
        <v>82</v>
      </c>
      <c r="P62" s="87">
        <v>19</v>
      </c>
      <c r="Q62" s="89">
        <f t="shared" si="14"/>
        <v>101</v>
      </c>
      <c r="S62" s="110">
        <f t="shared" si="15"/>
        <v>6087</v>
      </c>
      <c r="T62" s="110">
        <f t="shared" si="15"/>
        <v>43</v>
      </c>
      <c r="U62" s="110">
        <f t="shared" si="16"/>
        <v>6130</v>
      </c>
    </row>
    <row r="63" spans="2:21" x14ac:dyDescent="0.3">
      <c r="B63" s="65" t="s">
        <v>51</v>
      </c>
      <c r="C63" s="87">
        <v>7757</v>
      </c>
      <c r="D63" s="87">
        <v>25</v>
      </c>
      <c r="E63" s="89">
        <f t="shared" si="11"/>
        <v>7782</v>
      </c>
      <c r="G63" s="87">
        <v>923</v>
      </c>
      <c r="H63" s="87">
        <v>4</v>
      </c>
      <c r="I63" s="89">
        <f t="shared" si="12"/>
        <v>927</v>
      </c>
      <c r="K63" s="87">
        <v>184</v>
      </c>
      <c r="L63" s="87">
        <v>3</v>
      </c>
      <c r="M63" s="89">
        <f t="shared" si="13"/>
        <v>187</v>
      </c>
      <c r="O63" s="87">
        <v>543</v>
      </c>
      <c r="P63" s="87">
        <v>6</v>
      </c>
      <c r="Q63" s="89">
        <f t="shared" si="14"/>
        <v>549</v>
      </c>
      <c r="S63" s="110">
        <f t="shared" si="15"/>
        <v>9407</v>
      </c>
      <c r="T63" s="110">
        <f t="shared" si="15"/>
        <v>38</v>
      </c>
      <c r="U63" s="110">
        <f t="shared" si="16"/>
        <v>9445</v>
      </c>
    </row>
    <row r="64" spans="2:21" x14ac:dyDescent="0.3">
      <c r="B64" s="65" t="s">
        <v>52</v>
      </c>
      <c r="C64" s="87">
        <v>5215</v>
      </c>
      <c r="D64" s="87">
        <v>18</v>
      </c>
      <c r="E64" s="89">
        <f t="shared" si="11"/>
        <v>5233</v>
      </c>
      <c r="G64" s="87">
        <v>964</v>
      </c>
      <c r="H64" s="87">
        <v>23</v>
      </c>
      <c r="I64" s="89">
        <f t="shared" si="12"/>
        <v>987</v>
      </c>
      <c r="K64" s="87">
        <v>245</v>
      </c>
      <c r="L64" s="87">
        <v>40</v>
      </c>
      <c r="M64" s="89">
        <f t="shared" si="13"/>
        <v>285</v>
      </c>
      <c r="O64" s="87">
        <v>452</v>
      </c>
      <c r="P64" s="87">
        <v>253</v>
      </c>
      <c r="Q64" s="89">
        <f t="shared" si="14"/>
        <v>705</v>
      </c>
      <c r="S64" s="110">
        <f t="shared" si="15"/>
        <v>6876</v>
      </c>
      <c r="T64" s="110">
        <f t="shared" si="15"/>
        <v>334</v>
      </c>
      <c r="U64" s="110">
        <f t="shared" si="16"/>
        <v>7210</v>
      </c>
    </row>
    <row r="65" spans="2:21" x14ac:dyDescent="0.3">
      <c r="B65" s="65" t="s">
        <v>53</v>
      </c>
      <c r="C65" s="111">
        <v>14916</v>
      </c>
      <c r="D65" s="111">
        <v>349</v>
      </c>
      <c r="E65" s="112">
        <f t="shared" si="11"/>
        <v>15265</v>
      </c>
      <c r="G65" s="111">
        <v>3498</v>
      </c>
      <c r="H65" s="111">
        <v>752</v>
      </c>
      <c r="I65" s="112">
        <f t="shared" si="12"/>
        <v>4250</v>
      </c>
      <c r="K65" s="111">
        <v>1051</v>
      </c>
      <c r="L65" s="111">
        <v>536</v>
      </c>
      <c r="M65" s="112">
        <f t="shared" si="13"/>
        <v>1587</v>
      </c>
      <c r="O65" s="111">
        <v>1165</v>
      </c>
      <c r="P65" s="111">
        <v>924</v>
      </c>
      <c r="Q65" s="112">
        <f t="shared" si="14"/>
        <v>2089</v>
      </c>
      <c r="S65" s="113">
        <f t="shared" si="15"/>
        <v>20630</v>
      </c>
      <c r="T65" s="113">
        <f t="shared" si="15"/>
        <v>2561</v>
      </c>
      <c r="U65" s="113">
        <f>+S65+T65</f>
        <v>23191</v>
      </c>
    </row>
    <row r="66" spans="2:21" x14ac:dyDescent="0.3">
      <c r="B66" s="114" t="s">
        <v>54</v>
      </c>
      <c r="C66" s="115">
        <f>SUM(C48:C65)</f>
        <v>500333</v>
      </c>
      <c r="D66" s="115">
        <f>SUM(D48:D65)</f>
        <v>7147</v>
      </c>
      <c r="E66" s="115">
        <f>SUM(E48:E65)</f>
        <v>507480</v>
      </c>
      <c r="G66" s="115">
        <f>SUM(G48:G65)</f>
        <v>86939</v>
      </c>
      <c r="H66" s="115">
        <f t="shared" ref="H66:I66" si="17">SUM(H48:H65)</f>
        <v>9724</v>
      </c>
      <c r="I66" s="115">
        <f t="shared" si="17"/>
        <v>96663</v>
      </c>
      <c r="K66" s="115">
        <f>SUM(K48:K65)</f>
        <v>37744</v>
      </c>
      <c r="L66" s="115">
        <f t="shared" ref="L66:M66" si="18">SUM(L48:L65)</f>
        <v>5918</v>
      </c>
      <c r="M66" s="115">
        <f t="shared" si="18"/>
        <v>43662</v>
      </c>
      <c r="O66" s="115">
        <f>SUM(O48:O65)</f>
        <v>102954</v>
      </c>
      <c r="P66" s="115">
        <f>SUM(P48:P65)</f>
        <v>25837</v>
      </c>
      <c r="Q66" s="115">
        <f t="shared" ref="Q66" si="19">SUM(Q48:Q65)</f>
        <v>128791</v>
      </c>
      <c r="S66" s="116">
        <f>SUM(S48:S65)</f>
        <v>727970</v>
      </c>
      <c r="T66" s="116">
        <f>SUM(T48:T65)</f>
        <v>48626</v>
      </c>
      <c r="U66" s="116">
        <f>SUM(U48:U65)</f>
        <v>776596</v>
      </c>
    </row>
    <row r="68" spans="2:21" ht="16.2" x14ac:dyDescent="0.35">
      <c r="B68" s="93" t="s">
        <v>56</v>
      </c>
    </row>
  </sheetData>
  <mergeCells count="14">
    <mergeCell ref="S44:U44"/>
    <mergeCell ref="B8:U8"/>
    <mergeCell ref="B9:U9"/>
    <mergeCell ref="B15:B17"/>
    <mergeCell ref="C15:E15"/>
    <mergeCell ref="G15:I15"/>
    <mergeCell ref="K15:M15"/>
    <mergeCell ref="O15:Q15"/>
    <mergeCell ref="S15:U15"/>
    <mergeCell ref="B44:B46"/>
    <mergeCell ref="C44:E44"/>
    <mergeCell ref="G44:I44"/>
    <mergeCell ref="K44:M44"/>
    <mergeCell ref="O44:Q44"/>
  </mergeCells>
  <hyperlinks>
    <hyperlink ref="B1" location="Índice!A1" display="Ir a inicio" xr:uid="{EC0E6BFF-CAFD-4154-BCD9-7F69E62841C1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fitToHeight="2" orientation="landscape" r:id="rId1"/>
  <headerFooter alignWithMargins="0"/>
  <rowBreaks count="1" manualBreakCount="1">
    <brk id="40" min="1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EE0-59EA-4704-AF5C-16E023B1CC2B}">
  <dimension ref="A1:U67"/>
  <sheetViews>
    <sheetView showGridLines="0" zoomScaleNormal="100" zoomScaleSheetLayoutView="100" workbookViewId="0">
      <selection activeCell="E64" sqref="E64"/>
    </sheetView>
  </sheetViews>
  <sheetFormatPr baseColWidth="10" defaultColWidth="11.44140625" defaultRowHeight="14.4" x14ac:dyDescent="0.3"/>
  <cols>
    <col min="1" max="1" width="1.6640625" style="65" customWidth="1"/>
    <col min="2" max="2" width="45.109375" style="65" customWidth="1"/>
    <col min="3" max="5" width="14.5546875" style="87" customWidth="1"/>
    <col min="6" max="6" width="2.6640625" style="87" customWidth="1"/>
    <col min="7" max="9" width="14.5546875" style="87" customWidth="1"/>
    <col min="10" max="10" width="2.6640625" style="87" customWidth="1"/>
    <col min="11" max="13" width="14.5546875" style="87" customWidth="1"/>
    <col min="14" max="14" width="2.6640625" style="87" customWidth="1"/>
    <col min="15" max="17" width="14.5546875" style="87" customWidth="1"/>
    <col min="18" max="18" width="2.6640625" style="87" customWidth="1"/>
    <col min="19" max="21" width="14.5546875" style="87" customWidth="1"/>
    <col min="22" max="16384" width="11.44140625" style="65"/>
  </cols>
  <sheetData>
    <row r="1" spans="1:21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 x14ac:dyDescent="0.3">
      <c r="A2" s="84"/>
      <c r="B2" s="83"/>
      <c r="C2" s="99"/>
      <c r="D2" s="99"/>
      <c r="E2" s="99"/>
      <c r="F2" s="99"/>
    </row>
    <row r="3" spans="1:21" x14ac:dyDescent="0.3">
      <c r="A3" s="84"/>
      <c r="B3" s="83"/>
      <c r="C3" s="99"/>
      <c r="D3" s="99"/>
      <c r="E3" s="99"/>
      <c r="F3" s="99"/>
    </row>
    <row r="4" spans="1:21" x14ac:dyDescent="0.3">
      <c r="A4" s="84"/>
      <c r="B4" s="83"/>
      <c r="C4" s="99"/>
      <c r="D4" s="99"/>
      <c r="E4" s="99"/>
      <c r="F4" s="99"/>
    </row>
    <row r="5" spans="1:21" x14ac:dyDescent="0.3">
      <c r="A5" s="84"/>
      <c r="B5" s="83"/>
      <c r="C5" s="99"/>
      <c r="D5" s="99"/>
      <c r="E5" s="99"/>
      <c r="F5" s="99"/>
    </row>
    <row r="6" spans="1:21" x14ac:dyDescent="0.3">
      <c r="A6" s="84"/>
      <c r="B6" s="83"/>
      <c r="C6" s="99"/>
      <c r="D6" s="99"/>
      <c r="E6" s="99"/>
      <c r="F6" s="99"/>
    </row>
    <row r="7" spans="1:21" x14ac:dyDescent="0.3">
      <c r="A7" s="84"/>
      <c r="B7" s="83"/>
      <c r="C7" s="99"/>
      <c r="D7" s="99"/>
      <c r="E7" s="99"/>
      <c r="F7" s="99"/>
    </row>
    <row r="8" spans="1:21" ht="27" x14ac:dyDescent="0.3">
      <c r="A8" s="63"/>
      <c r="B8" s="185" t="s">
        <v>57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</row>
    <row r="9" spans="1:21" x14ac:dyDescent="0.3">
      <c r="A9" s="63"/>
      <c r="B9" s="178">
        <f>+Carátula!B17</f>
        <v>45657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</row>
    <row r="10" spans="1:21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 x14ac:dyDescent="0.3">
      <c r="A15" s="85"/>
      <c r="B15" s="187"/>
      <c r="C15" s="188" t="s">
        <v>19</v>
      </c>
      <c r="D15" s="186"/>
      <c r="E15" s="186"/>
      <c r="F15" s="102"/>
      <c r="G15" s="186" t="s">
        <v>20</v>
      </c>
      <c r="H15" s="186"/>
      <c r="I15" s="186"/>
      <c r="J15" s="103"/>
      <c r="K15" s="188" t="s">
        <v>21</v>
      </c>
      <c r="L15" s="186"/>
      <c r="M15" s="186"/>
      <c r="N15" s="104"/>
      <c r="O15" s="186" t="s">
        <v>22</v>
      </c>
      <c r="P15" s="186"/>
      <c r="Q15" s="186"/>
      <c r="R15" s="103"/>
      <c r="S15" s="186" t="s">
        <v>33</v>
      </c>
      <c r="T15" s="186"/>
      <c r="U15" s="186"/>
    </row>
    <row r="16" spans="1:21" x14ac:dyDescent="0.3">
      <c r="A16" s="63"/>
      <c r="B16" s="187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x14ac:dyDescent="0.3">
      <c r="A17" s="63"/>
      <c r="B17" s="187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x14ac:dyDescent="0.3">
      <c r="A18" s="63"/>
      <c r="B18" s="88"/>
      <c r="C18" s="76"/>
      <c r="D18" s="76"/>
      <c r="E18" s="76"/>
      <c r="F18" s="99"/>
      <c r="G18" s="76"/>
      <c r="H18" s="76"/>
      <c r="I18" s="76"/>
      <c r="J18" s="76"/>
      <c r="K18" s="76"/>
      <c r="L18" s="76"/>
      <c r="M18" s="76"/>
      <c r="N18" s="107"/>
      <c r="O18" s="76"/>
      <c r="P18" s="76"/>
      <c r="Q18" s="76"/>
      <c r="R18" s="76"/>
      <c r="S18" s="76"/>
      <c r="T18" s="76"/>
      <c r="U18" s="76"/>
    </row>
    <row r="19" spans="1:21" x14ac:dyDescent="0.3">
      <c r="A19" s="63"/>
      <c r="B19" s="63" t="s">
        <v>58</v>
      </c>
      <c r="C19" s="76">
        <v>672093.46399299998</v>
      </c>
      <c r="D19" s="76">
        <v>940598.81205015001</v>
      </c>
      <c r="E19" s="76">
        <f>+C19+D19</f>
        <v>1612692.2760431501</v>
      </c>
      <c r="F19" s="99"/>
      <c r="G19" s="76">
        <v>673136.37475299998</v>
      </c>
      <c r="H19" s="76">
        <v>2253266.0513911098</v>
      </c>
      <c r="I19" s="76">
        <f>+G19+H19</f>
        <v>2926402.42614411</v>
      </c>
      <c r="J19" s="76"/>
      <c r="K19" s="76">
        <v>619941.36283799994</v>
      </c>
      <c r="L19" s="76">
        <v>2747348.4420714304</v>
      </c>
      <c r="M19" s="76">
        <f>+K19+L19</f>
        <v>3367289.8049094304</v>
      </c>
      <c r="N19" s="76"/>
      <c r="O19" s="76">
        <v>3735890.5662619998</v>
      </c>
      <c r="P19" s="76">
        <v>13781550.2667503</v>
      </c>
      <c r="Q19" s="76">
        <f>+O19+P19</f>
        <v>17517440.833012301</v>
      </c>
      <c r="R19" s="76"/>
      <c r="S19" s="109">
        <f>+C19+G19+K19+O19</f>
        <v>5701061.7678459994</v>
      </c>
      <c r="T19" s="109">
        <f>+D19+H19+L19+P19</f>
        <v>19722763.572262991</v>
      </c>
      <c r="U19" s="109">
        <f>+S19+T19</f>
        <v>25423825.340108991</v>
      </c>
    </row>
    <row r="20" spans="1:21" x14ac:dyDescent="0.3">
      <c r="B20" s="65" t="s">
        <v>59</v>
      </c>
      <c r="C20" s="87">
        <v>387486.22117899999</v>
      </c>
      <c r="D20" s="87">
        <v>242990.16251635001</v>
      </c>
      <c r="E20" s="89">
        <f t="shared" ref="E20:E36" si="0">+C20+D20</f>
        <v>630476.38369535003</v>
      </c>
      <c r="G20" s="87">
        <v>177427.755905</v>
      </c>
      <c r="H20" s="87">
        <v>171360.90133386999</v>
      </c>
      <c r="I20" s="89">
        <f t="shared" ref="I20:I36" si="1">+G20+H20</f>
        <v>348788.65723886999</v>
      </c>
      <c r="K20" s="87">
        <v>205502.25294499999</v>
      </c>
      <c r="L20" s="87">
        <v>354796.65521286998</v>
      </c>
      <c r="M20" s="89">
        <f t="shared" ref="M20:M36" si="2">+K20+L20</f>
        <v>560298.90815786994</v>
      </c>
      <c r="O20" s="87">
        <v>1064840.538003</v>
      </c>
      <c r="P20" s="87">
        <v>419690.80226252001</v>
      </c>
      <c r="Q20" s="89">
        <f t="shared" ref="Q20:Q36" si="3">+O20+P20</f>
        <v>1484531.3402655199</v>
      </c>
      <c r="S20" s="110">
        <f t="shared" ref="S20:T36" si="4">+C20+G20+K20+O20</f>
        <v>1835256.7680319999</v>
      </c>
      <c r="T20" s="110">
        <f t="shared" si="4"/>
        <v>1188838.5213256099</v>
      </c>
      <c r="U20" s="110">
        <f t="shared" ref="U20:U36" si="5">+S20+T20</f>
        <v>3024095.28935761</v>
      </c>
    </row>
    <row r="21" spans="1:21" x14ac:dyDescent="0.3">
      <c r="B21" s="65" t="s">
        <v>60</v>
      </c>
      <c r="C21" s="87">
        <v>5581.6356820000001</v>
      </c>
      <c r="D21" s="87">
        <v>9277.179365</v>
      </c>
      <c r="E21" s="89">
        <f t="shared" si="0"/>
        <v>14858.815047</v>
      </c>
      <c r="G21" s="87">
        <v>2088.5555279999999</v>
      </c>
      <c r="I21" s="89">
        <f t="shared" si="1"/>
        <v>2088.5555279999999</v>
      </c>
      <c r="K21" s="87">
        <v>6036.7596659999999</v>
      </c>
      <c r="L21" s="87">
        <v>9506.6488304799987</v>
      </c>
      <c r="M21" s="89">
        <f t="shared" si="2"/>
        <v>15543.408496479999</v>
      </c>
      <c r="O21" s="87">
        <v>217740.23550499999</v>
      </c>
      <c r="P21" s="87">
        <v>101657.80619752999</v>
      </c>
      <c r="Q21" s="89">
        <f t="shared" si="3"/>
        <v>319398.04170253</v>
      </c>
      <c r="S21" s="110">
        <f t="shared" si="4"/>
        <v>231447.18638099998</v>
      </c>
      <c r="T21" s="110">
        <f t="shared" si="4"/>
        <v>120441.63439301</v>
      </c>
      <c r="U21" s="110">
        <f t="shared" si="5"/>
        <v>351888.82077400998</v>
      </c>
    </row>
    <row r="22" spans="1:21" x14ac:dyDescent="0.3">
      <c r="B22" s="65" t="s">
        <v>61</v>
      </c>
      <c r="C22" s="87">
        <v>2565669.2269850001</v>
      </c>
      <c r="D22" s="87">
        <v>778950.41138687998</v>
      </c>
      <c r="E22" s="89">
        <f t="shared" si="0"/>
        <v>3344619.6383718802</v>
      </c>
      <c r="G22" s="87">
        <v>1742950.391598</v>
      </c>
      <c r="H22" s="87">
        <v>499029.33185123</v>
      </c>
      <c r="I22" s="89">
        <f t="shared" si="1"/>
        <v>2241979.7234492302</v>
      </c>
      <c r="K22" s="87">
        <v>1435909.3130469299</v>
      </c>
      <c r="L22" s="87">
        <v>435654.12368754001</v>
      </c>
      <c r="M22" s="89">
        <f t="shared" si="2"/>
        <v>1871563.4367344698</v>
      </c>
      <c r="O22" s="87">
        <v>17443752.484365299</v>
      </c>
      <c r="P22" s="87">
        <v>23467298.837237198</v>
      </c>
      <c r="Q22" s="89">
        <f t="shared" si="3"/>
        <v>40911051.321602494</v>
      </c>
      <c r="S22" s="110">
        <f t="shared" si="4"/>
        <v>23188281.415995229</v>
      </c>
      <c r="T22" s="110">
        <f t="shared" si="4"/>
        <v>25180932.704162847</v>
      </c>
      <c r="U22" s="110">
        <f t="shared" si="5"/>
        <v>48369214.120158076</v>
      </c>
    </row>
    <row r="23" spans="1:21" x14ac:dyDescent="0.3">
      <c r="B23" s="65" t="s">
        <v>62</v>
      </c>
      <c r="C23" s="87">
        <v>247867.17817100001</v>
      </c>
      <c r="D23" s="87">
        <v>165790.40573888001</v>
      </c>
      <c r="E23" s="89">
        <f t="shared" si="0"/>
        <v>413657.58390988002</v>
      </c>
      <c r="G23" s="87">
        <v>172724.269439</v>
      </c>
      <c r="H23" s="87">
        <v>100295.12983383999</v>
      </c>
      <c r="I23" s="89">
        <f t="shared" si="1"/>
        <v>273019.39927284</v>
      </c>
      <c r="K23" s="87">
        <v>176456.33865699999</v>
      </c>
      <c r="L23" s="87">
        <v>75141.778585309992</v>
      </c>
      <c r="M23" s="89">
        <f t="shared" si="2"/>
        <v>251598.11724230996</v>
      </c>
      <c r="O23" s="87">
        <v>3489910.3806679901</v>
      </c>
      <c r="P23" s="87">
        <v>782727.39606157993</v>
      </c>
      <c r="Q23" s="89">
        <f t="shared" si="3"/>
        <v>4272637.7767295698</v>
      </c>
      <c r="S23" s="110">
        <f t="shared" si="4"/>
        <v>4086958.1669349903</v>
      </c>
      <c r="T23" s="110">
        <f t="shared" si="4"/>
        <v>1123954.71021961</v>
      </c>
      <c r="U23" s="110">
        <f t="shared" si="5"/>
        <v>5210912.8771545999</v>
      </c>
    </row>
    <row r="24" spans="1:21" x14ac:dyDescent="0.3">
      <c r="B24" s="65" t="s">
        <v>63</v>
      </c>
      <c r="C24" s="87">
        <v>18060.415345000001</v>
      </c>
      <c r="D24" s="87">
        <v>133266.99829811999</v>
      </c>
      <c r="E24" s="89">
        <f t="shared" si="0"/>
        <v>151327.41364311997</v>
      </c>
      <c r="G24" s="87">
        <v>61850.867656000002</v>
      </c>
      <c r="H24" s="87">
        <v>6731.7532105299997</v>
      </c>
      <c r="I24" s="89">
        <f t="shared" si="1"/>
        <v>68582.620866530007</v>
      </c>
      <c r="K24" s="87">
        <v>76688.335330999995</v>
      </c>
      <c r="L24" s="87">
        <v>19277.533694040001</v>
      </c>
      <c r="M24" s="89">
        <f t="shared" si="2"/>
        <v>95965.869025039996</v>
      </c>
      <c r="O24" s="87">
        <v>1135846.8141914699</v>
      </c>
      <c r="P24" s="87">
        <v>2589751.0781273502</v>
      </c>
      <c r="Q24" s="89">
        <f t="shared" si="3"/>
        <v>3725597.8923188201</v>
      </c>
      <c r="S24" s="110">
        <f t="shared" si="4"/>
        <v>1292446.4325234699</v>
      </c>
      <c r="T24" s="110">
        <f t="shared" si="4"/>
        <v>2749027.3633300401</v>
      </c>
      <c r="U24" s="110">
        <f t="shared" si="5"/>
        <v>4041473.79585351</v>
      </c>
    </row>
    <row r="25" spans="1:21" x14ac:dyDescent="0.3">
      <c r="B25" s="65" t="s">
        <v>64</v>
      </c>
      <c r="C25" s="87">
        <v>6543.8131190000004</v>
      </c>
      <c r="D25" s="87">
        <v>3367.0911894299998</v>
      </c>
      <c r="E25" s="89">
        <f t="shared" si="0"/>
        <v>9910.9043084299992</v>
      </c>
      <c r="G25" s="87">
        <v>162610.108683</v>
      </c>
      <c r="H25" s="87">
        <v>33973.191846130001</v>
      </c>
      <c r="I25" s="89">
        <f t="shared" si="1"/>
        <v>196583.30052913001</v>
      </c>
      <c r="K25" s="87">
        <v>8032.8706109899995</v>
      </c>
      <c r="L25" s="87">
        <v>14773.543715100001</v>
      </c>
      <c r="M25" s="89">
        <f t="shared" si="2"/>
        <v>22806.414326090002</v>
      </c>
      <c r="O25" s="87">
        <v>15828.643760000001</v>
      </c>
      <c r="P25" s="87">
        <v>35853.762971919998</v>
      </c>
      <c r="Q25" s="89">
        <f t="shared" si="3"/>
        <v>51682.406731919997</v>
      </c>
      <c r="S25" s="110">
        <f t="shared" si="4"/>
        <v>193015.43617299001</v>
      </c>
      <c r="T25" s="110">
        <f t="shared" si="4"/>
        <v>87967.58972258</v>
      </c>
      <c r="U25" s="110">
        <f t="shared" si="5"/>
        <v>280983.02589557</v>
      </c>
    </row>
    <row r="26" spans="1:21" x14ac:dyDescent="0.3">
      <c r="B26" s="65" t="s">
        <v>65</v>
      </c>
      <c r="C26" s="87">
        <v>258814.11332100001</v>
      </c>
      <c r="D26" s="87">
        <v>71749.483723929996</v>
      </c>
      <c r="E26" s="89">
        <f t="shared" si="0"/>
        <v>330563.59704492998</v>
      </c>
      <c r="G26" s="87">
        <v>253463.31245504998</v>
      </c>
      <c r="H26" s="87">
        <v>115506.96867591</v>
      </c>
      <c r="I26" s="89">
        <f t="shared" si="1"/>
        <v>368970.28113095998</v>
      </c>
      <c r="K26" s="87">
        <v>266026.72025700001</v>
      </c>
      <c r="L26" s="87">
        <v>195338.96606586999</v>
      </c>
      <c r="M26" s="89">
        <f t="shared" si="2"/>
        <v>461365.68632286997</v>
      </c>
      <c r="O26" s="87">
        <v>2515890.476973</v>
      </c>
      <c r="P26" s="87">
        <v>1929691.08281173</v>
      </c>
      <c r="Q26" s="89">
        <f t="shared" si="3"/>
        <v>4445581.55978473</v>
      </c>
      <c r="S26" s="110">
        <f t="shared" si="4"/>
        <v>3294194.62300605</v>
      </c>
      <c r="T26" s="110">
        <f t="shared" si="4"/>
        <v>2312286.5012774402</v>
      </c>
      <c r="U26" s="110">
        <f t="shared" si="5"/>
        <v>5606481.1242834907</v>
      </c>
    </row>
    <row r="27" spans="1:21" x14ac:dyDescent="0.3">
      <c r="B27" s="65" t="s">
        <v>66</v>
      </c>
      <c r="C27" s="87">
        <v>124116.125636</v>
      </c>
      <c r="D27" s="87">
        <v>4466.1151886300004</v>
      </c>
      <c r="E27" s="89">
        <f t="shared" si="0"/>
        <v>128582.24082463</v>
      </c>
      <c r="G27" s="87">
        <v>64223.742063999998</v>
      </c>
      <c r="H27" s="87">
        <v>7481.2192814799992</v>
      </c>
      <c r="I27" s="89">
        <f t="shared" si="1"/>
        <v>71704.961345479998</v>
      </c>
      <c r="K27" s="87">
        <v>35317.691544000001</v>
      </c>
      <c r="L27" s="87">
        <v>30742.460351599999</v>
      </c>
      <c r="M27" s="89">
        <f t="shared" si="2"/>
        <v>66060.151895599993</v>
      </c>
      <c r="O27" s="87">
        <v>272798.63024600002</v>
      </c>
      <c r="P27" s="87">
        <v>666601.83854537003</v>
      </c>
      <c r="Q27" s="89">
        <f t="shared" si="3"/>
        <v>939400.46879137005</v>
      </c>
      <c r="S27" s="110">
        <f t="shared" si="4"/>
        <v>496456.18949000002</v>
      </c>
      <c r="T27" s="110">
        <f t="shared" si="4"/>
        <v>709291.63336708001</v>
      </c>
      <c r="U27" s="110">
        <f t="shared" si="5"/>
        <v>1205747.82285708</v>
      </c>
    </row>
    <row r="28" spans="1:21" x14ac:dyDescent="0.3">
      <c r="B28" s="65" t="s">
        <v>67</v>
      </c>
      <c r="C28" s="87">
        <v>31819.772077000001</v>
      </c>
      <c r="D28" s="87">
        <v>161029.43757970002</v>
      </c>
      <c r="E28" s="89">
        <f t="shared" si="0"/>
        <v>192849.20965670003</v>
      </c>
      <c r="G28" s="87">
        <v>65958.508346000002</v>
      </c>
      <c r="H28" s="87">
        <v>31378.44802122</v>
      </c>
      <c r="I28" s="89">
        <f t="shared" si="1"/>
        <v>97336.956367220002</v>
      </c>
      <c r="K28" s="87">
        <v>41280.640817</v>
      </c>
      <c r="L28" s="87">
        <v>31907.332007479999</v>
      </c>
      <c r="M28" s="89">
        <f t="shared" si="2"/>
        <v>73187.972824480006</v>
      </c>
      <c r="O28" s="87">
        <v>1265619.8411099999</v>
      </c>
      <c r="P28" s="87">
        <v>670521.74150291004</v>
      </c>
      <c r="Q28" s="89">
        <f t="shared" si="3"/>
        <v>1936141.5826129098</v>
      </c>
      <c r="S28" s="110">
        <f t="shared" si="4"/>
        <v>1404678.76235</v>
      </c>
      <c r="T28" s="110">
        <f t="shared" si="4"/>
        <v>894836.95911131008</v>
      </c>
      <c r="U28" s="110">
        <f t="shared" si="5"/>
        <v>2299515.7214613101</v>
      </c>
    </row>
    <row r="29" spans="1:21" x14ac:dyDescent="0.3">
      <c r="B29" s="65" t="s">
        <v>68</v>
      </c>
      <c r="C29" s="87">
        <v>23411.890904</v>
      </c>
      <c r="D29" s="87">
        <v>1485.01974881</v>
      </c>
      <c r="E29" s="89">
        <f t="shared" si="0"/>
        <v>24896.910652809998</v>
      </c>
      <c r="G29" s="87">
        <v>12029.440615</v>
      </c>
      <c r="H29" s="87">
        <v>3585.5662771100001</v>
      </c>
      <c r="I29" s="89">
        <f t="shared" si="1"/>
        <v>15615.006892109999</v>
      </c>
      <c r="K29" s="87">
        <v>8504.471082</v>
      </c>
      <c r="L29" s="87">
        <v>4586.5096892799993</v>
      </c>
      <c r="M29" s="89">
        <f t="shared" si="2"/>
        <v>13090.980771279999</v>
      </c>
      <c r="O29" s="87">
        <v>200749.400242</v>
      </c>
      <c r="P29" s="87">
        <v>165763.51451931</v>
      </c>
      <c r="Q29" s="89">
        <f t="shared" si="3"/>
        <v>366512.91476130998</v>
      </c>
      <c r="S29" s="110">
        <f t="shared" si="4"/>
        <v>244695.20284300001</v>
      </c>
      <c r="T29" s="110">
        <f t="shared" si="4"/>
        <v>175420.61023451001</v>
      </c>
      <c r="U29" s="110">
        <f t="shared" si="5"/>
        <v>420115.81307750999</v>
      </c>
    </row>
    <row r="30" spans="1:21" x14ac:dyDescent="0.3">
      <c r="B30" s="65" t="s">
        <v>69</v>
      </c>
      <c r="C30" s="87">
        <v>715354.76423900004</v>
      </c>
      <c r="D30" s="87">
        <v>28379.437150549998</v>
      </c>
      <c r="E30" s="89">
        <f t="shared" si="0"/>
        <v>743734.20138955</v>
      </c>
      <c r="G30" s="87">
        <v>151233.52746700001</v>
      </c>
      <c r="H30" s="87">
        <v>36501.538553809994</v>
      </c>
      <c r="I30" s="89">
        <f t="shared" si="1"/>
        <v>187735.06602080999</v>
      </c>
      <c r="K30" s="87">
        <v>105873.355008</v>
      </c>
      <c r="L30" s="87">
        <v>54463.736336319998</v>
      </c>
      <c r="M30" s="89">
        <f t="shared" si="2"/>
        <v>160337.09134431998</v>
      </c>
      <c r="O30" s="87">
        <v>2899027.5303670499</v>
      </c>
      <c r="P30" s="87">
        <v>2318551.15637514</v>
      </c>
      <c r="Q30" s="89">
        <f t="shared" si="3"/>
        <v>5217578.6867421903</v>
      </c>
      <c r="S30" s="110">
        <f t="shared" si="4"/>
        <v>3871489.1770810499</v>
      </c>
      <c r="T30" s="110">
        <f t="shared" si="4"/>
        <v>2437895.8684158199</v>
      </c>
      <c r="U30" s="110">
        <f t="shared" si="5"/>
        <v>6309385.0454968698</v>
      </c>
    </row>
    <row r="31" spans="1:21" x14ac:dyDescent="0.3">
      <c r="B31" s="65" t="s">
        <v>70</v>
      </c>
      <c r="C31" s="87">
        <v>45443.271171</v>
      </c>
      <c r="D31" s="87">
        <v>1976.88740936</v>
      </c>
      <c r="E31" s="89">
        <f t="shared" si="0"/>
        <v>47420.158580360003</v>
      </c>
      <c r="G31" s="87">
        <v>16043.821824000001</v>
      </c>
      <c r="H31" s="87">
        <v>267.99307800000003</v>
      </c>
      <c r="I31" s="89">
        <f t="shared" si="1"/>
        <v>16311.814902</v>
      </c>
      <c r="K31" s="87">
        <v>21575.233951999999</v>
      </c>
      <c r="L31" s="87">
        <v>271.934865</v>
      </c>
      <c r="M31" s="89">
        <f t="shared" si="2"/>
        <v>21847.168816999998</v>
      </c>
      <c r="O31" s="87">
        <v>994328.79544899997</v>
      </c>
      <c r="P31" s="87">
        <v>2324917.1967168399</v>
      </c>
      <c r="Q31" s="89">
        <f t="shared" si="3"/>
        <v>3319245.9921658398</v>
      </c>
      <c r="S31" s="110">
        <f t="shared" si="4"/>
        <v>1077391.122396</v>
      </c>
      <c r="T31" s="110">
        <f t="shared" si="4"/>
        <v>2327434.0120691997</v>
      </c>
      <c r="U31" s="110">
        <f t="shared" si="5"/>
        <v>3404825.1344651999</v>
      </c>
    </row>
    <row r="32" spans="1:21" x14ac:dyDescent="0.3">
      <c r="B32" s="65" t="s">
        <v>71</v>
      </c>
      <c r="C32" s="87">
        <v>6348.9831100000001</v>
      </c>
      <c r="D32" s="87">
        <v>202126.02199400001</v>
      </c>
      <c r="E32" s="89">
        <f t="shared" si="0"/>
        <v>208475.00510400001</v>
      </c>
      <c r="G32" s="87">
        <v>83601.700190999996</v>
      </c>
      <c r="H32" s="87">
        <v>0</v>
      </c>
      <c r="I32" s="89">
        <f t="shared" si="1"/>
        <v>83601.700190999996</v>
      </c>
      <c r="K32" s="87">
        <v>3819.6085210000001</v>
      </c>
      <c r="M32" s="89">
        <f t="shared" si="2"/>
        <v>3819.6085210000001</v>
      </c>
      <c r="O32" s="87">
        <v>244982.23020200001</v>
      </c>
      <c r="P32" s="87">
        <v>958421.17835031007</v>
      </c>
      <c r="Q32" s="89">
        <f t="shared" si="3"/>
        <v>1203403.40855231</v>
      </c>
      <c r="S32" s="110">
        <f t="shared" si="4"/>
        <v>338752.52202400001</v>
      </c>
      <c r="T32" s="110">
        <f t="shared" si="4"/>
        <v>1160547.2003443101</v>
      </c>
      <c r="U32" s="110">
        <f t="shared" si="5"/>
        <v>1499299.7223683102</v>
      </c>
    </row>
    <row r="33" spans="1:21" x14ac:dyDescent="0.3">
      <c r="B33" s="65" t="s">
        <v>72</v>
      </c>
      <c r="C33" s="87">
        <v>218068.63434600001</v>
      </c>
      <c r="D33" s="87">
        <v>15479.76321836</v>
      </c>
      <c r="E33" s="89">
        <f t="shared" si="0"/>
        <v>233548.39756436</v>
      </c>
      <c r="G33" s="87">
        <v>95111.837627999994</v>
      </c>
      <c r="H33" s="87">
        <v>84573.808109029997</v>
      </c>
      <c r="I33" s="89">
        <f t="shared" si="1"/>
        <v>179685.64573702999</v>
      </c>
      <c r="K33" s="87">
        <v>96949.212946</v>
      </c>
      <c r="L33" s="87">
        <v>51522.979883379994</v>
      </c>
      <c r="M33" s="89">
        <f t="shared" si="2"/>
        <v>148472.19282937999</v>
      </c>
      <c r="O33" s="87">
        <v>166242.145384</v>
      </c>
      <c r="P33" s="87">
        <v>116618.336671</v>
      </c>
      <c r="Q33" s="89">
        <f t="shared" si="3"/>
        <v>282860.48205500003</v>
      </c>
      <c r="S33" s="110">
        <f t="shared" si="4"/>
        <v>576371.83030399994</v>
      </c>
      <c r="T33" s="110">
        <f t="shared" si="4"/>
        <v>268194.88788177003</v>
      </c>
      <c r="U33" s="110">
        <f t="shared" si="5"/>
        <v>844566.71818576998</v>
      </c>
    </row>
    <row r="34" spans="1:21" x14ac:dyDescent="0.3">
      <c r="B34" s="65" t="s">
        <v>73</v>
      </c>
      <c r="C34" s="87">
        <v>2767068.8423137404</v>
      </c>
      <c r="D34" s="87">
        <v>598918.33617349004</v>
      </c>
      <c r="E34" s="89">
        <f t="shared" si="0"/>
        <v>3365987.1784872306</v>
      </c>
      <c r="G34" s="87">
        <v>995469.42047500005</v>
      </c>
      <c r="H34" s="87">
        <v>612490.75979708997</v>
      </c>
      <c r="I34" s="89">
        <f t="shared" si="1"/>
        <v>1607960.18027209</v>
      </c>
      <c r="K34" s="87">
        <v>361649.51946699998</v>
      </c>
      <c r="L34" s="87">
        <v>221840.84886030998</v>
      </c>
      <c r="M34" s="89">
        <f t="shared" si="2"/>
        <v>583490.36832730996</v>
      </c>
      <c r="O34" s="87">
        <v>2667654.14878646</v>
      </c>
      <c r="P34" s="87">
        <v>2073523.27838574</v>
      </c>
      <c r="Q34" s="89">
        <f t="shared" si="3"/>
        <v>4741177.4271721998</v>
      </c>
      <c r="S34" s="110">
        <f t="shared" si="4"/>
        <v>6791841.9310422</v>
      </c>
      <c r="T34" s="110">
        <f t="shared" si="4"/>
        <v>3506773.2232166296</v>
      </c>
      <c r="U34" s="110">
        <f t="shared" si="5"/>
        <v>10298615.154258829</v>
      </c>
    </row>
    <row r="35" spans="1:21" x14ac:dyDescent="0.3">
      <c r="B35" s="65" t="s">
        <v>74</v>
      </c>
      <c r="C35" s="87">
        <v>117687.086742</v>
      </c>
      <c r="D35" s="87">
        <v>6070.6237545399999</v>
      </c>
      <c r="E35" s="89">
        <f t="shared" si="0"/>
        <v>123757.71049654001</v>
      </c>
      <c r="G35" s="87">
        <v>51727.841364</v>
      </c>
      <c r="H35" s="87">
        <v>5042.998141</v>
      </c>
      <c r="I35" s="89">
        <f t="shared" si="1"/>
        <v>56770.839504999996</v>
      </c>
      <c r="K35" s="87">
        <v>58431.409287000002</v>
      </c>
      <c r="L35" s="87">
        <v>9221.6089000400007</v>
      </c>
      <c r="M35" s="89">
        <f t="shared" si="2"/>
        <v>67653.018187039997</v>
      </c>
      <c r="O35" s="87">
        <v>1191387.1172986398</v>
      </c>
      <c r="P35" s="87">
        <v>1578852.2054548701</v>
      </c>
      <c r="Q35" s="89">
        <f t="shared" si="3"/>
        <v>2770239.32275351</v>
      </c>
      <c r="S35" s="110">
        <f t="shared" si="4"/>
        <v>1419233.4546916399</v>
      </c>
      <c r="T35" s="110">
        <f t="shared" si="4"/>
        <v>1599187.4362504501</v>
      </c>
      <c r="U35" s="110">
        <f t="shared" si="5"/>
        <v>3018420.8909420902</v>
      </c>
    </row>
    <row r="36" spans="1:21" x14ac:dyDescent="0.3">
      <c r="B36" s="65" t="s">
        <v>75</v>
      </c>
      <c r="C36" s="111">
        <v>335692.74802190001</v>
      </c>
      <c r="D36" s="111">
        <v>155588.51306778</v>
      </c>
      <c r="E36" s="112">
        <f t="shared" si="0"/>
        <v>491281.26108968002</v>
      </c>
      <c r="G36" s="111">
        <v>192907.66122598998</v>
      </c>
      <c r="H36" s="111">
        <v>115904.29669658</v>
      </c>
      <c r="I36" s="112">
        <f t="shared" si="1"/>
        <v>308811.95792257</v>
      </c>
      <c r="K36" s="111">
        <v>110902.621484</v>
      </c>
      <c r="L36" s="111">
        <v>71890.897486429996</v>
      </c>
      <c r="M36" s="112">
        <f t="shared" si="2"/>
        <v>182793.51897043001</v>
      </c>
      <c r="O36" s="111">
        <v>831805.35527798999</v>
      </c>
      <c r="P36" s="111">
        <v>3133502.1974260602</v>
      </c>
      <c r="Q36" s="112">
        <f t="shared" si="3"/>
        <v>3965307.5527040502</v>
      </c>
      <c r="S36" s="113">
        <f t="shared" si="4"/>
        <v>1471308.3860098799</v>
      </c>
      <c r="T36" s="113">
        <f t="shared" si="4"/>
        <v>3476885.9046768504</v>
      </c>
      <c r="U36" s="113">
        <f t="shared" si="5"/>
        <v>4948194.2906867303</v>
      </c>
    </row>
    <row r="37" spans="1:21" x14ac:dyDescent="0.3">
      <c r="B37" s="114" t="s">
        <v>54</v>
      </c>
      <c r="C37" s="115">
        <f>SUM(C19:C36)</f>
        <v>8547128.1863556411</v>
      </c>
      <c r="D37" s="115">
        <f t="shared" ref="D37:E37" si="6">SUM(D19:D36)</f>
        <v>3521510.6995539609</v>
      </c>
      <c r="E37" s="115">
        <f t="shared" si="6"/>
        <v>12068638.8859096</v>
      </c>
      <c r="G37" s="115">
        <f>SUM(G19:G36)</f>
        <v>4974559.1372170411</v>
      </c>
      <c r="H37" s="115">
        <f t="shared" ref="H37:I37" si="7">SUM(H19:H36)</f>
        <v>4077389.95609794</v>
      </c>
      <c r="I37" s="115">
        <f t="shared" si="7"/>
        <v>9051949.0933149792</v>
      </c>
      <c r="K37" s="115">
        <f>SUM(K19:K36)</f>
        <v>3638897.7174599199</v>
      </c>
      <c r="L37" s="115">
        <f t="shared" ref="L37:M37" si="8">SUM(L19:L36)</f>
        <v>4328286.0002424801</v>
      </c>
      <c r="M37" s="115">
        <f t="shared" si="8"/>
        <v>7967183.7177024018</v>
      </c>
      <c r="O37" s="115">
        <f>SUM(O19:O36)</f>
        <v>40354295.334090896</v>
      </c>
      <c r="P37" s="115">
        <f t="shared" ref="P37:Q37" si="9">SUM(P19:P36)</f>
        <v>57115493.67636767</v>
      </c>
      <c r="Q37" s="115">
        <f t="shared" si="9"/>
        <v>97469789.010458529</v>
      </c>
      <c r="S37" s="116">
        <f>SUM(S19:S36)</f>
        <v>57514880.375123501</v>
      </c>
      <c r="T37" s="116">
        <f t="shared" ref="T37:U37" si="10">SUM(T19:T36)</f>
        <v>69042680.332262054</v>
      </c>
      <c r="U37" s="116">
        <f t="shared" si="10"/>
        <v>126557560.70738557</v>
      </c>
    </row>
    <row r="39" spans="1:21" x14ac:dyDescent="0.3">
      <c r="A39" s="63"/>
      <c r="B39" s="65" t="s">
        <v>76</v>
      </c>
      <c r="C39" s="99"/>
      <c r="D39" s="99"/>
      <c r="E39" s="99"/>
      <c r="F39" s="99"/>
      <c r="G39" s="99"/>
      <c r="H39" s="99"/>
      <c r="I39" s="99"/>
      <c r="J39" s="99"/>
    </row>
    <row r="40" spans="1:21" x14ac:dyDescent="0.3">
      <c r="A40" s="63"/>
      <c r="C40" s="99"/>
      <c r="D40" s="99"/>
      <c r="E40" s="99"/>
      <c r="F40" s="99"/>
      <c r="G40" s="99"/>
      <c r="H40" s="99"/>
      <c r="I40" s="99"/>
      <c r="J40" s="99"/>
    </row>
    <row r="41" spans="1:21" ht="16.2" x14ac:dyDescent="0.35">
      <c r="A41" s="63"/>
      <c r="B41" s="73" t="s">
        <v>55</v>
      </c>
      <c r="C41" s="99"/>
      <c r="D41" s="99"/>
      <c r="E41" s="99"/>
      <c r="F41" s="99"/>
      <c r="G41" s="99"/>
      <c r="H41" s="99"/>
      <c r="I41" s="99"/>
      <c r="J41" s="76"/>
      <c r="R41" s="76"/>
    </row>
    <row r="42" spans="1:21" x14ac:dyDescent="0.3">
      <c r="A42" s="63"/>
      <c r="B42" s="88"/>
      <c r="C42" s="99"/>
      <c r="D42" s="99"/>
      <c r="E42" s="99"/>
      <c r="F42" s="99"/>
      <c r="G42" s="99"/>
      <c r="H42" s="99"/>
      <c r="I42" s="99"/>
      <c r="J42" s="76"/>
      <c r="N42" s="76"/>
      <c r="R42" s="76"/>
    </row>
    <row r="43" spans="1:21" s="105" customFormat="1" ht="24" customHeight="1" x14ac:dyDescent="0.3">
      <c r="A43" s="85"/>
      <c r="B43" s="190"/>
      <c r="C43" s="191" t="s">
        <v>19</v>
      </c>
      <c r="D43" s="189"/>
      <c r="E43" s="189"/>
      <c r="F43" s="102"/>
      <c r="G43" s="189" t="s">
        <v>20</v>
      </c>
      <c r="H43" s="189"/>
      <c r="I43" s="189"/>
      <c r="J43" s="119"/>
      <c r="K43" s="191" t="s">
        <v>21</v>
      </c>
      <c r="L43" s="189"/>
      <c r="M43" s="189"/>
      <c r="N43" s="104"/>
      <c r="O43" s="189" t="s">
        <v>22</v>
      </c>
      <c r="P43" s="189"/>
      <c r="Q43" s="189"/>
      <c r="R43" s="119"/>
      <c r="S43" s="189" t="s">
        <v>33</v>
      </c>
      <c r="T43" s="189"/>
      <c r="U43" s="189"/>
    </row>
    <row r="44" spans="1:21" x14ac:dyDescent="0.3">
      <c r="A44" s="63"/>
      <c r="B44" s="190"/>
      <c r="C44" s="120"/>
      <c r="D44" s="120"/>
      <c r="E44" s="120"/>
      <c r="F44" s="99"/>
      <c r="G44" s="120"/>
      <c r="H44" s="120"/>
      <c r="I44" s="120"/>
      <c r="J44" s="118"/>
      <c r="K44" s="120"/>
      <c r="L44" s="120"/>
      <c r="M44" s="120"/>
      <c r="N44" s="118"/>
      <c r="O44" s="120"/>
      <c r="P44" s="120"/>
      <c r="Q44" s="120"/>
      <c r="R44" s="118"/>
      <c r="S44" s="120"/>
      <c r="T44" s="120"/>
      <c r="U44" s="120"/>
    </row>
    <row r="45" spans="1:21" x14ac:dyDescent="0.3">
      <c r="A45" s="63"/>
      <c r="B45" s="190"/>
      <c r="C45" s="121" t="s">
        <v>26</v>
      </c>
      <c r="D45" s="121" t="s">
        <v>27</v>
      </c>
      <c r="E45" s="121" t="s">
        <v>18</v>
      </c>
      <c r="F45" s="99"/>
      <c r="G45" s="121" t="s">
        <v>26</v>
      </c>
      <c r="H45" s="121" t="s">
        <v>27</v>
      </c>
      <c r="I45" s="121" t="s">
        <v>18</v>
      </c>
      <c r="J45" s="118"/>
      <c r="K45" s="121" t="s">
        <v>26</v>
      </c>
      <c r="L45" s="121" t="s">
        <v>27</v>
      </c>
      <c r="M45" s="121" t="s">
        <v>18</v>
      </c>
      <c r="N45" s="118"/>
      <c r="O45" s="121" t="s">
        <v>26</v>
      </c>
      <c r="P45" s="121" t="s">
        <v>27</v>
      </c>
      <c r="Q45" s="121" t="s">
        <v>18</v>
      </c>
      <c r="R45" s="118"/>
      <c r="S45" s="121" t="s">
        <v>26</v>
      </c>
      <c r="T45" s="121" t="s">
        <v>27</v>
      </c>
      <c r="U45" s="121" t="s">
        <v>18</v>
      </c>
    </row>
    <row r="46" spans="1:21" x14ac:dyDescent="0.3">
      <c r="A46" s="63"/>
      <c r="B46" s="88"/>
      <c r="C46" s="76"/>
      <c r="D46" s="76"/>
      <c r="E46" s="76"/>
      <c r="F46" s="99"/>
      <c r="G46" s="76"/>
      <c r="H46" s="76"/>
      <c r="I46" s="76"/>
      <c r="J46" s="76"/>
      <c r="K46" s="76"/>
      <c r="L46" s="76"/>
      <c r="M46" s="76"/>
      <c r="N46" s="107"/>
      <c r="O46" s="76"/>
      <c r="P46" s="76"/>
      <c r="Q46" s="76"/>
      <c r="R46" s="76"/>
      <c r="S46" s="76"/>
      <c r="T46" s="76"/>
      <c r="U46" s="76"/>
    </row>
    <row r="47" spans="1:21" x14ac:dyDescent="0.3">
      <c r="A47" s="63"/>
      <c r="B47" s="63" t="s">
        <v>58</v>
      </c>
      <c r="C47" s="122">
        <v>19863</v>
      </c>
      <c r="D47" s="122">
        <v>2204</v>
      </c>
      <c r="E47" s="122">
        <f>+C47+D47</f>
        <v>22067</v>
      </c>
      <c r="F47" s="123"/>
      <c r="G47" s="122">
        <v>9804</v>
      </c>
      <c r="H47" s="122">
        <v>5288</v>
      </c>
      <c r="I47" s="122">
        <f>+G47+H47</f>
        <v>15092</v>
      </c>
      <c r="J47" s="122"/>
      <c r="K47" s="122">
        <v>4049</v>
      </c>
      <c r="L47" s="122">
        <v>3249</v>
      </c>
      <c r="M47" s="122">
        <f>+K47+L47</f>
        <v>7298</v>
      </c>
      <c r="N47" s="122"/>
      <c r="O47" s="122">
        <v>4480</v>
      </c>
      <c r="P47" s="122">
        <v>5033</v>
      </c>
      <c r="Q47" s="122">
        <f>+O47+P47</f>
        <v>9513</v>
      </c>
      <c r="R47" s="122"/>
      <c r="S47" s="124">
        <f>+C47+G47+K47+O47</f>
        <v>38196</v>
      </c>
      <c r="T47" s="124">
        <f>+D47+H47+L47+P47</f>
        <v>15774</v>
      </c>
      <c r="U47" s="124">
        <f>+S47+T47</f>
        <v>53970</v>
      </c>
    </row>
    <row r="48" spans="1:21" x14ac:dyDescent="0.3">
      <c r="B48" s="65" t="s">
        <v>59</v>
      </c>
      <c r="C48" s="125">
        <v>9993</v>
      </c>
      <c r="D48" s="125">
        <v>312</v>
      </c>
      <c r="E48" s="126">
        <f t="shared" ref="E48:E64" si="11">+C48+D48</f>
        <v>10305</v>
      </c>
      <c r="F48" s="125"/>
      <c r="G48" s="125">
        <v>1173</v>
      </c>
      <c r="H48" s="125">
        <v>133</v>
      </c>
      <c r="I48" s="126">
        <f t="shared" ref="I48:I64" si="12">+G48+H48</f>
        <v>1306</v>
      </c>
      <c r="J48" s="125"/>
      <c r="K48" s="125">
        <v>377</v>
      </c>
      <c r="L48" s="125">
        <v>173</v>
      </c>
      <c r="M48" s="126">
        <f t="shared" ref="M48:M64" si="13">+K48+L48</f>
        <v>550</v>
      </c>
      <c r="N48" s="125"/>
      <c r="O48" s="125">
        <v>604</v>
      </c>
      <c r="P48" s="125">
        <v>114</v>
      </c>
      <c r="Q48" s="126">
        <f t="shared" ref="Q48:Q64" si="14">+O48+P48</f>
        <v>718</v>
      </c>
      <c r="R48" s="125"/>
      <c r="S48" s="127">
        <f t="shared" ref="S48:T64" si="15">+C48+G48+K48+O48</f>
        <v>12147</v>
      </c>
      <c r="T48" s="127">
        <f t="shared" si="15"/>
        <v>732</v>
      </c>
      <c r="U48" s="127">
        <f t="shared" ref="U48:U64" si="16">+S48+T48</f>
        <v>12879</v>
      </c>
    </row>
    <row r="49" spans="2:21" x14ac:dyDescent="0.3">
      <c r="B49" s="65" t="s">
        <v>60</v>
      </c>
      <c r="C49" s="125">
        <v>257</v>
      </c>
      <c r="D49" s="125">
        <v>7</v>
      </c>
      <c r="E49" s="126">
        <f t="shared" si="11"/>
        <v>264</v>
      </c>
      <c r="F49" s="125"/>
      <c r="G49" s="125">
        <v>58</v>
      </c>
      <c r="H49" s="125"/>
      <c r="I49" s="126">
        <f t="shared" si="12"/>
        <v>58</v>
      </c>
      <c r="J49" s="125"/>
      <c r="K49" s="125">
        <v>51</v>
      </c>
      <c r="L49" s="125">
        <v>6</v>
      </c>
      <c r="M49" s="126">
        <f t="shared" si="13"/>
        <v>57</v>
      </c>
      <c r="N49" s="125"/>
      <c r="O49" s="125">
        <v>69</v>
      </c>
      <c r="P49" s="125">
        <v>15</v>
      </c>
      <c r="Q49" s="126">
        <f t="shared" si="14"/>
        <v>84</v>
      </c>
      <c r="R49" s="125"/>
      <c r="S49" s="127">
        <f t="shared" si="15"/>
        <v>435</v>
      </c>
      <c r="T49" s="127">
        <f t="shared" si="15"/>
        <v>28</v>
      </c>
      <c r="U49" s="127">
        <f t="shared" si="16"/>
        <v>463</v>
      </c>
    </row>
    <row r="50" spans="2:21" x14ac:dyDescent="0.3">
      <c r="B50" s="65" t="s">
        <v>61</v>
      </c>
      <c r="C50" s="125">
        <v>178669</v>
      </c>
      <c r="D50" s="125">
        <v>1508</v>
      </c>
      <c r="E50" s="126">
        <f t="shared" si="11"/>
        <v>180177</v>
      </c>
      <c r="F50" s="125"/>
      <c r="G50" s="125">
        <v>41638</v>
      </c>
      <c r="H50" s="125">
        <v>2242</v>
      </c>
      <c r="I50" s="126">
        <f t="shared" si="12"/>
        <v>43880</v>
      </c>
      <c r="J50" s="125"/>
      <c r="K50" s="125">
        <v>21960</v>
      </c>
      <c r="L50" s="125">
        <v>1184</v>
      </c>
      <c r="M50" s="126">
        <f t="shared" si="13"/>
        <v>23144</v>
      </c>
      <c r="N50" s="125"/>
      <c r="O50" s="125">
        <v>71485</v>
      </c>
      <c r="P50" s="125">
        <v>15371</v>
      </c>
      <c r="Q50" s="126">
        <f t="shared" si="14"/>
        <v>86856</v>
      </c>
      <c r="R50" s="125"/>
      <c r="S50" s="127">
        <f t="shared" si="15"/>
        <v>313752</v>
      </c>
      <c r="T50" s="127">
        <f t="shared" si="15"/>
        <v>20305</v>
      </c>
      <c r="U50" s="127">
        <f t="shared" si="16"/>
        <v>334057</v>
      </c>
    </row>
    <row r="51" spans="2:21" x14ac:dyDescent="0.3">
      <c r="B51" s="65" t="s">
        <v>62</v>
      </c>
      <c r="C51" s="125">
        <v>16728</v>
      </c>
      <c r="D51" s="125">
        <v>170</v>
      </c>
      <c r="E51" s="126">
        <f t="shared" si="11"/>
        <v>16898</v>
      </c>
      <c r="F51" s="125"/>
      <c r="G51" s="125">
        <v>3527</v>
      </c>
      <c r="H51" s="125">
        <v>153</v>
      </c>
      <c r="I51" s="126">
        <f t="shared" si="12"/>
        <v>3680</v>
      </c>
      <c r="J51" s="125"/>
      <c r="K51" s="125">
        <v>1636</v>
      </c>
      <c r="L51" s="125">
        <v>124</v>
      </c>
      <c r="M51" s="126">
        <f t="shared" si="13"/>
        <v>1760</v>
      </c>
      <c r="N51" s="125"/>
      <c r="O51" s="125">
        <v>2765</v>
      </c>
      <c r="P51" s="125">
        <v>301</v>
      </c>
      <c r="Q51" s="126">
        <f t="shared" si="14"/>
        <v>3066</v>
      </c>
      <c r="R51" s="125"/>
      <c r="S51" s="127">
        <f t="shared" si="15"/>
        <v>24656</v>
      </c>
      <c r="T51" s="127">
        <f t="shared" si="15"/>
        <v>748</v>
      </c>
      <c r="U51" s="127">
        <f t="shared" si="16"/>
        <v>25404</v>
      </c>
    </row>
    <row r="52" spans="2:21" x14ac:dyDescent="0.3">
      <c r="B52" s="65" t="s">
        <v>63</v>
      </c>
      <c r="C52" s="125">
        <v>1518</v>
      </c>
      <c r="D52" s="125">
        <v>23</v>
      </c>
      <c r="E52" s="126">
        <f t="shared" si="11"/>
        <v>1541</v>
      </c>
      <c r="F52" s="125"/>
      <c r="G52" s="125">
        <v>480</v>
      </c>
      <c r="H52" s="125">
        <v>21</v>
      </c>
      <c r="I52" s="126">
        <f t="shared" si="12"/>
        <v>501</v>
      </c>
      <c r="J52" s="125"/>
      <c r="K52" s="125">
        <v>907</v>
      </c>
      <c r="L52" s="125">
        <v>39</v>
      </c>
      <c r="M52" s="126">
        <f t="shared" si="13"/>
        <v>946</v>
      </c>
      <c r="N52" s="125"/>
      <c r="O52" s="125">
        <v>4589</v>
      </c>
      <c r="P52" s="125">
        <v>416</v>
      </c>
      <c r="Q52" s="126">
        <f t="shared" si="14"/>
        <v>5005</v>
      </c>
      <c r="R52" s="125"/>
      <c r="S52" s="127">
        <f t="shared" si="15"/>
        <v>7494</v>
      </c>
      <c r="T52" s="127">
        <f t="shared" si="15"/>
        <v>499</v>
      </c>
      <c r="U52" s="127">
        <f t="shared" si="16"/>
        <v>7993</v>
      </c>
    </row>
    <row r="53" spans="2:21" x14ac:dyDescent="0.3">
      <c r="B53" s="65" t="s">
        <v>64</v>
      </c>
      <c r="C53" s="125">
        <v>371</v>
      </c>
      <c r="D53" s="125">
        <v>13</v>
      </c>
      <c r="E53" s="126">
        <f t="shared" si="11"/>
        <v>384</v>
      </c>
      <c r="F53" s="125"/>
      <c r="G53" s="125">
        <v>130</v>
      </c>
      <c r="H53" s="125">
        <v>18</v>
      </c>
      <c r="I53" s="126">
        <f t="shared" si="12"/>
        <v>148</v>
      </c>
      <c r="J53" s="125"/>
      <c r="K53" s="125">
        <v>108</v>
      </c>
      <c r="L53" s="125">
        <v>18</v>
      </c>
      <c r="M53" s="126">
        <f t="shared" si="13"/>
        <v>126</v>
      </c>
      <c r="N53" s="125"/>
      <c r="O53" s="125">
        <v>51</v>
      </c>
      <c r="P53" s="125">
        <v>55</v>
      </c>
      <c r="Q53" s="126">
        <f t="shared" si="14"/>
        <v>106</v>
      </c>
      <c r="R53" s="125"/>
      <c r="S53" s="127">
        <f t="shared" si="15"/>
        <v>660</v>
      </c>
      <c r="T53" s="127">
        <f t="shared" si="15"/>
        <v>104</v>
      </c>
      <c r="U53" s="127">
        <f t="shared" si="16"/>
        <v>764</v>
      </c>
    </row>
    <row r="54" spans="2:21" x14ac:dyDescent="0.3">
      <c r="B54" s="65" t="s">
        <v>65</v>
      </c>
      <c r="C54" s="125">
        <v>4842</v>
      </c>
      <c r="D54" s="125">
        <v>117</v>
      </c>
      <c r="E54" s="126">
        <f t="shared" si="11"/>
        <v>4959</v>
      </c>
      <c r="F54" s="125"/>
      <c r="G54" s="125">
        <v>1669</v>
      </c>
      <c r="H54" s="125">
        <v>154</v>
      </c>
      <c r="I54" s="126">
        <f t="shared" si="12"/>
        <v>1823</v>
      </c>
      <c r="J54" s="125"/>
      <c r="K54" s="125">
        <v>569</v>
      </c>
      <c r="L54" s="125">
        <v>137</v>
      </c>
      <c r="M54" s="126">
        <f t="shared" si="13"/>
        <v>706</v>
      </c>
      <c r="N54" s="125"/>
      <c r="O54" s="125">
        <v>2446</v>
      </c>
      <c r="P54" s="125">
        <v>632</v>
      </c>
      <c r="Q54" s="126">
        <f t="shared" si="14"/>
        <v>3078</v>
      </c>
      <c r="R54" s="125"/>
      <c r="S54" s="127">
        <f t="shared" si="15"/>
        <v>9526</v>
      </c>
      <c r="T54" s="127">
        <f t="shared" si="15"/>
        <v>1040</v>
      </c>
      <c r="U54" s="127">
        <f t="shared" si="16"/>
        <v>10566</v>
      </c>
    </row>
    <row r="55" spans="2:21" x14ac:dyDescent="0.3">
      <c r="B55" s="65" t="s">
        <v>66</v>
      </c>
      <c r="C55" s="125">
        <v>12061</v>
      </c>
      <c r="D55" s="125">
        <v>56</v>
      </c>
      <c r="E55" s="126">
        <f t="shared" si="11"/>
        <v>12117</v>
      </c>
      <c r="F55" s="125"/>
      <c r="G55" s="125">
        <v>1753</v>
      </c>
      <c r="H55" s="125">
        <v>42</v>
      </c>
      <c r="I55" s="126">
        <f t="shared" si="12"/>
        <v>1795</v>
      </c>
      <c r="J55" s="125"/>
      <c r="K55" s="125">
        <v>478</v>
      </c>
      <c r="L55" s="125">
        <v>28</v>
      </c>
      <c r="M55" s="126">
        <f t="shared" si="13"/>
        <v>506</v>
      </c>
      <c r="N55" s="125"/>
      <c r="O55" s="125">
        <v>2881</v>
      </c>
      <c r="P55" s="125">
        <v>194</v>
      </c>
      <c r="Q55" s="126">
        <f t="shared" si="14"/>
        <v>3075</v>
      </c>
      <c r="R55" s="125"/>
      <c r="S55" s="127">
        <f t="shared" si="15"/>
        <v>17173</v>
      </c>
      <c r="T55" s="127">
        <f t="shared" si="15"/>
        <v>320</v>
      </c>
      <c r="U55" s="127">
        <f t="shared" si="16"/>
        <v>17493</v>
      </c>
    </row>
    <row r="56" spans="2:21" x14ac:dyDescent="0.3">
      <c r="B56" s="65" t="s">
        <v>67</v>
      </c>
      <c r="C56" s="125">
        <v>1535</v>
      </c>
      <c r="D56" s="125">
        <v>82</v>
      </c>
      <c r="E56" s="126">
        <f t="shared" si="11"/>
        <v>1617</v>
      </c>
      <c r="F56" s="125"/>
      <c r="G56" s="125">
        <v>578</v>
      </c>
      <c r="H56" s="125">
        <v>49</v>
      </c>
      <c r="I56" s="126">
        <f t="shared" si="12"/>
        <v>627</v>
      </c>
      <c r="J56" s="125"/>
      <c r="K56" s="125">
        <v>350</v>
      </c>
      <c r="L56" s="125">
        <v>17</v>
      </c>
      <c r="M56" s="126">
        <f t="shared" si="13"/>
        <v>367</v>
      </c>
      <c r="N56" s="125"/>
      <c r="O56" s="125">
        <v>3395</v>
      </c>
      <c r="P56" s="125">
        <v>156</v>
      </c>
      <c r="Q56" s="126">
        <f t="shared" si="14"/>
        <v>3551</v>
      </c>
      <c r="R56" s="125"/>
      <c r="S56" s="127">
        <f t="shared" si="15"/>
        <v>5858</v>
      </c>
      <c r="T56" s="127">
        <f t="shared" si="15"/>
        <v>304</v>
      </c>
      <c r="U56" s="127">
        <f t="shared" si="16"/>
        <v>6162</v>
      </c>
    </row>
    <row r="57" spans="2:21" x14ac:dyDescent="0.3">
      <c r="B57" s="65" t="s">
        <v>68</v>
      </c>
      <c r="C57" s="125">
        <v>308</v>
      </c>
      <c r="D57" s="125">
        <v>9</v>
      </c>
      <c r="E57" s="126">
        <f t="shared" si="11"/>
        <v>317</v>
      </c>
      <c r="F57" s="125"/>
      <c r="G57" s="125">
        <v>139</v>
      </c>
      <c r="H57" s="125">
        <v>12</v>
      </c>
      <c r="I57" s="126">
        <f t="shared" si="12"/>
        <v>151</v>
      </c>
      <c r="J57" s="125"/>
      <c r="K57" s="125">
        <v>32</v>
      </c>
      <c r="L57" s="125">
        <v>9</v>
      </c>
      <c r="M57" s="126">
        <f t="shared" si="13"/>
        <v>41</v>
      </c>
      <c r="N57" s="125"/>
      <c r="O57" s="125">
        <v>172</v>
      </c>
      <c r="P57" s="125">
        <v>48</v>
      </c>
      <c r="Q57" s="126">
        <f t="shared" si="14"/>
        <v>220</v>
      </c>
      <c r="R57" s="125"/>
      <c r="S57" s="127">
        <f t="shared" si="15"/>
        <v>651</v>
      </c>
      <c r="T57" s="127">
        <f t="shared" si="15"/>
        <v>78</v>
      </c>
      <c r="U57" s="127">
        <f t="shared" si="16"/>
        <v>729</v>
      </c>
    </row>
    <row r="58" spans="2:21" x14ac:dyDescent="0.3">
      <c r="B58" s="65" t="s">
        <v>69</v>
      </c>
      <c r="C58" s="125">
        <v>13903</v>
      </c>
      <c r="D58" s="125">
        <v>147</v>
      </c>
      <c r="E58" s="126">
        <f t="shared" si="11"/>
        <v>14050</v>
      </c>
      <c r="F58" s="125"/>
      <c r="G58" s="125">
        <v>3359</v>
      </c>
      <c r="H58" s="125">
        <v>208</v>
      </c>
      <c r="I58" s="126">
        <f t="shared" si="12"/>
        <v>3567</v>
      </c>
      <c r="J58" s="125"/>
      <c r="K58" s="125">
        <v>1413</v>
      </c>
      <c r="L58" s="125">
        <v>104</v>
      </c>
      <c r="M58" s="126">
        <f t="shared" si="13"/>
        <v>1517</v>
      </c>
      <c r="N58" s="125"/>
      <c r="O58" s="125">
        <v>2798</v>
      </c>
      <c r="P58" s="125">
        <v>825</v>
      </c>
      <c r="Q58" s="126">
        <f t="shared" si="14"/>
        <v>3623</v>
      </c>
      <c r="R58" s="125"/>
      <c r="S58" s="127">
        <f t="shared" si="15"/>
        <v>21473</v>
      </c>
      <c r="T58" s="127">
        <f t="shared" si="15"/>
        <v>1284</v>
      </c>
      <c r="U58" s="127">
        <f t="shared" si="16"/>
        <v>22757</v>
      </c>
    </row>
    <row r="59" spans="2:21" x14ac:dyDescent="0.3">
      <c r="B59" s="65" t="s">
        <v>70</v>
      </c>
      <c r="C59" s="125">
        <v>8667</v>
      </c>
      <c r="D59" s="125">
        <v>22</v>
      </c>
      <c r="E59" s="126">
        <f t="shared" si="11"/>
        <v>8689</v>
      </c>
      <c r="F59" s="125"/>
      <c r="G59" s="125">
        <v>336</v>
      </c>
      <c r="H59" s="125">
        <v>4</v>
      </c>
      <c r="I59" s="126">
        <f t="shared" si="12"/>
        <v>340</v>
      </c>
      <c r="J59" s="125"/>
      <c r="K59" s="125">
        <v>127</v>
      </c>
      <c r="L59" s="125">
        <v>1</v>
      </c>
      <c r="M59" s="126">
        <f t="shared" si="13"/>
        <v>128</v>
      </c>
      <c r="N59" s="125"/>
      <c r="O59" s="125">
        <v>821</v>
      </c>
      <c r="P59" s="125">
        <v>520</v>
      </c>
      <c r="Q59" s="126">
        <f t="shared" si="14"/>
        <v>1341</v>
      </c>
      <c r="R59" s="125"/>
      <c r="S59" s="127">
        <f t="shared" si="15"/>
        <v>9951</v>
      </c>
      <c r="T59" s="127">
        <f t="shared" si="15"/>
        <v>547</v>
      </c>
      <c r="U59" s="127">
        <f t="shared" si="16"/>
        <v>10498</v>
      </c>
    </row>
    <row r="60" spans="2:21" x14ac:dyDescent="0.3">
      <c r="B60" s="65" t="s">
        <v>71</v>
      </c>
      <c r="C60" s="125">
        <v>269</v>
      </c>
      <c r="D60" s="125">
        <v>7</v>
      </c>
      <c r="E60" s="126">
        <f t="shared" si="11"/>
        <v>276</v>
      </c>
      <c r="F60" s="125"/>
      <c r="G60" s="125">
        <v>150</v>
      </c>
      <c r="H60" s="125">
        <v>1</v>
      </c>
      <c r="I60" s="126">
        <f t="shared" si="12"/>
        <v>151</v>
      </c>
      <c r="J60" s="125"/>
      <c r="K60" s="125">
        <v>29</v>
      </c>
      <c r="L60" s="125"/>
      <c r="M60" s="126">
        <f t="shared" si="13"/>
        <v>29</v>
      </c>
      <c r="N60" s="125"/>
      <c r="O60" s="125">
        <v>252</v>
      </c>
      <c r="P60" s="125">
        <v>83</v>
      </c>
      <c r="Q60" s="126">
        <f t="shared" si="14"/>
        <v>335</v>
      </c>
      <c r="R60" s="125"/>
      <c r="S60" s="127">
        <f t="shared" si="15"/>
        <v>700</v>
      </c>
      <c r="T60" s="127">
        <f t="shared" si="15"/>
        <v>91</v>
      </c>
      <c r="U60" s="127">
        <f t="shared" si="16"/>
        <v>791</v>
      </c>
    </row>
    <row r="61" spans="2:21" x14ac:dyDescent="0.3">
      <c r="B61" s="65" t="s">
        <v>72</v>
      </c>
      <c r="C61" s="125">
        <v>20911</v>
      </c>
      <c r="D61" s="125">
        <v>76</v>
      </c>
      <c r="E61" s="126">
        <f t="shared" si="11"/>
        <v>20987</v>
      </c>
      <c r="F61" s="125"/>
      <c r="G61" s="125">
        <v>1825</v>
      </c>
      <c r="H61" s="125">
        <v>82</v>
      </c>
      <c r="I61" s="126">
        <f t="shared" si="12"/>
        <v>1907</v>
      </c>
      <c r="J61" s="125"/>
      <c r="K61" s="125">
        <v>406</v>
      </c>
      <c r="L61" s="125">
        <v>45</v>
      </c>
      <c r="M61" s="126">
        <f t="shared" si="13"/>
        <v>451</v>
      </c>
      <c r="N61" s="125"/>
      <c r="O61" s="125">
        <v>239</v>
      </c>
      <c r="P61" s="125">
        <v>23</v>
      </c>
      <c r="Q61" s="126">
        <f t="shared" si="14"/>
        <v>262</v>
      </c>
      <c r="R61" s="125"/>
      <c r="S61" s="127">
        <f t="shared" si="15"/>
        <v>23381</v>
      </c>
      <c r="T61" s="127">
        <f t="shared" si="15"/>
        <v>226</v>
      </c>
      <c r="U61" s="127">
        <f t="shared" si="16"/>
        <v>23607</v>
      </c>
    </row>
    <row r="62" spans="2:21" x14ac:dyDescent="0.3">
      <c r="B62" s="65" t="s">
        <v>73</v>
      </c>
      <c r="C62" s="125">
        <v>174483</v>
      </c>
      <c r="D62" s="125">
        <v>1935</v>
      </c>
      <c r="E62" s="126">
        <f t="shared" si="11"/>
        <v>176418</v>
      </c>
      <c r="F62" s="125"/>
      <c r="G62" s="125">
        <v>15129</v>
      </c>
      <c r="H62" s="125">
        <v>856</v>
      </c>
      <c r="I62" s="126">
        <f t="shared" si="12"/>
        <v>15985</v>
      </c>
      <c r="J62" s="125"/>
      <c r="K62" s="125">
        <v>3573</v>
      </c>
      <c r="L62" s="125">
        <v>421</v>
      </c>
      <c r="M62" s="126">
        <f t="shared" si="13"/>
        <v>3994</v>
      </c>
      <c r="N62" s="125"/>
      <c r="O62" s="125">
        <v>3079</v>
      </c>
      <c r="P62" s="125">
        <v>774</v>
      </c>
      <c r="Q62" s="126">
        <f t="shared" si="14"/>
        <v>3853</v>
      </c>
      <c r="R62" s="125"/>
      <c r="S62" s="127">
        <f t="shared" si="15"/>
        <v>196264</v>
      </c>
      <c r="T62" s="127">
        <f t="shared" si="15"/>
        <v>3986</v>
      </c>
      <c r="U62" s="127">
        <f t="shared" si="16"/>
        <v>200250</v>
      </c>
    </row>
    <row r="63" spans="2:21" x14ac:dyDescent="0.3">
      <c r="B63" s="65" t="s">
        <v>74</v>
      </c>
      <c r="C63" s="125">
        <v>9427</v>
      </c>
      <c r="D63" s="125">
        <v>54</v>
      </c>
      <c r="E63" s="126">
        <f t="shared" si="11"/>
        <v>9481</v>
      </c>
      <c r="F63" s="125"/>
      <c r="G63" s="125">
        <v>1070</v>
      </c>
      <c r="H63" s="125">
        <v>39</v>
      </c>
      <c r="I63" s="126">
        <f t="shared" si="12"/>
        <v>1109</v>
      </c>
      <c r="J63" s="125"/>
      <c r="K63" s="125">
        <v>340</v>
      </c>
      <c r="L63" s="125">
        <v>21</v>
      </c>
      <c r="M63" s="126">
        <f t="shared" si="13"/>
        <v>361</v>
      </c>
      <c r="N63" s="125"/>
      <c r="O63" s="125">
        <v>1054</v>
      </c>
      <c r="P63" s="125">
        <v>342</v>
      </c>
      <c r="Q63" s="126">
        <f t="shared" si="14"/>
        <v>1396</v>
      </c>
      <c r="R63" s="125"/>
      <c r="S63" s="127">
        <f t="shared" si="15"/>
        <v>11891</v>
      </c>
      <c r="T63" s="127">
        <f t="shared" si="15"/>
        <v>456</v>
      </c>
      <c r="U63" s="127">
        <f t="shared" si="16"/>
        <v>12347</v>
      </c>
    </row>
    <row r="64" spans="2:21" x14ac:dyDescent="0.3">
      <c r="B64" s="65" t="s">
        <v>75</v>
      </c>
      <c r="C64" s="128">
        <v>26528</v>
      </c>
      <c r="D64" s="128">
        <v>405</v>
      </c>
      <c r="E64" s="129">
        <f t="shared" si="11"/>
        <v>26933</v>
      </c>
      <c r="F64" s="125"/>
      <c r="G64" s="128">
        <v>4121</v>
      </c>
      <c r="H64" s="128">
        <v>422</v>
      </c>
      <c r="I64" s="129">
        <f t="shared" si="12"/>
        <v>4543</v>
      </c>
      <c r="J64" s="125"/>
      <c r="K64" s="128">
        <v>1339</v>
      </c>
      <c r="L64" s="128">
        <v>342</v>
      </c>
      <c r="M64" s="129">
        <f t="shared" si="13"/>
        <v>1681</v>
      </c>
      <c r="N64" s="125"/>
      <c r="O64" s="128">
        <v>1774</v>
      </c>
      <c r="P64" s="128">
        <v>935</v>
      </c>
      <c r="Q64" s="129">
        <f t="shared" si="14"/>
        <v>2709</v>
      </c>
      <c r="R64" s="125"/>
      <c r="S64" s="130">
        <f t="shared" si="15"/>
        <v>33762</v>
      </c>
      <c r="T64" s="130">
        <f t="shared" si="15"/>
        <v>2104</v>
      </c>
      <c r="U64" s="130">
        <f t="shared" si="16"/>
        <v>35866</v>
      </c>
    </row>
    <row r="65" spans="2:21" x14ac:dyDescent="0.3">
      <c r="B65" s="114" t="s">
        <v>54</v>
      </c>
      <c r="C65" s="131">
        <f>SUM(C47:C64)</f>
        <v>500333</v>
      </c>
      <c r="D65" s="131">
        <f t="shared" ref="D65:E65" si="17">SUM(D47:D64)</f>
        <v>7147</v>
      </c>
      <c r="E65" s="131">
        <f t="shared" si="17"/>
        <v>507480</v>
      </c>
      <c r="F65" s="125"/>
      <c r="G65" s="131">
        <f>SUM(G47:G64)</f>
        <v>86939</v>
      </c>
      <c r="H65" s="131">
        <f t="shared" ref="H65:I65" si="18">SUM(H47:H64)</f>
        <v>9724</v>
      </c>
      <c r="I65" s="131">
        <f t="shared" si="18"/>
        <v>96663</v>
      </c>
      <c r="J65" s="125"/>
      <c r="K65" s="131">
        <f>SUM(K47:K64)</f>
        <v>37744</v>
      </c>
      <c r="L65" s="131">
        <f t="shared" ref="L65:M65" si="19">SUM(L47:L64)</f>
        <v>5918</v>
      </c>
      <c r="M65" s="131">
        <f t="shared" si="19"/>
        <v>43662</v>
      </c>
      <c r="N65" s="125"/>
      <c r="O65" s="131">
        <f>SUM(O47:O64)</f>
        <v>102954</v>
      </c>
      <c r="P65" s="131">
        <f t="shared" ref="P65:Q65" si="20">SUM(P47:P64)</f>
        <v>25837</v>
      </c>
      <c r="Q65" s="131">
        <f t="shared" si="20"/>
        <v>128791</v>
      </c>
      <c r="R65" s="125"/>
      <c r="S65" s="132">
        <f>SUM(S47:S64)</f>
        <v>727970</v>
      </c>
      <c r="T65" s="132">
        <f>SUM(T47:T64)</f>
        <v>48626</v>
      </c>
      <c r="U65" s="132">
        <f>SUM(U47:U64)</f>
        <v>776596</v>
      </c>
    </row>
    <row r="67" spans="2:21" x14ac:dyDescent="0.3">
      <c r="B67" s="65" t="s">
        <v>76</v>
      </c>
    </row>
  </sheetData>
  <mergeCells count="14">
    <mergeCell ref="S43:U43"/>
    <mergeCell ref="B8:U8"/>
    <mergeCell ref="B9:U9"/>
    <mergeCell ref="B15:B17"/>
    <mergeCell ref="C15:E15"/>
    <mergeCell ref="G15:I15"/>
    <mergeCell ref="K15:M15"/>
    <mergeCell ref="O15:Q15"/>
    <mergeCell ref="S15:U15"/>
    <mergeCell ref="B43:B45"/>
    <mergeCell ref="C43:E43"/>
    <mergeCell ref="G43:I43"/>
    <mergeCell ref="K43:M43"/>
    <mergeCell ref="O43:Q43"/>
  </mergeCells>
  <hyperlinks>
    <hyperlink ref="B1" location="Índice!A1" display="Ir a inicio" xr:uid="{3E9D23DE-849B-4A94-806B-8ADE40324E68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fitToHeight="2" orientation="landscape" r:id="rId1"/>
  <headerFooter alignWithMargins="0"/>
  <rowBreaks count="1" manualBreakCount="1">
    <brk id="39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9180-345A-46F2-BB7F-895181310D52}">
  <sheetPr>
    <pageSetUpPr fitToPage="1"/>
  </sheetPr>
  <dimension ref="A1:W43"/>
  <sheetViews>
    <sheetView showGridLines="0" zoomScaleNormal="100" workbookViewId="0">
      <pane xSplit="1" ySplit="10" topLeftCell="B11" activePane="bottomRight" state="frozen"/>
      <selection activeCell="G21" sqref="G21"/>
      <selection pane="topRight" activeCell="G21" sqref="G21"/>
      <selection pane="bottomLeft" activeCell="G21" sqref="G21"/>
      <selection pane="bottomRight" activeCell="Q6" sqref="Q6"/>
    </sheetView>
  </sheetViews>
  <sheetFormatPr baseColWidth="10" defaultColWidth="11.44140625" defaultRowHeight="14.4" x14ac:dyDescent="0.3"/>
  <cols>
    <col min="1" max="1" width="1.6640625" style="65" customWidth="1"/>
    <col min="2" max="2" width="36.6640625" style="65" customWidth="1"/>
    <col min="3" max="5" width="12.33203125" style="87" customWidth="1"/>
    <col min="6" max="6" width="2.6640625" style="87" customWidth="1"/>
    <col min="7" max="9" width="12.33203125" style="87" customWidth="1"/>
    <col min="10" max="10" width="2.6640625" style="87" customWidth="1"/>
    <col min="11" max="13" width="12.33203125" style="87" customWidth="1"/>
    <col min="14" max="14" width="2.6640625" style="87" customWidth="1"/>
    <col min="15" max="17" width="12.33203125" style="87" customWidth="1"/>
    <col min="18" max="18" width="2.6640625" style="87" customWidth="1"/>
    <col min="19" max="21" width="14.33203125" style="87" customWidth="1"/>
    <col min="22" max="16384" width="11.44140625" style="65"/>
  </cols>
  <sheetData>
    <row r="1" spans="1:21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 x14ac:dyDescent="0.3">
      <c r="A2" s="84"/>
      <c r="B2" s="83"/>
      <c r="C2" s="99"/>
      <c r="D2" s="99"/>
      <c r="E2" s="99"/>
      <c r="F2" s="99"/>
    </row>
    <row r="3" spans="1:21" x14ac:dyDescent="0.3">
      <c r="A3" s="84"/>
      <c r="B3" s="83"/>
      <c r="C3" s="99"/>
      <c r="D3" s="99"/>
      <c r="E3" s="99"/>
      <c r="F3" s="99"/>
    </row>
    <row r="4" spans="1:21" x14ac:dyDescent="0.3">
      <c r="A4" s="84"/>
      <c r="B4" s="83"/>
      <c r="C4" s="99"/>
      <c r="D4" s="99"/>
      <c r="E4" s="99"/>
      <c r="F4" s="99"/>
    </row>
    <row r="5" spans="1:21" x14ac:dyDescent="0.3">
      <c r="A5" s="84"/>
      <c r="B5" s="83"/>
      <c r="C5" s="99"/>
      <c r="D5" s="99"/>
      <c r="E5" s="99"/>
      <c r="F5" s="99"/>
    </row>
    <row r="6" spans="1:21" x14ac:dyDescent="0.3">
      <c r="A6" s="84"/>
      <c r="B6" s="83"/>
      <c r="C6" s="99"/>
      <c r="D6" s="99"/>
      <c r="E6" s="99"/>
      <c r="F6" s="99"/>
    </row>
    <row r="7" spans="1:21" x14ac:dyDescent="0.3">
      <c r="A7" s="84"/>
      <c r="B7" s="83"/>
      <c r="C7" s="99"/>
      <c r="D7" s="99"/>
      <c r="E7" s="99"/>
      <c r="F7" s="99"/>
    </row>
    <row r="8" spans="1:21" ht="27" x14ac:dyDescent="0.3">
      <c r="A8" s="63"/>
      <c r="B8" s="185" t="s">
        <v>77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</row>
    <row r="9" spans="1:21" x14ac:dyDescent="0.3">
      <c r="A9" s="63"/>
      <c r="B9" s="178">
        <f>+Carátula!B17</f>
        <v>45657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</row>
    <row r="10" spans="1:21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 x14ac:dyDescent="0.3">
      <c r="A15" s="85"/>
      <c r="B15" s="192" t="s">
        <v>86</v>
      </c>
      <c r="C15" s="188" t="s">
        <v>19</v>
      </c>
      <c r="D15" s="186"/>
      <c r="E15" s="186"/>
      <c r="F15" s="102"/>
      <c r="G15" s="186" t="s">
        <v>20</v>
      </c>
      <c r="H15" s="186"/>
      <c r="I15" s="186"/>
      <c r="J15" s="103"/>
      <c r="K15" s="188" t="s">
        <v>21</v>
      </c>
      <c r="L15" s="186"/>
      <c r="M15" s="186"/>
      <c r="N15" s="104"/>
      <c r="O15" s="186" t="s">
        <v>22</v>
      </c>
      <c r="P15" s="186"/>
      <c r="Q15" s="186"/>
      <c r="R15" s="103"/>
      <c r="S15" s="186" t="s">
        <v>33</v>
      </c>
      <c r="T15" s="186"/>
      <c r="U15" s="186"/>
    </row>
    <row r="16" spans="1:21" x14ac:dyDescent="0.3">
      <c r="A16" s="63"/>
      <c r="B16" s="192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x14ac:dyDescent="0.3">
      <c r="A17" s="63"/>
      <c r="B17" s="192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x14ac:dyDescent="0.3">
      <c r="A18" s="63"/>
      <c r="B18" s="117"/>
      <c r="C18" s="89"/>
      <c r="D18" s="89"/>
      <c r="E18" s="89"/>
      <c r="F18" s="99"/>
      <c r="G18" s="89"/>
      <c r="H18" s="89"/>
      <c r="I18" s="89"/>
      <c r="J18" s="89"/>
      <c r="K18" s="89"/>
      <c r="L18" s="89"/>
      <c r="M18" s="89"/>
      <c r="N18" s="118"/>
      <c r="O18" s="89"/>
      <c r="P18" s="89"/>
      <c r="Q18" s="89"/>
      <c r="R18" s="89"/>
      <c r="S18" s="89"/>
      <c r="T18" s="89"/>
      <c r="U18" s="89"/>
    </row>
    <row r="19" spans="1:21" x14ac:dyDescent="0.3">
      <c r="A19" s="63"/>
      <c r="B19" s="133" t="s">
        <v>78</v>
      </c>
      <c r="C19" s="160">
        <v>2455458.0581159</v>
      </c>
      <c r="D19" s="160">
        <v>44387.661525570002</v>
      </c>
      <c r="E19" s="160">
        <f t="shared" ref="E19:E23" si="0">+C19+D19</f>
        <v>2499845.7196414699</v>
      </c>
      <c r="F19" s="161"/>
      <c r="G19" s="160">
        <v>568863.08860104007</v>
      </c>
      <c r="H19" s="160">
        <v>36046.848367110004</v>
      </c>
      <c r="I19" s="160">
        <f t="shared" ref="I19:I23" si="1">+G19+H19</f>
        <v>604909.93696815008</v>
      </c>
      <c r="J19" s="160"/>
      <c r="K19" s="160">
        <v>270967.46095375001</v>
      </c>
      <c r="L19" s="160">
        <v>18226.240678900002</v>
      </c>
      <c r="M19" s="160">
        <f t="shared" ref="M19:M23" si="2">+K19+L19</f>
        <v>289193.70163264999</v>
      </c>
      <c r="N19" s="160"/>
      <c r="O19" s="160">
        <v>716520.98786816001</v>
      </c>
      <c r="P19" s="160">
        <v>103024.80953226</v>
      </c>
      <c r="Q19" s="160">
        <f t="shared" ref="Q19:Q23" si="3">+O19+P19</f>
        <v>819545.79740042007</v>
      </c>
      <c r="R19" s="122"/>
      <c r="S19" s="124">
        <f>+C19+G19+K19+O19</f>
        <v>4011809.5955388504</v>
      </c>
      <c r="T19" s="124">
        <f>+D19+H19+L19+P19</f>
        <v>201685.56010384002</v>
      </c>
      <c r="U19" s="124">
        <f>+S19+T19</f>
        <v>4213495.1556426901</v>
      </c>
    </row>
    <row r="20" spans="1:21" x14ac:dyDescent="0.3">
      <c r="B20" s="134" t="s">
        <v>79</v>
      </c>
      <c r="C20" s="161">
        <v>1625144.401536</v>
      </c>
      <c r="D20" s="161">
        <v>447037.29911389004</v>
      </c>
      <c r="E20" s="162">
        <f t="shared" si="0"/>
        <v>2072181.7006498901</v>
      </c>
      <c r="F20" s="161"/>
      <c r="G20" s="161">
        <v>1357067.6405740001</v>
      </c>
      <c r="H20" s="161">
        <v>953296.9625606999</v>
      </c>
      <c r="I20" s="162">
        <f t="shared" si="1"/>
        <v>2310364.6031347001</v>
      </c>
      <c r="J20" s="161"/>
      <c r="K20" s="161">
        <v>922679.96351100004</v>
      </c>
      <c r="L20" s="161">
        <v>538537.04737046</v>
      </c>
      <c r="M20" s="162">
        <f t="shared" si="2"/>
        <v>1461217.01088146</v>
      </c>
      <c r="N20" s="161"/>
      <c r="O20" s="161">
        <v>1622293.08309948</v>
      </c>
      <c r="P20" s="161">
        <v>1126862.7063235501</v>
      </c>
      <c r="Q20" s="162">
        <f t="shared" si="3"/>
        <v>2749155.7894230299</v>
      </c>
      <c r="R20" s="125"/>
      <c r="S20" s="127">
        <f t="shared" ref="S20:T23" si="4">+C20+G20+K20+O20</f>
        <v>5527185.08872048</v>
      </c>
      <c r="T20" s="127">
        <f t="shared" si="4"/>
        <v>3065734.0153685999</v>
      </c>
      <c r="U20" s="127">
        <f t="shared" ref="U20:U23" si="5">+S20+T20</f>
        <v>8592919.1040890794</v>
      </c>
    </row>
    <row r="21" spans="1:21" x14ac:dyDescent="0.3">
      <c r="B21" s="134" t="s">
        <v>80</v>
      </c>
      <c r="C21" s="161">
        <v>1975204.67210074</v>
      </c>
      <c r="D21" s="161">
        <v>2371281.45079064</v>
      </c>
      <c r="E21" s="162">
        <f t="shared" si="0"/>
        <v>4346486.1228913795</v>
      </c>
      <c r="F21" s="161"/>
      <c r="G21" s="161">
        <v>1350041.4093150001</v>
      </c>
      <c r="H21" s="161">
        <v>1738753.4099464</v>
      </c>
      <c r="I21" s="162">
        <f t="shared" si="1"/>
        <v>3088794.8192614</v>
      </c>
      <c r="J21" s="161"/>
      <c r="K21" s="161">
        <v>1146810.4272</v>
      </c>
      <c r="L21" s="161">
        <v>2417394.5555527597</v>
      </c>
      <c r="M21" s="162">
        <f t="shared" si="2"/>
        <v>3564204.9827527599</v>
      </c>
      <c r="N21" s="161"/>
      <c r="O21" s="161">
        <v>33490799.271281999</v>
      </c>
      <c r="P21" s="161">
        <v>52186173.871967897</v>
      </c>
      <c r="Q21" s="162">
        <f t="shared" si="3"/>
        <v>85676973.143249899</v>
      </c>
      <c r="R21" s="125"/>
      <c r="S21" s="127">
        <f t="shared" si="4"/>
        <v>37962855.779897735</v>
      </c>
      <c r="T21" s="127">
        <f t="shared" si="4"/>
        <v>58713603.288257696</v>
      </c>
      <c r="U21" s="127">
        <f t="shared" si="5"/>
        <v>96676459.068155438</v>
      </c>
    </row>
    <row r="22" spans="1:21" x14ac:dyDescent="0.3">
      <c r="B22" s="134" t="s">
        <v>81</v>
      </c>
      <c r="C22" s="161">
        <v>1727773.384361</v>
      </c>
      <c r="D22" s="161">
        <v>200952.75805278</v>
      </c>
      <c r="E22" s="162">
        <f t="shared" si="0"/>
        <v>1928726.1424137801</v>
      </c>
      <c r="F22" s="161"/>
      <c r="G22" s="161">
        <v>850445.97745200002</v>
      </c>
      <c r="H22" s="161">
        <v>224698.52893423999</v>
      </c>
      <c r="I22" s="162">
        <f t="shared" si="1"/>
        <v>1075144.50638624</v>
      </c>
      <c r="J22" s="161"/>
      <c r="K22" s="161">
        <v>365194.37602917</v>
      </c>
      <c r="L22" s="161">
        <v>89813.837124679994</v>
      </c>
      <c r="M22" s="162">
        <f t="shared" si="2"/>
        <v>455008.21315385</v>
      </c>
      <c r="N22" s="161"/>
      <c r="O22" s="161">
        <v>640447.45799334999</v>
      </c>
      <c r="P22" s="161">
        <v>234996.73366562001</v>
      </c>
      <c r="Q22" s="162">
        <f t="shared" si="3"/>
        <v>875444.19165896997</v>
      </c>
      <c r="R22" s="125"/>
      <c r="S22" s="127">
        <f t="shared" si="4"/>
        <v>3583861.19583552</v>
      </c>
      <c r="T22" s="127">
        <f t="shared" si="4"/>
        <v>750461.85777731996</v>
      </c>
      <c r="U22" s="127">
        <f t="shared" si="5"/>
        <v>4334323.0536128404</v>
      </c>
    </row>
    <row r="23" spans="1:21" x14ac:dyDescent="0.3">
      <c r="B23" s="134" t="s">
        <v>82</v>
      </c>
      <c r="C23" s="163">
        <v>763547.67024200002</v>
      </c>
      <c r="D23" s="163">
        <v>457851.53007108002</v>
      </c>
      <c r="E23" s="164">
        <f t="shared" si="0"/>
        <v>1221399.2003130801</v>
      </c>
      <c r="F23" s="161"/>
      <c r="G23" s="163">
        <v>848141.02127499995</v>
      </c>
      <c r="H23" s="163">
        <v>1124594.20628949</v>
      </c>
      <c r="I23" s="164">
        <f t="shared" si="1"/>
        <v>1972735.2275644899</v>
      </c>
      <c r="J23" s="161"/>
      <c r="K23" s="163">
        <v>933245.48976599996</v>
      </c>
      <c r="L23" s="163">
        <v>1264314.31951568</v>
      </c>
      <c r="M23" s="164">
        <f t="shared" si="2"/>
        <v>2197559.8092816798</v>
      </c>
      <c r="N23" s="161"/>
      <c r="O23" s="163">
        <v>3884234.5338479304</v>
      </c>
      <c r="P23" s="163">
        <v>3464435.5548783597</v>
      </c>
      <c r="Q23" s="164">
        <f t="shared" si="3"/>
        <v>7348670.0887262896</v>
      </c>
      <c r="R23" s="125"/>
      <c r="S23" s="130">
        <f t="shared" si="4"/>
        <v>6429168.7151309308</v>
      </c>
      <c r="T23" s="130">
        <f t="shared" si="4"/>
        <v>6311195.6107546091</v>
      </c>
      <c r="U23" s="130">
        <f t="shared" si="5"/>
        <v>12740364.32588554</v>
      </c>
    </row>
    <row r="24" spans="1:21" x14ac:dyDescent="0.3">
      <c r="B24" s="135" t="s">
        <v>54</v>
      </c>
      <c r="C24" s="131">
        <f>SUM(C19:C23)</f>
        <v>8547128.1863556392</v>
      </c>
      <c r="D24" s="131">
        <f>SUM(D19:D23)</f>
        <v>3521510.69955396</v>
      </c>
      <c r="E24" s="131">
        <f>SUM(E19:E23)</f>
        <v>12068638.8859096</v>
      </c>
      <c r="F24" s="125"/>
      <c r="G24" s="131">
        <f>SUM(G19:G23)</f>
        <v>4974559.1372170402</v>
      </c>
      <c r="H24" s="131">
        <f>SUM(H19:H23)</f>
        <v>4077389.95609794</v>
      </c>
      <c r="I24" s="131">
        <f>SUM(I19:I23)</f>
        <v>9051949.0933149811</v>
      </c>
      <c r="J24" s="125"/>
      <c r="K24" s="131">
        <f>SUM(K19:K23)</f>
        <v>3638897.7174599199</v>
      </c>
      <c r="L24" s="131">
        <f>SUM(L19:L23)</f>
        <v>4328286.0002424801</v>
      </c>
      <c r="M24" s="131">
        <f>SUM(M19:M23)</f>
        <v>7967183.7177023999</v>
      </c>
      <c r="N24" s="125"/>
      <c r="O24" s="131">
        <f>SUM(O19:O23)</f>
        <v>40354295.334090918</v>
      </c>
      <c r="P24" s="131">
        <f>SUM(P19:P23)</f>
        <v>57115493.676367693</v>
      </c>
      <c r="Q24" s="131">
        <f>SUM(Q19:Q23)</f>
        <v>97469789.010458618</v>
      </c>
      <c r="R24" s="125"/>
      <c r="S24" s="132">
        <f>SUM(S19:S23)</f>
        <v>57514880.375123523</v>
      </c>
      <c r="T24" s="132">
        <f>SUM(T19:T23)</f>
        <v>69042680.332262069</v>
      </c>
      <c r="U24" s="132">
        <f>SUM(U19:U23)</f>
        <v>126557560.70738558</v>
      </c>
    </row>
    <row r="26" spans="1:21" ht="15" thickBot="1" x14ac:dyDescent="0.35">
      <c r="A26" s="63"/>
      <c r="B26" s="86"/>
      <c r="C26" s="100"/>
      <c r="D26" s="100"/>
      <c r="E26" s="100"/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</row>
    <row r="27" spans="1:21" x14ac:dyDescent="0.3">
      <c r="A27" s="63"/>
      <c r="B27" s="63"/>
      <c r="C27" s="99"/>
      <c r="D27" s="99"/>
      <c r="E27" s="99"/>
      <c r="F27" s="99"/>
      <c r="G27" s="99"/>
      <c r="H27" s="99"/>
      <c r="I27" s="99"/>
      <c r="J27" s="99"/>
    </row>
    <row r="28" spans="1:21" x14ac:dyDescent="0.3">
      <c r="A28" s="63"/>
      <c r="B28" s="63"/>
      <c r="C28" s="99"/>
      <c r="D28" s="99"/>
      <c r="E28" s="99"/>
      <c r="F28" s="99"/>
      <c r="G28" s="99"/>
      <c r="H28" s="99"/>
      <c r="I28" s="99"/>
      <c r="J28" s="99"/>
    </row>
    <row r="29" spans="1:21" ht="16.2" x14ac:dyDescent="0.35">
      <c r="A29" s="63"/>
      <c r="B29" s="73" t="s">
        <v>55</v>
      </c>
      <c r="C29" s="99"/>
      <c r="D29" s="99"/>
      <c r="E29" s="99"/>
      <c r="F29" s="99"/>
      <c r="G29" s="99"/>
      <c r="H29" s="99"/>
      <c r="I29" s="99"/>
      <c r="J29" s="76"/>
      <c r="R29" s="76"/>
    </row>
    <row r="30" spans="1:21" x14ac:dyDescent="0.3">
      <c r="A30" s="63"/>
      <c r="B30" s="88"/>
      <c r="C30" s="99"/>
      <c r="D30" s="99"/>
      <c r="E30" s="99"/>
      <c r="F30" s="99"/>
      <c r="G30" s="99"/>
      <c r="H30" s="99"/>
      <c r="I30" s="99"/>
      <c r="J30" s="76"/>
      <c r="N30" s="76"/>
      <c r="R30" s="76"/>
    </row>
    <row r="31" spans="1:21" s="105" customFormat="1" ht="24" customHeight="1" x14ac:dyDescent="0.3">
      <c r="A31" s="85"/>
      <c r="B31" s="192" t="s">
        <v>86</v>
      </c>
      <c r="C31" s="188" t="s">
        <v>19</v>
      </c>
      <c r="D31" s="186"/>
      <c r="E31" s="186"/>
      <c r="F31" s="102"/>
      <c r="G31" s="186" t="s">
        <v>20</v>
      </c>
      <c r="H31" s="186"/>
      <c r="I31" s="186"/>
      <c r="J31" s="103"/>
      <c r="K31" s="188" t="s">
        <v>21</v>
      </c>
      <c r="L31" s="186"/>
      <c r="M31" s="186"/>
      <c r="N31" s="104"/>
      <c r="O31" s="186" t="s">
        <v>22</v>
      </c>
      <c r="P31" s="186"/>
      <c r="Q31" s="186"/>
      <c r="R31" s="103"/>
      <c r="S31" s="186" t="s">
        <v>33</v>
      </c>
      <c r="T31" s="186"/>
      <c r="U31" s="186"/>
    </row>
    <row r="32" spans="1:21" x14ac:dyDescent="0.3">
      <c r="A32" s="63"/>
      <c r="B32" s="192"/>
      <c r="C32" s="106"/>
      <c r="D32" s="106"/>
      <c r="E32" s="106"/>
      <c r="F32" s="99"/>
      <c r="G32" s="106"/>
      <c r="H32" s="106"/>
      <c r="I32" s="106"/>
      <c r="J32" s="107"/>
      <c r="K32" s="106"/>
      <c r="L32" s="106"/>
      <c r="M32" s="106"/>
      <c r="N32" s="107"/>
      <c r="O32" s="106"/>
      <c r="P32" s="106"/>
      <c r="Q32" s="106"/>
      <c r="R32" s="107"/>
      <c r="S32" s="106"/>
      <c r="T32" s="106"/>
      <c r="U32" s="106"/>
    </row>
    <row r="33" spans="1:23" x14ac:dyDescent="0.3">
      <c r="A33" s="63"/>
      <c r="B33" s="192"/>
      <c r="C33" s="108" t="s">
        <v>26</v>
      </c>
      <c r="D33" s="108" t="s">
        <v>27</v>
      </c>
      <c r="E33" s="108" t="s">
        <v>18</v>
      </c>
      <c r="F33" s="99"/>
      <c r="G33" s="108" t="s">
        <v>26</v>
      </c>
      <c r="H33" s="108" t="s">
        <v>27</v>
      </c>
      <c r="I33" s="108" t="s">
        <v>18</v>
      </c>
      <c r="J33" s="107"/>
      <c r="K33" s="108" t="s">
        <v>26</v>
      </c>
      <c r="L33" s="108" t="s">
        <v>27</v>
      </c>
      <c r="M33" s="108" t="s">
        <v>18</v>
      </c>
      <c r="N33" s="107"/>
      <c r="O33" s="108" t="s">
        <v>26</v>
      </c>
      <c r="P33" s="108" t="s">
        <v>27</v>
      </c>
      <c r="Q33" s="108" t="s">
        <v>18</v>
      </c>
      <c r="R33" s="107"/>
      <c r="S33" s="108" t="s">
        <v>26</v>
      </c>
      <c r="T33" s="108" t="s">
        <v>27</v>
      </c>
      <c r="U33" s="108" t="s">
        <v>18</v>
      </c>
    </row>
    <row r="34" spans="1:23" x14ac:dyDescent="0.3">
      <c r="A34" s="63"/>
      <c r="B34" s="117"/>
      <c r="C34" s="89"/>
      <c r="D34" s="89"/>
      <c r="E34" s="89"/>
      <c r="F34" s="99"/>
      <c r="G34" s="89"/>
      <c r="H34" s="89"/>
      <c r="I34" s="89"/>
      <c r="J34" s="89"/>
      <c r="K34" s="89"/>
      <c r="L34" s="89"/>
      <c r="M34" s="89"/>
      <c r="N34" s="118"/>
      <c r="O34" s="89"/>
      <c r="P34" s="89"/>
      <c r="Q34" s="89"/>
      <c r="R34" s="89"/>
      <c r="S34" s="89"/>
      <c r="T34" s="89"/>
      <c r="U34" s="89"/>
    </row>
    <row r="35" spans="1:23" x14ac:dyDescent="0.3">
      <c r="A35" s="63"/>
      <c r="B35" s="133" t="s">
        <v>78</v>
      </c>
      <c r="C35" s="160">
        <v>471441</v>
      </c>
      <c r="D35" s="160">
        <v>2357</v>
      </c>
      <c r="E35" s="160">
        <f t="shared" ref="E35:E39" si="6">+C35+D35</f>
        <v>473798</v>
      </c>
      <c r="F35" s="161"/>
      <c r="G35" s="160">
        <v>70484</v>
      </c>
      <c r="H35" s="160">
        <v>2246</v>
      </c>
      <c r="I35" s="160">
        <f t="shared" ref="I35:I39" si="7">+G35+H35</f>
        <v>72730</v>
      </c>
      <c r="J35" s="160"/>
      <c r="K35" s="160">
        <v>28777</v>
      </c>
      <c r="L35" s="160">
        <v>1062</v>
      </c>
      <c r="M35" s="160">
        <f t="shared" ref="M35:M39" si="8">+K35+L35</f>
        <v>29839</v>
      </c>
      <c r="N35" s="160"/>
      <c r="O35" s="160">
        <v>80875</v>
      </c>
      <c r="P35" s="160">
        <v>9736</v>
      </c>
      <c r="Q35" s="160">
        <f t="shared" ref="Q35:Q39" si="9">+O35+P35</f>
        <v>90611</v>
      </c>
      <c r="R35" s="122"/>
      <c r="S35" s="124">
        <f>+C35+G35+K35+O35</f>
        <v>651577</v>
      </c>
      <c r="T35" s="124">
        <f>+D35+H35+L35+P35</f>
        <v>15401</v>
      </c>
      <c r="U35" s="124">
        <f>+S35+T35</f>
        <v>666978</v>
      </c>
      <c r="V35" s="136"/>
    </row>
    <row r="36" spans="1:23" x14ac:dyDescent="0.3">
      <c r="B36" s="134" t="s">
        <v>79</v>
      </c>
      <c r="C36" s="161">
        <v>6412</v>
      </c>
      <c r="D36" s="161">
        <v>1670</v>
      </c>
      <c r="E36" s="162">
        <f t="shared" si="6"/>
        <v>8082</v>
      </c>
      <c r="F36" s="161"/>
      <c r="G36" s="161">
        <v>5339</v>
      </c>
      <c r="H36" s="161">
        <v>3371</v>
      </c>
      <c r="I36" s="162">
        <f t="shared" si="7"/>
        <v>8710</v>
      </c>
      <c r="J36" s="161"/>
      <c r="K36" s="161">
        <v>3417</v>
      </c>
      <c r="L36" s="161">
        <v>1829</v>
      </c>
      <c r="M36" s="162">
        <f t="shared" si="8"/>
        <v>5246</v>
      </c>
      <c r="N36" s="161"/>
      <c r="O36" s="161">
        <v>5696</v>
      </c>
      <c r="P36" s="161">
        <v>3808</v>
      </c>
      <c r="Q36" s="162">
        <f t="shared" si="9"/>
        <v>9504</v>
      </c>
      <c r="R36" s="125"/>
      <c r="S36" s="127">
        <f t="shared" ref="S36:S39" si="10">+C36+G36+K36+O36</f>
        <v>20864</v>
      </c>
      <c r="T36" s="127">
        <f t="shared" ref="T36:T39" si="11">+D36+H36+L36+P36</f>
        <v>10678</v>
      </c>
      <c r="U36" s="127">
        <f t="shared" ref="U36:U39" si="12">+S36+T36</f>
        <v>31542</v>
      </c>
      <c r="V36" s="136"/>
    </row>
    <row r="37" spans="1:23" x14ac:dyDescent="0.3">
      <c r="B37" s="134" t="s">
        <v>80</v>
      </c>
      <c r="C37" s="161">
        <v>279</v>
      </c>
      <c r="D37" s="161">
        <v>357</v>
      </c>
      <c r="E37" s="162">
        <f t="shared" si="6"/>
        <v>636</v>
      </c>
      <c r="F37" s="161"/>
      <c r="G37" s="161">
        <v>298</v>
      </c>
      <c r="H37" s="161">
        <v>385</v>
      </c>
      <c r="I37" s="162">
        <f t="shared" si="7"/>
        <v>683</v>
      </c>
      <c r="J37" s="161"/>
      <c r="K37" s="161">
        <v>318</v>
      </c>
      <c r="L37" s="161">
        <v>596</v>
      </c>
      <c r="M37" s="162">
        <f t="shared" si="8"/>
        <v>914</v>
      </c>
      <c r="N37" s="161"/>
      <c r="O37" s="161">
        <v>4442</v>
      </c>
      <c r="P37" s="161">
        <v>5923</v>
      </c>
      <c r="Q37" s="162">
        <f t="shared" si="9"/>
        <v>10365</v>
      </c>
      <c r="R37" s="125"/>
      <c r="S37" s="127">
        <f t="shared" si="10"/>
        <v>5337</v>
      </c>
      <c r="T37" s="127">
        <f t="shared" si="11"/>
        <v>7261</v>
      </c>
      <c r="U37" s="127">
        <f t="shared" si="12"/>
        <v>12598</v>
      </c>
      <c r="V37" s="136"/>
    </row>
    <row r="38" spans="1:23" x14ac:dyDescent="0.3">
      <c r="B38" s="134" t="s">
        <v>81</v>
      </c>
      <c r="C38" s="161">
        <v>21196</v>
      </c>
      <c r="D38" s="161">
        <v>2213</v>
      </c>
      <c r="E38" s="162">
        <f t="shared" si="6"/>
        <v>23409</v>
      </c>
      <c r="F38" s="161"/>
      <c r="G38" s="161">
        <v>9702</v>
      </c>
      <c r="H38" s="161">
        <v>2327</v>
      </c>
      <c r="I38" s="162">
        <f t="shared" si="7"/>
        <v>12029</v>
      </c>
      <c r="J38" s="161"/>
      <c r="K38" s="161">
        <v>4065</v>
      </c>
      <c r="L38" s="161">
        <v>955</v>
      </c>
      <c r="M38" s="162">
        <f t="shared" si="8"/>
        <v>5020</v>
      </c>
      <c r="N38" s="161"/>
      <c r="O38" s="161">
        <v>7437</v>
      </c>
      <c r="P38" s="161">
        <v>2524</v>
      </c>
      <c r="Q38" s="162">
        <f t="shared" si="9"/>
        <v>9961</v>
      </c>
      <c r="R38" s="125"/>
      <c r="S38" s="127">
        <f t="shared" si="10"/>
        <v>42400</v>
      </c>
      <c r="T38" s="127">
        <f t="shared" si="11"/>
        <v>8019</v>
      </c>
      <c r="U38" s="127">
        <f t="shared" si="12"/>
        <v>50419</v>
      </c>
      <c r="V38" s="136"/>
    </row>
    <row r="39" spans="1:23" x14ac:dyDescent="0.3">
      <c r="B39" s="134" t="s">
        <v>82</v>
      </c>
      <c r="C39" s="163">
        <v>1005</v>
      </c>
      <c r="D39" s="163">
        <v>550</v>
      </c>
      <c r="E39" s="164">
        <f t="shared" si="6"/>
        <v>1555</v>
      </c>
      <c r="F39" s="161"/>
      <c r="G39" s="163">
        <v>1116</v>
      </c>
      <c r="H39" s="163">
        <v>1395</v>
      </c>
      <c r="I39" s="164">
        <f t="shared" si="7"/>
        <v>2511</v>
      </c>
      <c r="J39" s="161"/>
      <c r="K39" s="163">
        <v>1167</v>
      </c>
      <c r="L39" s="163">
        <v>1476</v>
      </c>
      <c r="M39" s="164">
        <f t="shared" si="8"/>
        <v>2643</v>
      </c>
      <c r="N39" s="161"/>
      <c r="O39" s="163">
        <v>4504</v>
      </c>
      <c r="P39" s="163">
        <v>3846</v>
      </c>
      <c r="Q39" s="164">
        <f t="shared" si="9"/>
        <v>8350</v>
      </c>
      <c r="R39" s="125"/>
      <c r="S39" s="130">
        <f t="shared" si="10"/>
        <v>7792</v>
      </c>
      <c r="T39" s="130">
        <f t="shared" si="11"/>
        <v>7267</v>
      </c>
      <c r="U39" s="130">
        <f t="shared" si="12"/>
        <v>15059</v>
      </c>
      <c r="V39" s="136"/>
    </row>
    <row r="40" spans="1:23" x14ac:dyDescent="0.3">
      <c r="B40" s="135" t="s">
        <v>54</v>
      </c>
      <c r="C40" s="165">
        <f>SUM(C35:C39)</f>
        <v>500333</v>
      </c>
      <c r="D40" s="165">
        <f>SUM(D35:D39)</f>
        <v>7147</v>
      </c>
      <c r="E40" s="165">
        <f>SUM(E35:E39)</f>
        <v>507480</v>
      </c>
      <c r="F40" s="161"/>
      <c r="G40" s="165">
        <f>SUM(G35:G39)</f>
        <v>86939</v>
      </c>
      <c r="H40" s="165">
        <f>SUM(H35:H39)</f>
        <v>9724</v>
      </c>
      <c r="I40" s="165">
        <f>SUM(I35:I39)</f>
        <v>96663</v>
      </c>
      <c r="J40" s="161"/>
      <c r="K40" s="165">
        <f>SUM(K35:K39)</f>
        <v>37744</v>
      </c>
      <c r="L40" s="165">
        <f>SUM(L35:L39)</f>
        <v>5918</v>
      </c>
      <c r="M40" s="165">
        <f>SUM(M35:M39)</f>
        <v>43662</v>
      </c>
      <c r="N40" s="161"/>
      <c r="O40" s="165">
        <f>SUM(O35:O39)</f>
        <v>102954</v>
      </c>
      <c r="P40" s="165">
        <f>SUM(P35:P39)</f>
        <v>25837</v>
      </c>
      <c r="Q40" s="165">
        <f>SUM(Q35:Q39)</f>
        <v>128791</v>
      </c>
      <c r="R40" s="125"/>
      <c r="S40" s="132">
        <f>SUM(S35:S39)</f>
        <v>727970</v>
      </c>
      <c r="T40" s="132">
        <f>SUM(T35:T39)</f>
        <v>48626</v>
      </c>
      <c r="U40" s="132">
        <f>SUM(U35:U39)</f>
        <v>776596</v>
      </c>
    </row>
    <row r="42" spans="1:23" s="87" customFormat="1" x14ac:dyDescent="0.3">
      <c r="A42" s="65"/>
      <c r="B42" s="65"/>
      <c r="V42" s="65"/>
      <c r="W42" s="65"/>
    </row>
    <row r="43" spans="1:23" x14ac:dyDescent="0.3">
      <c r="B43" s="65" t="s">
        <v>83</v>
      </c>
      <c r="S43" s="65"/>
      <c r="T43" s="65"/>
      <c r="U43" s="65"/>
    </row>
  </sheetData>
  <mergeCells count="14">
    <mergeCell ref="S31:U31"/>
    <mergeCell ref="B8:U8"/>
    <mergeCell ref="B9:U9"/>
    <mergeCell ref="B15:B17"/>
    <mergeCell ref="C15:E15"/>
    <mergeCell ref="G15:I15"/>
    <mergeCell ref="K15:M15"/>
    <mergeCell ref="O15:Q15"/>
    <mergeCell ref="S15:U15"/>
    <mergeCell ref="B31:B33"/>
    <mergeCell ref="C31:E31"/>
    <mergeCell ref="G31:I31"/>
    <mergeCell ref="K31:M31"/>
    <mergeCell ref="O31:Q31"/>
  </mergeCells>
  <hyperlinks>
    <hyperlink ref="B1" location="Índice!A1" display="Ir a inicio" xr:uid="{AEC78825-EB11-4E7A-AD47-A30BA0A28AC4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3B18-FEA8-40B8-A293-14496167966E}">
  <sheetPr>
    <pageSetUpPr fitToPage="1"/>
  </sheetPr>
  <dimension ref="A1:W49"/>
  <sheetViews>
    <sheetView showGridLines="0" zoomScaleNormal="100" workbookViewId="0">
      <selection activeCell="E45" sqref="E45"/>
    </sheetView>
  </sheetViews>
  <sheetFormatPr baseColWidth="10" defaultColWidth="11.44140625" defaultRowHeight="14.4" x14ac:dyDescent="0.3"/>
  <cols>
    <col min="1" max="1" width="1.6640625" style="65" customWidth="1"/>
    <col min="2" max="2" width="36.6640625" style="65" customWidth="1"/>
    <col min="3" max="5" width="12.33203125" style="87" customWidth="1"/>
    <col min="6" max="6" width="2.6640625" style="87" customWidth="1"/>
    <col min="7" max="9" width="12.33203125" style="87" customWidth="1"/>
    <col min="10" max="10" width="2.6640625" style="87" customWidth="1"/>
    <col min="11" max="13" width="12.33203125" style="87" customWidth="1"/>
    <col min="14" max="14" width="2.6640625" style="87" customWidth="1"/>
    <col min="15" max="17" width="12.33203125" style="87" customWidth="1"/>
    <col min="18" max="18" width="2.6640625" style="87" customWidth="1"/>
    <col min="19" max="21" width="14.33203125" style="87" customWidth="1"/>
    <col min="22" max="16384" width="11.44140625" style="65"/>
  </cols>
  <sheetData>
    <row r="1" spans="1:21" x14ac:dyDescent="0.3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 x14ac:dyDescent="0.3">
      <c r="A2" s="84"/>
      <c r="B2" s="83"/>
      <c r="C2" s="99"/>
      <c r="D2" s="99"/>
      <c r="E2" s="99"/>
      <c r="F2" s="99"/>
    </row>
    <row r="3" spans="1:21" x14ac:dyDescent="0.3">
      <c r="A3" s="84"/>
      <c r="B3" s="83"/>
      <c r="C3" s="99"/>
      <c r="D3" s="99"/>
      <c r="E3" s="99"/>
      <c r="F3" s="99"/>
    </row>
    <row r="4" spans="1:21" x14ac:dyDescent="0.3">
      <c r="A4" s="84"/>
      <c r="B4" s="83"/>
      <c r="C4" s="99"/>
      <c r="D4" s="99"/>
      <c r="E4" s="99"/>
      <c r="F4" s="99"/>
    </row>
    <row r="5" spans="1:21" x14ac:dyDescent="0.3">
      <c r="A5" s="84"/>
      <c r="B5" s="83"/>
      <c r="C5" s="99"/>
      <c r="D5" s="99"/>
      <c r="E5" s="99"/>
      <c r="F5" s="99"/>
    </row>
    <row r="6" spans="1:21" x14ac:dyDescent="0.3">
      <c r="A6" s="84"/>
      <c r="B6" s="83"/>
      <c r="C6" s="99"/>
      <c r="D6" s="99"/>
      <c r="E6" s="99"/>
      <c r="F6" s="99"/>
    </row>
    <row r="7" spans="1:21" x14ac:dyDescent="0.3">
      <c r="A7" s="84"/>
      <c r="B7" s="83"/>
      <c r="C7" s="99"/>
      <c r="D7" s="99"/>
      <c r="E7" s="99"/>
      <c r="F7" s="99"/>
    </row>
    <row r="8" spans="1:21" ht="27" x14ac:dyDescent="0.3">
      <c r="A8" s="63"/>
      <c r="B8" s="185" t="s">
        <v>126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</row>
    <row r="9" spans="1:21" x14ac:dyDescent="0.3">
      <c r="A9" s="63"/>
      <c r="B9" s="178">
        <f>+Carátula!B17</f>
        <v>45657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</row>
    <row r="10" spans="1:21" ht="15" thickBot="1" x14ac:dyDescent="0.35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x14ac:dyDescent="0.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 x14ac:dyDescent="0.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6.2" x14ac:dyDescent="0.3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x14ac:dyDescent="0.3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 x14ac:dyDescent="0.3">
      <c r="A15" s="85"/>
      <c r="B15" s="192" t="s">
        <v>125</v>
      </c>
      <c r="C15" s="188" t="s">
        <v>19</v>
      </c>
      <c r="D15" s="186"/>
      <c r="E15" s="186"/>
      <c r="F15" s="102"/>
      <c r="G15" s="186" t="s">
        <v>20</v>
      </c>
      <c r="H15" s="186"/>
      <c r="I15" s="186"/>
      <c r="J15" s="103"/>
      <c r="K15" s="188" t="s">
        <v>21</v>
      </c>
      <c r="L15" s="186"/>
      <c r="M15" s="186"/>
      <c r="N15" s="104"/>
      <c r="O15" s="186" t="s">
        <v>22</v>
      </c>
      <c r="P15" s="186"/>
      <c r="Q15" s="186"/>
      <c r="R15" s="103"/>
      <c r="S15" s="186" t="s">
        <v>33</v>
      </c>
      <c r="T15" s="186"/>
      <c r="U15" s="186"/>
    </row>
    <row r="16" spans="1:21" x14ac:dyDescent="0.3">
      <c r="A16" s="63"/>
      <c r="B16" s="192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x14ac:dyDescent="0.3">
      <c r="A17" s="63"/>
      <c r="B17" s="192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x14ac:dyDescent="0.3">
      <c r="A18" s="63"/>
      <c r="B18" s="117"/>
      <c r="C18" s="89"/>
      <c r="D18" s="89"/>
      <c r="E18" s="89"/>
      <c r="F18" s="99"/>
      <c r="G18" s="89"/>
      <c r="H18" s="89"/>
      <c r="I18" s="89"/>
      <c r="J18" s="89"/>
      <c r="K18" s="89"/>
      <c r="L18" s="89"/>
      <c r="M18" s="89"/>
      <c r="N18" s="118"/>
      <c r="O18" s="89"/>
      <c r="P18" s="89"/>
      <c r="Q18" s="89"/>
      <c r="R18" s="89"/>
      <c r="S18" s="89"/>
      <c r="T18" s="89"/>
      <c r="U18" s="89"/>
    </row>
    <row r="19" spans="1:21" x14ac:dyDescent="0.3">
      <c r="A19" s="63"/>
      <c r="B19" s="133">
        <v>1</v>
      </c>
      <c r="C19" s="122">
        <v>7021624.1789656393</v>
      </c>
      <c r="D19" s="122">
        <v>3176498.3596517299</v>
      </c>
      <c r="E19" s="122">
        <f>+C19+D19</f>
        <v>10198122.538617369</v>
      </c>
      <c r="F19" s="123"/>
      <c r="G19" s="122">
        <v>4099118.2649890399</v>
      </c>
      <c r="H19" s="122">
        <v>3691390.76038882</v>
      </c>
      <c r="I19" s="122">
        <f>+G19+H19</f>
        <v>7790509.0253778603</v>
      </c>
      <c r="J19" s="122"/>
      <c r="K19" s="122">
        <v>3037764.2404669197</v>
      </c>
      <c r="L19" s="122">
        <v>4002044.1847362001</v>
      </c>
      <c r="M19" s="122">
        <f>+K19+L19</f>
        <v>7039808.4252031203</v>
      </c>
      <c r="N19" s="122"/>
      <c r="O19" s="122">
        <v>37549865.054962002</v>
      </c>
      <c r="P19" s="122">
        <v>54040773.090014502</v>
      </c>
      <c r="Q19" s="122">
        <f>+O19+P19</f>
        <v>91590638.144976497</v>
      </c>
      <c r="R19" s="122"/>
      <c r="S19" s="124">
        <f>+C19+G19+K19+O19</f>
        <v>51708371.739383601</v>
      </c>
      <c r="T19" s="124">
        <f>+D19+H19+L19+P19</f>
        <v>64910706.394791253</v>
      </c>
      <c r="U19" s="124">
        <f>+S19+T19</f>
        <v>116619078.13417485</v>
      </c>
    </row>
    <row r="20" spans="1:21" x14ac:dyDescent="0.3">
      <c r="B20" s="134" t="s">
        <v>123</v>
      </c>
      <c r="C20" s="125">
        <v>536097.26376</v>
      </c>
      <c r="D20" s="125">
        <v>153050.99845369</v>
      </c>
      <c r="E20" s="122">
        <f t="shared" ref="E20:E25" si="0">+C20+D20</f>
        <v>689148.26221368997</v>
      </c>
      <c r="F20" s="125"/>
      <c r="G20" s="125">
        <v>294911.78167200001</v>
      </c>
      <c r="H20" s="125">
        <v>149604.98380966001</v>
      </c>
      <c r="I20" s="122">
        <f t="shared" ref="I20:I25" si="1">+G20+H20</f>
        <v>444516.76548166003</v>
      </c>
      <c r="J20" s="125"/>
      <c r="K20" s="125">
        <v>274008.61759400001</v>
      </c>
      <c r="L20" s="125">
        <v>144429.56713526</v>
      </c>
      <c r="M20" s="122">
        <f t="shared" ref="M20:M25" si="2">+K20+L20</f>
        <v>418438.18472926004</v>
      </c>
      <c r="N20" s="125"/>
      <c r="O20" s="125">
        <v>1282764.7020020001</v>
      </c>
      <c r="P20" s="125">
        <v>1545743.68088945</v>
      </c>
      <c r="Q20" s="122">
        <f t="shared" ref="Q20:Q25" si="3">+O20+P20</f>
        <v>2828508.3828914501</v>
      </c>
      <c r="R20" s="125"/>
      <c r="S20" s="127">
        <f t="shared" ref="S20:T26" si="4">+C20+G20+K20+O20</f>
        <v>2387782.365028</v>
      </c>
      <c r="T20" s="127">
        <f t="shared" si="4"/>
        <v>1992829.2302880599</v>
      </c>
      <c r="U20" s="127">
        <f t="shared" ref="U20:U26" si="5">+S20+T20</f>
        <v>4380611.5953160599</v>
      </c>
    </row>
    <row r="21" spans="1:21" x14ac:dyDescent="0.3">
      <c r="B21" s="134" t="s">
        <v>124</v>
      </c>
      <c r="C21" s="125">
        <v>216672.28292699999</v>
      </c>
      <c r="D21" s="125">
        <v>42259.263389669999</v>
      </c>
      <c r="E21" s="122">
        <f t="shared" si="0"/>
        <v>258931.54631666999</v>
      </c>
      <c r="F21" s="125"/>
      <c r="G21" s="125">
        <v>127101.55484300001</v>
      </c>
      <c r="H21" s="125">
        <v>79919.218064210014</v>
      </c>
      <c r="I21" s="122">
        <f t="shared" si="1"/>
        <v>207020.77290721002</v>
      </c>
      <c r="J21" s="125"/>
      <c r="K21" s="125">
        <v>70601.263305999993</v>
      </c>
      <c r="L21" s="125">
        <v>75850.451537000001</v>
      </c>
      <c r="M21" s="122">
        <f t="shared" si="2"/>
        <v>146451.71484299999</v>
      </c>
      <c r="N21" s="125"/>
      <c r="O21" s="125">
        <v>858530.00733399997</v>
      </c>
      <c r="P21" s="125">
        <v>767472.9675688101</v>
      </c>
      <c r="Q21" s="122">
        <f t="shared" si="3"/>
        <v>1626002.9749028101</v>
      </c>
      <c r="R21" s="125"/>
      <c r="S21" s="124">
        <f t="shared" si="4"/>
        <v>1272905.1084099999</v>
      </c>
      <c r="T21" s="124">
        <f t="shared" si="4"/>
        <v>965501.90055969008</v>
      </c>
      <c r="U21" s="124">
        <f t="shared" si="5"/>
        <v>2238407.0089696897</v>
      </c>
    </row>
    <row r="22" spans="1:21" x14ac:dyDescent="0.3">
      <c r="B22" s="134">
        <v>2</v>
      </c>
      <c r="C22" s="125">
        <v>91487.698122000002</v>
      </c>
      <c r="D22" s="125">
        <v>14161.897879290002</v>
      </c>
      <c r="E22" s="122">
        <f t="shared" si="0"/>
        <v>105649.59600129</v>
      </c>
      <c r="F22" s="125"/>
      <c r="G22" s="125">
        <v>59611.351934999999</v>
      </c>
      <c r="H22" s="125">
        <v>36188.538928379996</v>
      </c>
      <c r="I22" s="122">
        <f t="shared" si="1"/>
        <v>95799.890863379987</v>
      </c>
      <c r="J22" s="125"/>
      <c r="K22" s="125">
        <v>24254.91851</v>
      </c>
      <c r="L22" s="125">
        <v>30510.66045902</v>
      </c>
      <c r="M22" s="122">
        <f t="shared" si="2"/>
        <v>54765.578969020004</v>
      </c>
      <c r="N22" s="125"/>
      <c r="O22" s="125">
        <v>74221.250337000005</v>
      </c>
      <c r="P22" s="125">
        <v>120087.41491535</v>
      </c>
      <c r="Q22" s="122">
        <f t="shared" si="3"/>
        <v>194308.66525235001</v>
      </c>
      <c r="R22" s="125"/>
      <c r="S22" s="127">
        <f t="shared" ref="S22:S25" si="6">+C22+G22+K22+O22</f>
        <v>249575.21890400001</v>
      </c>
      <c r="T22" s="127">
        <f t="shared" ref="T22:T25" si="7">+D22+H22+L22+P22</f>
        <v>200948.51218203999</v>
      </c>
      <c r="U22" s="127">
        <f t="shared" ref="U22:U25" si="8">+S22+T22</f>
        <v>450523.73108604003</v>
      </c>
    </row>
    <row r="23" spans="1:21" x14ac:dyDescent="0.3">
      <c r="B23" s="134">
        <v>3</v>
      </c>
      <c r="C23" s="125">
        <v>117832.048135</v>
      </c>
      <c r="D23" s="125">
        <v>27911.714612290001</v>
      </c>
      <c r="E23" s="122">
        <f t="shared" si="0"/>
        <v>145743.76274729002</v>
      </c>
      <c r="F23" s="125"/>
      <c r="G23" s="125">
        <v>57354.216888000003</v>
      </c>
      <c r="H23" s="125">
        <v>18832.687035049999</v>
      </c>
      <c r="I23" s="122">
        <f t="shared" si="1"/>
        <v>76186.903923050006</v>
      </c>
      <c r="J23" s="125"/>
      <c r="K23" s="125">
        <v>30405.823816</v>
      </c>
      <c r="L23" s="125">
        <v>12361.310062690001</v>
      </c>
      <c r="M23" s="122">
        <f t="shared" si="2"/>
        <v>42767.133878690001</v>
      </c>
      <c r="N23" s="125"/>
      <c r="O23" s="125">
        <v>103581.29115999999</v>
      </c>
      <c r="P23" s="125">
        <v>206390.00414042</v>
      </c>
      <c r="Q23" s="122">
        <f t="shared" si="3"/>
        <v>309971.29530042002</v>
      </c>
      <c r="R23" s="125"/>
      <c r="S23" s="124">
        <f t="shared" si="6"/>
        <v>309173.379999</v>
      </c>
      <c r="T23" s="124">
        <f t="shared" si="7"/>
        <v>265495.71585044998</v>
      </c>
      <c r="U23" s="124">
        <f t="shared" si="8"/>
        <v>574669.09584944998</v>
      </c>
    </row>
    <row r="24" spans="1:21" x14ac:dyDescent="0.3">
      <c r="B24" s="134">
        <v>4</v>
      </c>
      <c r="C24" s="125">
        <v>45038.337439000003</v>
      </c>
      <c r="D24" s="125">
        <v>5086.067489</v>
      </c>
      <c r="E24" s="122">
        <f t="shared" si="0"/>
        <v>50124.404928000004</v>
      </c>
      <c r="F24" s="125"/>
      <c r="G24" s="125">
        <v>25465.802005000001</v>
      </c>
      <c r="H24" s="125">
        <v>8586.7313122399992</v>
      </c>
      <c r="I24" s="122">
        <f t="shared" si="1"/>
        <v>34052.533317239999</v>
      </c>
      <c r="J24" s="125"/>
      <c r="K24" s="125">
        <v>25622.853197</v>
      </c>
      <c r="L24" s="125">
        <v>5066.7990619299999</v>
      </c>
      <c r="M24" s="122">
        <f t="shared" si="2"/>
        <v>30689.65225893</v>
      </c>
      <c r="N24" s="125"/>
      <c r="O24" s="125">
        <v>25390.800041999999</v>
      </c>
      <c r="P24" s="125">
        <v>9805.1834333400002</v>
      </c>
      <c r="Q24" s="122">
        <f t="shared" si="3"/>
        <v>35195.983475339999</v>
      </c>
      <c r="R24" s="125"/>
      <c r="S24" s="127">
        <f t="shared" si="6"/>
        <v>121517.79268300001</v>
      </c>
      <c r="T24" s="127">
        <f t="shared" si="7"/>
        <v>28544.781296509998</v>
      </c>
      <c r="U24" s="127">
        <f t="shared" si="8"/>
        <v>150062.57397950999</v>
      </c>
    </row>
    <row r="25" spans="1:21" x14ac:dyDescent="0.3">
      <c r="B25" s="134">
        <v>5</v>
      </c>
      <c r="C25" s="125">
        <v>118001.358183</v>
      </c>
      <c r="D25" s="125">
        <v>43240.480174540004</v>
      </c>
      <c r="E25" s="122">
        <f t="shared" si="0"/>
        <v>161241.83835754002</v>
      </c>
      <c r="F25" s="125"/>
      <c r="G25" s="125">
        <v>71697.500967999993</v>
      </c>
      <c r="H25" s="125">
        <v>52069.988916820002</v>
      </c>
      <c r="I25" s="122">
        <f t="shared" si="1"/>
        <v>123767.48988482</v>
      </c>
      <c r="J25" s="125"/>
      <c r="K25" s="125">
        <v>50417.175444</v>
      </c>
      <c r="L25" s="125">
        <v>17160.223180379999</v>
      </c>
      <c r="M25" s="122">
        <f t="shared" si="2"/>
        <v>67577.398624380003</v>
      </c>
      <c r="N25" s="125"/>
      <c r="O25" s="125">
        <v>105699.838309</v>
      </c>
      <c r="P25" s="125">
        <v>134053.87609814998</v>
      </c>
      <c r="Q25" s="122">
        <f t="shared" si="3"/>
        <v>239753.71440714999</v>
      </c>
      <c r="R25" s="125"/>
      <c r="S25" s="124">
        <f t="shared" si="6"/>
        <v>345815.87290399999</v>
      </c>
      <c r="T25" s="124">
        <f t="shared" si="7"/>
        <v>246524.56836988998</v>
      </c>
      <c r="U25" s="124">
        <f t="shared" si="8"/>
        <v>592340.44127388997</v>
      </c>
    </row>
    <row r="26" spans="1:21" x14ac:dyDescent="0.3">
      <c r="B26" s="134">
        <v>6</v>
      </c>
      <c r="C26" s="128">
        <v>400375.01882400003</v>
      </c>
      <c r="D26" s="128">
        <v>59301.91790375</v>
      </c>
      <c r="E26" s="129">
        <f t="shared" ref="E26" si="9">+C26+D26</f>
        <v>459676.93672775</v>
      </c>
      <c r="F26" s="125"/>
      <c r="G26" s="128">
        <v>239298.663917</v>
      </c>
      <c r="H26" s="128">
        <v>40797.047642760001</v>
      </c>
      <c r="I26" s="129">
        <f t="shared" ref="I26" si="10">+G26+H26</f>
        <v>280095.71155975998</v>
      </c>
      <c r="J26" s="125"/>
      <c r="K26" s="128">
        <v>125822.825126</v>
      </c>
      <c r="L26" s="128">
        <v>40862.804069990001</v>
      </c>
      <c r="M26" s="129">
        <f t="shared" ref="M26" si="11">+K26+L26</f>
        <v>166685.62919598998</v>
      </c>
      <c r="N26" s="125"/>
      <c r="O26" s="128">
        <v>354242.389945</v>
      </c>
      <c r="P26" s="128">
        <v>291167.45930774999</v>
      </c>
      <c r="Q26" s="129">
        <f>+O26+P26</f>
        <v>645409.84925274993</v>
      </c>
      <c r="R26" s="125"/>
      <c r="S26" s="130">
        <f t="shared" si="4"/>
        <v>1119738.897812</v>
      </c>
      <c r="T26" s="130">
        <f t="shared" si="4"/>
        <v>432129.22892425</v>
      </c>
      <c r="U26" s="130">
        <f t="shared" si="5"/>
        <v>1551868.12673625</v>
      </c>
    </row>
    <row r="27" spans="1:21" x14ac:dyDescent="0.3">
      <c r="B27" s="135" t="s">
        <v>54</v>
      </c>
      <c r="C27" s="131">
        <f>SUM(C19:C26)</f>
        <v>8547128.1863556411</v>
      </c>
      <c r="D27" s="131">
        <f>SUM(D19:D26)</f>
        <v>3521510.69955396</v>
      </c>
      <c r="E27" s="131">
        <f>SUM(E19:E26)</f>
        <v>12068638.885909598</v>
      </c>
      <c r="F27" s="125"/>
      <c r="G27" s="131">
        <f>SUM(G19:G26)</f>
        <v>4974559.1372170411</v>
      </c>
      <c r="H27" s="131">
        <f>SUM(H19:H26)</f>
        <v>4077389.9560979395</v>
      </c>
      <c r="I27" s="131">
        <f>SUM(I19:I26)</f>
        <v>9051949.0933149792</v>
      </c>
      <c r="J27" s="125"/>
      <c r="K27" s="131">
        <f>SUM(K19:K26)</f>
        <v>3638897.7174599199</v>
      </c>
      <c r="L27" s="131">
        <f>SUM(L19:L26)</f>
        <v>4328286.0002424698</v>
      </c>
      <c r="M27" s="131">
        <f>SUM(M19:M26)</f>
        <v>7967183.7177023916</v>
      </c>
      <c r="N27" s="125"/>
      <c r="O27" s="131">
        <f>SUM(O19:O26)</f>
        <v>40354295.334091</v>
      </c>
      <c r="P27" s="131">
        <f>SUM(P19:P26)</f>
        <v>57115493.676367775</v>
      </c>
      <c r="Q27" s="131">
        <f>SUM(Q19:Q26)</f>
        <v>97469789.010458753</v>
      </c>
      <c r="R27" s="125"/>
      <c r="S27" s="132">
        <f>SUM(S19:S26)</f>
        <v>57514880.375123605</v>
      </c>
      <c r="T27" s="132">
        <f>SUM(T19:T26)</f>
        <v>69042680.332262129</v>
      </c>
      <c r="U27" s="132">
        <f>SUM(U19:U26)</f>
        <v>126557560.70738575</v>
      </c>
    </row>
    <row r="29" spans="1:21" ht="15" thickBot="1" x14ac:dyDescent="0.35">
      <c r="A29" s="63"/>
      <c r="B29" s="86"/>
      <c r="C29" s="100"/>
      <c r="D29" s="100"/>
      <c r="E29" s="100"/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</row>
    <row r="30" spans="1:21" x14ac:dyDescent="0.3">
      <c r="A30" s="63"/>
      <c r="B30" s="63"/>
      <c r="C30" s="99"/>
      <c r="D30" s="99"/>
      <c r="E30" s="99"/>
      <c r="F30" s="99"/>
      <c r="G30" s="99"/>
      <c r="H30" s="99"/>
      <c r="I30" s="99"/>
      <c r="J30" s="99"/>
    </row>
    <row r="31" spans="1:21" x14ac:dyDescent="0.3">
      <c r="A31" s="63"/>
      <c r="B31" s="63"/>
      <c r="C31" s="99"/>
      <c r="D31" s="99"/>
      <c r="E31" s="99"/>
      <c r="F31" s="99"/>
      <c r="G31" s="99"/>
      <c r="H31" s="99"/>
      <c r="I31" s="99"/>
      <c r="J31" s="99"/>
    </row>
    <row r="32" spans="1:21" ht="16.2" x14ac:dyDescent="0.35">
      <c r="A32" s="63"/>
      <c r="B32" s="73" t="s">
        <v>55</v>
      </c>
      <c r="C32" s="99"/>
      <c r="D32" s="99"/>
      <c r="E32" s="99"/>
      <c r="F32" s="99"/>
      <c r="G32" s="99"/>
      <c r="H32" s="99"/>
      <c r="I32" s="99"/>
      <c r="J32" s="76"/>
      <c r="R32" s="76"/>
    </row>
    <row r="33" spans="1:23" x14ac:dyDescent="0.3">
      <c r="A33" s="63"/>
      <c r="B33" s="88"/>
      <c r="C33" s="99"/>
      <c r="D33" s="99"/>
      <c r="E33" s="99"/>
      <c r="F33" s="99"/>
      <c r="G33" s="99"/>
      <c r="H33" s="99"/>
      <c r="I33" s="99"/>
      <c r="J33" s="76"/>
      <c r="N33" s="76"/>
      <c r="R33" s="76"/>
    </row>
    <row r="34" spans="1:23" s="105" customFormat="1" ht="24" customHeight="1" x14ac:dyDescent="0.3">
      <c r="A34" s="85"/>
      <c r="B34" s="192" t="s">
        <v>125</v>
      </c>
      <c r="C34" s="188" t="s">
        <v>19</v>
      </c>
      <c r="D34" s="186"/>
      <c r="E34" s="186"/>
      <c r="F34" s="102"/>
      <c r="G34" s="186" t="s">
        <v>20</v>
      </c>
      <c r="H34" s="186"/>
      <c r="I34" s="186"/>
      <c r="J34" s="103"/>
      <c r="K34" s="188" t="s">
        <v>21</v>
      </c>
      <c r="L34" s="186"/>
      <c r="M34" s="186"/>
      <c r="N34" s="104"/>
      <c r="O34" s="186" t="s">
        <v>22</v>
      </c>
      <c r="P34" s="186"/>
      <c r="Q34" s="186"/>
      <c r="R34" s="103"/>
      <c r="S34" s="186" t="s">
        <v>33</v>
      </c>
      <c r="T34" s="186"/>
      <c r="U34" s="186"/>
    </row>
    <row r="35" spans="1:23" x14ac:dyDescent="0.3">
      <c r="A35" s="63"/>
      <c r="B35" s="192"/>
      <c r="C35" s="106"/>
      <c r="D35" s="106"/>
      <c r="E35" s="106"/>
      <c r="F35" s="99"/>
      <c r="G35" s="106"/>
      <c r="H35" s="106"/>
      <c r="I35" s="106"/>
      <c r="J35" s="107"/>
      <c r="K35" s="106"/>
      <c r="L35" s="106"/>
      <c r="M35" s="106"/>
      <c r="N35" s="107"/>
      <c r="O35" s="106"/>
      <c r="P35" s="106"/>
      <c r="Q35" s="106"/>
      <c r="R35" s="107"/>
      <c r="S35" s="106"/>
      <c r="T35" s="106"/>
      <c r="U35" s="106"/>
    </row>
    <row r="36" spans="1:23" x14ac:dyDescent="0.3">
      <c r="A36" s="63"/>
      <c r="B36" s="192"/>
      <c r="C36" s="108" t="s">
        <v>26</v>
      </c>
      <c r="D36" s="108" t="s">
        <v>27</v>
      </c>
      <c r="E36" s="108" t="s">
        <v>18</v>
      </c>
      <c r="F36" s="99"/>
      <c r="G36" s="108" t="s">
        <v>26</v>
      </c>
      <c r="H36" s="108" t="s">
        <v>27</v>
      </c>
      <c r="I36" s="108" t="s">
        <v>18</v>
      </c>
      <c r="J36" s="107"/>
      <c r="K36" s="108" t="s">
        <v>26</v>
      </c>
      <c r="L36" s="108" t="s">
        <v>27</v>
      </c>
      <c r="M36" s="108" t="s">
        <v>18</v>
      </c>
      <c r="N36" s="107"/>
      <c r="O36" s="108" t="s">
        <v>26</v>
      </c>
      <c r="P36" s="108" t="s">
        <v>27</v>
      </c>
      <c r="Q36" s="108" t="s">
        <v>18</v>
      </c>
      <c r="R36" s="107"/>
      <c r="S36" s="108" t="s">
        <v>26</v>
      </c>
      <c r="T36" s="108" t="s">
        <v>27</v>
      </c>
      <c r="U36" s="108" t="s">
        <v>18</v>
      </c>
    </row>
    <row r="37" spans="1:23" x14ac:dyDescent="0.3">
      <c r="A37" s="63"/>
      <c r="B37" s="117"/>
      <c r="C37" s="89"/>
      <c r="D37" s="89"/>
      <c r="E37" s="89"/>
      <c r="F37" s="99"/>
      <c r="G37" s="89"/>
      <c r="H37" s="89"/>
      <c r="I37" s="89"/>
      <c r="J37" s="89"/>
      <c r="K37" s="89"/>
      <c r="L37" s="89"/>
      <c r="M37" s="89"/>
      <c r="N37" s="118"/>
      <c r="O37" s="89"/>
      <c r="P37" s="89"/>
      <c r="Q37" s="89"/>
      <c r="R37" s="89"/>
      <c r="S37" s="89"/>
      <c r="T37" s="89"/>
      <c r="U37" s="89"/>
    </row>
    <row r="38" spans="1:23" x14ac:dyDescent="0.3">
      <c r="A38" s="63"/>
      <c r="B38" s="133">
        <v>1</v>
      </c>
      <c r="C38" s="122">
        <v>436941</v>
      </c>
      <c r="D38" s="122">
        <v>6029</v>
      </c>
      <c r="E38" s="122">
        <f t="shared" ref="E38:E45" si="12">+C38+D38</f>
        <v>442970</v>
      </c>
      <c r="F38" s="123"/>
      <c r="G38" s="122">
        <v>76270</v>
      </c>
      <c r="H38" s="122">
        <v>8661</v>
      </c>
      <c r="I38" s="122">
        <f t="shared" ref="I38:I45" si="13">+G38+H38</f>
        <v>84931</v>
      </c>
      <c r="J38" s="122"/>
      <c r="K38" s="122">
        <v>33889</v>
      </c>
      <c r="L38" s="122">
        <v>5397</v>
      </c>
      <c r="M38" s="122">
        <f t="shared" ref="M38:M45" si="14">+K38+L38</f>
        <v>39286</v>
      </c>
      <c r="N38" s="122"/>
      <c r="O38" s="122">
        <v>98498</v>
      </c>
      <c r="P38" s="122">
        <v>24094</v>
      </c>
      <c r="Q38" s="122">
        <f t="shared" ref="Q38:Q45" si="15">+O38+P38</f>
        <v>122592</v>
      </c>
      <c r="R38" s="122"/>
      <c r="S38" s="124">
        <f>+C38+G38+K38+O38</f>
        <v>645598</v>
      </c>
      <c r="T38" s="124">
        <f>+D38+H38+L38+P38</f>
        <v>44181</v>
      </c>
      <c r="U38" s="124">
        <f>+S38+T38</f>
        <v>689779</v>
      </c>
      <c r="V38" s="136"/>
    </row>
    <row r="39" spans="1:23" x14ac:dyDescent="0.3">
      <c r="B39" s="134" t="s">
        <v>123</v>
      </c>
      <c r="C39" s="125">
        <v>22122</v>
      </c>
      <c r="D39" s="125">
        <v>450</v>
      </c>
      <c r="E39" s="126">
        <f t="shared" si="12"/>
        <v>22572</v>
      </c>
      <c r="F39" s="125"/>
      <c r="G39" s="125">
        <v>3925</v>
      </c>
      <c r="H39" s="125">
        <v>455</v>
      </c>
      <c r="I39" s="126">
        <f t="shared" si="13"/>
        <v>4380</v>
      </c>
      <c r="J39" s="125"/>
      <c r="K39" s="125">
        <v>1579</v>
      </c>
      <c r="L39" s="125">
        <v>238</v>
      </c>
      <c r="M39" s="126">
        <f t="shared" si="14"/>
        <v>1817</v>
      </c>
      <c r="N39" s="125"/>
      <c r="O39" s="125">
        <v>1957</v>
      </c>
      <c r="P39" s="125">
        <v>1163</v>
      </c>
      <c r="Q39" s="126">
        <f t="shared" si="15"/>
        <v>3120</v>
      </c>
      <c r="R39" s="125"/>
      <c r="S39" s="127">
        <f t="shared" ref="S39:S45" si="16">+C39+G39+K39+O39</f>
        <v>29583</v>
      </c>
      <c r="T39" s="127">
        <f t="shared" ref="T39:T45" si="17">+D39+H39+L39+P39</f>
        <v>2306</v>
      </c>
      <c r="U39" s="127">
        <f t="shared" ref="U39:U40" si="18">+S39+T39</f>
        <v>31889</v>
      </c>
      <c r="V39" s="136"/>
    </row>
    <row r="40" spans="1:23" x14ac:dyDescent="0.3">
      <c r="B40" s="134" t="s">
        <v>124</v>
      </c>
      <c r="C40" s="122">
        <v>10870</v>
      </c>
      <c r="D40" s="122">
        <v>159</v>
      </c>
      <c r="E40" s="122">
        <f t="shared" ref="E40:E43" si="19">+C40+D40</f>
        <v>11029</v>
      </c>
      <c r="F40" s="125"/>
      <c r="G40" s="122">
        <v>1559</v>
      </c>
      <c r="H40" s="122">
        <v>175</v>
      </c>
      <c r="I40" s="122">
        <f t="shared" ref="I40:I44" si="20">+G40+H40</f>
        <v>1734</v>
      </c>
      <c r="J40" s="125"/>
      <c r="K40" s="122">
        <v>398</v>
      </c>
      <c r="L40" s="122">
        <v>63</v>
      </c>
      <c r="M40" s="122">
        <f t="shared" ref="M40:M44" si="21">+K40+L40</f>
        <v>461</v>
      </c>
      <c r="N40" s="125"/>
      <c r="O40" s="122">
        <v>488</v>
      </c>
      <c r="P40" s="122">
        <v>197</v>
      </c>
      <c r="Q40" s="122">
        <f t="shared" ref="Q40:Q44" si="22">+O40+P40</f>
        <v>685</v>
      </c>
      <c r="R40" s="125"/>
      <c r="S40" s="124">
        <f t="shared" si="16"/>
        <v>13315</v>
      </c>
      <c r="T40" s="124">
        <f t="shared" si="17"/>
        <v>594</v>
      </c>
      <c r="U40" s="124">
        <f t="shared" si="18"/>
        <v>13909</v>
      </c>
      <c r="V40" s="136"/>
    </row>
    <row r="41" spans="1:23" x14ac:dyDescent="0.3">
      <c r="B41" s="134">
        <v>2</v>
      </c>
      <c r="C41" s="125">
        <v>6170</v>
      </c>
      <c r="D41" s="125">
        <v>80</v>
      </c>
      <c r="E41" s="126">
        <f t="shared" si="19"/>
        <v>6250</v>
      </c>
      <c r="F41" s="125"/>
      <c r="G41" s="125">
        <v>717</v>
      </c>
      <c r="H41" s="125">
        <v>106</v>
      </c>
      <c r="I41" s="126">
        <f t="shared" si="20"/>
        <v>823</v>
      </c>
      <c r="J41" s="125"/>
      <c r="K41" s="125">
        <v>177</v>
      </c>
      <c r="L41" s="125">
        <v>48</v>
      </c>
      <c r="M41" s="126">
        <f t="shared" si="21"/>
        <v>225</v>
      </c>
      <c r="N41" s="125"/>
      <c r="O41" s="125">
        <v>227</v>
      </c>
      <c r="P41" s="125">
        <v>81</v>
      </c>
      <c r="Q41" s="126">
        <f t="shared" si="22"/>
        <v>308</v>
      </c>
      <c r="R41" s="125"/>
      <c r="S41" s="127">
        <f t="shared" si="16"/>
        <v>7291</v>
      </c>
      <c r="T41" s="127">
        <f t="shared" ref="T41:T44" si="23">+D41+H41+L41+P41</f>
        <v>315</v>
      </c>
      <c r="U41" s="127">
        <f t="shared" ref="U41:U44" si="24">+S41+T41</f>
        <v>7606</v>
      </c>
      <c r="V41" s="136"/>
    </row>
    <row r="42" spans="1:23" x14ac:dyDescent="0.3">
      <c r="B42" s="134">
        <v>3</v>
      </c>
      <c r="C42" s="122">
        <v>7979</v>
      </c>
      <c r="D42" s="122">
        <v>64</v>
      </c>
      <c r="E42" s="122">
        <f t="shared" si="19"/>
        <v>8043</v>
      </c>
      <c r="F42" s="125"/>
      <c r="G42" s="122">
        <v>839</v>
      </c>
      <c r="H42" s="122">
        <v>66</v>
      </c>
      <c r="I42" s="122">
        <f t="shared" si="20"/>
        <v>905</v>
      </c>
      <c r="J42" s="125"/>
      <c r="K42" s="122">
        <v>242</v>
      </c>
      <c r="L42" s="122">
        <v>37</v>
      </c>
      <c r="M42" s="122">
        <f t="shared" si="21"/>
        <v>279</v>
      </c>
      <c r="N42" s="125"/>
      <c r="O42" s="122">
        <v>267</v>
      </c>
      <c r="P42" s="122">
        <v>57</v>
      </c>
      <c r="Q42" s="122">
        <f t="shared" si="22"/>
        <v>324</v>
      </c>
      <c r="R42" s="125"/>
      <c r="S42" s="124">
        <f t="shared" si="16"/>
        <v>9327</v>
      </c>
      <c r="T42" s="124">
        <f t="shared" si="23"/>
        <v>224</v>
      </c>
      <c r="U42" s="124">
        <f t="shared" si="24"/>
        <v>9551</v>
      </c>
      <c r="V42" s="136"/>
    </row>
    <row r="43" spans="1:23" x14ac:dyDescent="0.3">
      <c r="B43" s="134">
        <v>4</v>
      </c>
      <c r="C43" s="125">
        <v>2147</v>
      </c>
      <c r="D43" s="125">
        <v>35</v>
      </c>
      <c r="E43" s="126">
        <f t="shared" si="19"/>
        <v>2182</v>
      </c>
      <c r="F43" s="125"/>
      <c r="G43" s="125">
        <v>411</v>
      </c>
      <c r="H43" s="125">
        <v>26</v>
      </c>
      <c r="I43" s="126">
        <f t="shared" si="20"/>
        <v>437</v>
      </c>
      <c r="J43" s="125"/>
      <c r="K43" s="125">
        <v>137</v>
      </c>
      <c r="L43" s="125">
        <v>16</v>
      </c>
      <c r="M43" s="126">
        <f t="shared" si="21"/>
        <v>153</v>
      </c>
      <c r="N43" s="125"/>
      <c r="O43" s="125">
        <v>123</v>
      </c>
      <c r="P43" s="125">
        <v>16</v>
      </c>
      <c r="Q43" s="126">
        <f t="shared" si="22"/>
        <v>139</v>
      </c>
      <c r="R43" s="125"/>
      <c r="S43" s="127">
        <f t="shared" si="16"/>
        <v>2818</v>
      </c>
      <c r="T43" s="127">
        <f t="shared" si="23"/>
        <v>93</v>
      </c>
      <c r="U43" s="127">
        <f t="shared" si="24"/>
        <v>2911</v>
      </c>
      <c r="V43" s="136"/>
    </row>
    <row r="44" spans="1:23" x14ac:dyDescent="0.3">
      <c r="B44" s="134">
        <v>5</v>
      </c>
      <c r="C44" s="125">
        <v>4089</v>
      </c>
      <c r="D44" s="125">
        <v>130</v>
      </c>
      <c r="E44" s="126">
        <f t="shared" si="12"/>
        <v>4219</v>
      </c>
      <c r="F44" s="125"/>
      <c r="G44" s="122">
        <v>788</v>
      </c>
      <c r="H44" s="122">
        <v>104</v>
      </c>
      <c r="I44" s="122">
        <f t="shared" si="20"/>
        <v>892</v>
      </c>
      <c r="J44" s="125"/>
      <c r="K44" s="122">
        <v>396</v>
      </c>
      <c r="L44" s="122">
        <v>43</v>
      </c>
      <c r="M44" s="122">
        <f t="shared" si="21"/>
        <v>439</v>
      </c>
      <c r="N44" s="125"/>
      <c r="O44" s="122">
        <v>410</v>
      </c>
      <c r="P44" s="122">
        <v>68</v>
      </c>
      <c r="Q44" s="122">
        <f t="shared" si="22"/>
        <v>478</v>
      </c>
      <c r="R44" s="125"/>
      <c r="S44" s="124">
        <f t="shared" si="16"/>
        <v>5683</v>
      </c>
      <c r="T44" s="124">
        <f t="shared" si="23"/>
        <v>345</v>
      </c>
      <c r="U44" s="124">
        <f t="shared" si="24"/>
        <v>6028</v>
      </c>
      <c r="V44" s="136"/>
    </row>
    <row r="45" spans="1:23" x14ac:dyDescent="0.3">
      <c r="B45" s="134">
        <v>6</v>
      </c>
      <c r="C45" s="128">
        <v>10015</v>
      </c>
      <c r="D45" s="128">
        <v>200</v>
      </c>
      <c r="E45" s="129">
        <f t="shared" si="12"/>
        <v>10215</v>
      </c>
      <c r="F45" s="125"/>
      <c r="G45" s="128">
        <v>2430</v>
      </c>
      <c r="H45" s="128">
        <v>131</v>
      </c>
      <c r="I45" s="129">
        <f t="shared" si="13"/>
        <v>2561</v>
      </c>
      <c r="J45" s="125"/>
      <c r="K45" s="128">
        <v>926</v>
      </c>
      <c r="L45" s="128">
        <v>76</v>
      </c>
      <c r="M45" s="129">
        <f t="shared" si="14"/>
        <v>1002</v>
      </c>
      <c r="N45" s="125"/>
      <c r="O45" s="128">
        <v>984</v>
      </c>
      <c r="P45" s="128">
        <v>161</v>
      </c>
      <c r="Q45" s="129">
        <f t="shared" si="15"/>
        <v>1145</v>
      </c>
      <c r="R45" s="125"/>
      <c r="S45" s="130">
        <f t="shared" si="16"/>
        <v>14355</v>
      </c>
      <c r="T45" s="130">
        <f t="shared" si="17"/>
        <v>568</v>
      </c>
      <c r="U45" s="130">
        <f>+S45+T45</f>
        <v>14923</v>
      </c>
      <c r="V45" s="136"/>
    </row>
    <row r="46" spans="1:23" x14ac:dyDescent="0.3">
      <c r="B46" s="135" t="s">
        <v>54</v>
      </c>
      <c r="C46" s="131">
        <f>SUM(C38:C45)</f>
        <v>500333</v>
      </c>
      <c r="D46" s="131">
        <f>SUM(D38:D45)</f>
        <v>7147</v>
      </c>
      <c r="E46" s="131">
        <f>SUM(E38:E45)</f>
        <v>507480</v>
      </c>
      <c r="F46" s="125"/>
      <c r="G46" s="131">
        <f>SUM(G38:G45)</f>
        <v>86939</v>
      </c>
      <c r="H46" s="131">
        <f>SUM(H38:H45)</f>
        <v>9724</v>
      </c>
      <c r="I46" s="131">
        <f>SUM(I38:I45)</f>
        <v>96663</v>
      </c>
      <c r="J46" s="125"/>
      <c r="K46" s="131">
        <f>SUM(K38:K45)</f>
        <v>37744</v>
      </c>
      <c r="L46" s="131">
        <f>SUM(L38:L45)</f>
        <v>5918</v>
      </c>
      <c r="M46" s="131">
        <f>SUM(M38:M45)</f>
        <v>43662</v>
      </c>
      <c r="N46" s="125"/>
      <c r="O46" s="131">
        <f>SUM(O38:O45)</f>
        <v>102954</v>
      </c>
      <c r="P46" s="131">
        <f>SUM(P38:P45)</f>
        <v>25837</v>
      </c>
      <c r="Q46" s="131">
        <f>SUM(Q38:Q45)</f>
        <v>128791</v>
      </c>
      <c r="R46" s="125"/>
      <c r="S46" s="132">
        <f>SUM(S38:S45)</f>
        <v>727970</v>
      </c>
      <c r="T46" s="132">
        <f>SUM(T38:T45)</f>
        <v>48626</v>
      </c>
      <c r="U46" s="132">
        <f>SUM(U38:U45)</f>
        <v>776596</v>
      </c>
    </row>
    <row r="48" spans="1:23" s="87" customFormat="1" x14ac:dyDescent="0.3">
      <c r="A48" s="65"/>
      <c r="B48" s="65"/>
      <c r="V48" s="65"/>
      <c r="W48" s="65"/>
    </row>
    <row r="49" spans="2:21" x14ac:dyDescent="0.3">
      <c r="B49" s="65" t="s">
        <v>127</v>
      </c>
      <c r="S49" s="65"/>
      <c r="T49" s="65"/>
      <c r="U49" s="65"/>
    </row>
  </sheetData>
  <mergeCells count="14">
    <mergeCell ref="S34:U34"/>
    <mergeCell ref="B8:U8"/>
    <mergeCell ref="B9:U9"/>
    <mergeCell ref="B15:B17"/>
    <mergeCell ref="C15:E15"/>
    <mergeCell ref="G15:I15"/>
    <mergeCell ref="K15:M15"/>
    <mergeCell ref="O15:Q15"/>
    <mergeCell ref="S15:U15"/>
    <mergeCell ref="B34:B36"/>
    <mergeCell ref="C34:E34"/>
    <mergeCell ref="G34:I34"/>
    <mergeCell ref="K34:M34"/>
    <mergeCell ref="O34:Q34"/>
  </mergeCells>
  <hyperlinks>
    <hyperlink ref="B1" location="Índice!A1" display="Ir a inicio" xr:uid="{A747C3E7-87AA-4F31-9110-27F02541897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Carátula</vt:lpstr>
      <vt:lpstr>Índice</vt:lpstr>
      <vt:lpstr>1_Acceso-Credito</vt:lpstr>
      <vt:lpstr>2_Tipo-Entidad </vt:lpstr>
      <vt:lpstr>3_Entidad</vt:lpstr>
      <vt:lpstr>4_Zona-Dpto</vt:lpstr>
      <vt:lpstr>5_Actividad-Deudor </vt:lpstr>
      <vt:lpstr>6_Rango-Saldo</vt:lpstr>
      <vt:lpstr>7_Cat. Operación</vt:lpstr>
      <vt:lpstr>5_Rango de Saldo (2)</vt:lpstr>
      <vt:lpstr>'1_Acceso-Credito'!Área_de_impresión</vt:lpstr>
      <vt:lpstr>'2_Tipo-Entidad '!Área_de_impresión</vt:lpstr>
      <vt:lpstr>'3_Entidad'!Área_de_impresión</vt:lpstr>
      <vt:lpstr>'4_Zona-Dpto'!Área_de_impresión</vt:lpstr>
      <vt:lpstr>'5_Actividad-Deudor '!Área_de_impresión</vt:lpstr>
      <vt:lpstr>'5_Rango de Saldo (2)'!Área_de_impresión</vt:lpstr>
      <vt:lpstr>'6_Rango-Saldo'!Área_de_impresión</vt:lpstr>
      <vt:lpstr>'7_Cat. Operación'!Área_de_impresión</vt:lpstr>
      <vt:lpstr>Carátula!Área_de_impresión</vt:lpstr>
      <vt:lpstr>Índice!Área_de_impresión</vt:lpstr>
      <vt:lpstr>'3_Entidad'!Títulos_a_imprimir</vt:lpstr>
      <vt:lpstr>'4_Zona-Dpto'!Títulos_a_imprimir</vt:lpstr>
      <vt:lpstr>'5_Actividad-Deudor '!Títulos_a_imprimir</vt:lpstr>
      <vt:lpstr>Carátula!Títulos_a_imprimir</vt:lpstr>
      <vt:lpstr>Índice!Títulos_a_imprimir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2023-01-09T12:39:52Z</dcterms:created>
  <dcterms:modified xsi:type="dcterms:W3CDTF">2025-04-09T19:27:55Z</dcterms:modified>
  <cp:category/>
  <cp:contentStatus/>
</cp:coreProperties>
</file>