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/>
  <xr:revisionPtr revIDLastSave="0" documentId="13_ncr:1_{229C3FF9-C694-4542-8D00-AF374D69DF4C}" xr6:coauthVersionLast="47" xr6:coauthVersionMax="47" xr10:uidLastSave="{00000000-0000-0000-0000-000000000000}"/>
  <bookViews>
    <workbookView xWindow="-108" yWindow="-108" windowWidth="23256" windowHeight="12576" tabRatio="844" xr2:uid="{00000000-000D-0000-FFFF-FFFF00000000}"/>
  </bookViews>
  <sheets>
    <sheet name="Carátula" sheetId="17" r:id="rId1"/>
    <sheet name="Índice" sheetId="18" r:id="rId2"/>
    <sheet name="1_Acceso-Credito" sheetId="14" r:id="rId3"/>
    <sheet name="2_Tipo-Entidad " sheetId="16" r:id="rId4"/>
    <sheet name="3_Entidad" sheetId="19" r:id="rId5"/>
    <sheet name="4_Zona-Dpto" sheetId="24" r:id="rId6"/>
    <sheet name="5_Actividad-Deudor " sheetId="20" r:id="rId7"/>
    <sheet name="6_Rango-Saldo" sheetId="21" r:id="rId8"/>
    <sheet name="7_Cat. Operación" sheetId="25" r:id="rId9"/>
    <sheet name="5_Rango de Saldo (2)" sheetId="23" state="hidden" r:id="rId10"/>
  </sheets>
  <externalReferences>
    <externalReference r:id="rId11"/>
    <externalReference r:id="rId12"/>
  </externalReferences>
  <definedNames>
    <definedName name="a">'[1]37'!#REF!</definedName>
    <definedName name="A_impresión_IM" localSheetId="0">'[2]#¡REF'!#REF!</definedName>
    <definedName name="A_impresión_IM" localSheetId="1">'[2]#¡REF'!#REF!</definedName>
    <definedName name="A_impresión_IM">#REF!</definedName>
    <definedName name="_xlnm.Print_Area" localSheetId="2">'1_Acceso-Credito'!$B$1:$H$47</definedName>
    <definedName name="_xlnm.Print_Area" localSheetId="3">'2_Tipo-Entidad '!$B$1:$J$41</definedName>
    <definedName name="_xlnm.Print_Area" localSheetId="4">'3_Entidad'!$A$1:$U$84</definedName>
    <definedName name="_xlnm.Print_Area" localSheetId="5">'4_Zona-Dpto'!$B$1:$U$68</definedName>
    <definedName name="_xlnm.Print_Area" localSheetId="6">'5_Actividad-Deudor '!$A$1:$U$67</definedName>
    <definedName name="_xlnm.Print_Area" localSheetId="9">'5_Rango de Saldo (2)'!$B$1:$U$40</definedName>
    <definedName name="_xlnm.Print_Area" localSheetId="7">'6_Rango-Saldo'!$A$1:$U$43</definedName>
    <definedName name="_xlnm.Print_Area" localSheetId="8">'7_Cat. Operación'!$A$1:$U$49</definedName>
    <definedName name="_xlnm.Print_Area" localSheetId="0">Carátula!$A$1:$M$27</definedName>
    <definedName name="_xlnm.Print_Area" localSheetId="1">Índice!$A$1:$I$31</definedName>
    <definedName name="n110.">'[1]27'!#REF!</definedName>
    <definedName name="n110n60">'[1]26'!#REF!</definedName>
    <definedName name="s">#REF!</definedName>
    <definedName name="_xlnm.Print_Titles" localSheetId="4">'3_Entidad'!$1:$10</definedName>
    <definedName name="_xlnm.Print_Titles" localSheetId="5">'4_Zona-Dpto'!$1:$11</definedName>
    <definedName name="_xlnm.Print_Titles" localSheetId="6">'5_Actividad-Deudor '!$1:$11</definedName>
    <definedName name="_xlnm.Print_Titles" localSheetId="0">Carátula!$B:$B</definedName>
    <definedName name="_xlnm.Print_Titles" localSheetId="1">Índice!$B:$B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81" i="19" l="1"/>
  <c r="S81" i="19"/>
  <c r="T80" i="19"/>
  <c r="U80" i="19" s="1"/>
  <c r="S80" i="19"/>
  <c r="T79" i="19"/>
  <c r="S79" i="19"/>
  <c r="U79" i="19" s="1"/>
  <c r="T78" i="19"/>
  <c r="S78" i="19"/>
  <c r="U78" i="19" s="1"/>
  <c r="T77" i="19"/>
  <c r="S77" i="19"/>
  <c r="T76" i="19"/>
  <c r="U76" i="19" s="1"/>
  <c r="S76" i="19"/>
  <c r="T73" i="19"/>
  <c r="S73" i="19"/>
  <c r="T72" i="19"/>
  <c r="S72" i="19"/>
  <c r="T71" i="19"/>
  <c r="S71" i="19"/>
  <c r="U71" i="19" s="1"/>
  <c r="T70" i="19"/>
  <c r="S70" i="19"/>
  <c r="U70" i="19" s="1"/>
  <c r="T69" i="19"/>
  <c r="S69" i="19"/>
  <c r="U69" i="19" s="1"/>
  <c r="U68" i="19"/>
  <c r="T68" i="19"/>
  <c r="S68" i="19"/>
  <c r="T67" i="19"/>
  <c r="S67" i="19"/>
  <c r="U67" i="19" s="1"/>
  <c r="T66" i="19"/>
  <c r="S66" i="19"/>
  <c r="U66" i="19" s="1"/>
  <c r="T65" i="19"/>
  <c r="S65" i="19"/>
  <c r="T64" i="19"/>
  <c r="S64" i="19"/>
  <c r="U64" i="19" s="1"/>
  <c r="T63" i="19"/>
  <c r="S63" i="19"/>
  <c r="U63" i="19" s="1"/>
  <c r="T62" i="19"/>
  <c r="S62" i="19"/>
  <c r="T61" i="19"/>
  <c r="S61" i="19"/>
  <c r="T60" i="19"/>
  <c r="S60" i="19"/>
  <c r="U60" i="19" s="1"/>
  <c r="T59" i="19"/>
  <c r="S59" i="19"/>
  <c r="U59" i="19" s="1"/>
  <c r="T58" i="19"/>
  <c r="U58" i="19" s="1"/>
  <c r="S58" i="19"/>
  <c r="T57" i="19"/>
  <c r="S57" i="19"/>
  <c r="U57" i="19" s="1"/>
  <c r="Q81" i="19"/>
  <c r="Q80" i="19"/>
  <c r="Q79" i="19"/>
  <c r="Q78" i="19"/>
  <c r="Q77" i="19"/>
  <c r="Q76" i="19"/>
  <c r="Q75" i="19" s="1"/>
  <c r="Q73" i="19"/>
  <c r="Q72" i="19"/>
  <c r="Q71" i="19"/>
  <c r="Q70" i="19"/>
  <c r="Q69" i="19"/>
  <c r="Q68" i="19"/>
  <c r="Q67" i="19"/>
  <c r="Q66" i="19"/>
  <c r="Q65" i="19"/>
  <c r="Q64" i="19"/>
  <c r="Q63" i="19"/>
  <c r="Q62" i="19"/>
  <c r="Q61" i="19"/>
  <c r="Q60" i="19"/>
  <c r="Q59" i="19"/>
  <c r="Q58" i="19"/>
  <c r="Q57" i="19"/>
  <c r="M81" i="19"/>
  <c r="M80" i="19"/>
  <c r="M79" i="19"/>
  <c r="M78" i="19"/>
  <c r="M77" i="19"/>
  <c r="M76" i="19"/>
  <c r="M75" i="19" s="1"/>
  <c r="M73" i="19"/>
  <c r="M72" i="19"/>
  <c r="M71" i="19"/>
  <c r="M70" i="19"/>
  <c r="M69" i="19"/>
  <c r="M68" i="19"/>
  <c r="M67" i="19"/>
  <c r="M66" i="19"/>
  <c r="M65" i="19"/>
  <c r="M64" i="19"/>
  <c r="M63" i="19"/>
  <c r="M62" i="19"/>
  <c r="M61" i="19"/>
  <c r="M60" i="19"/>
  <c r="M59" i="19"/>
  <c r="M58" i="19"/>
  <c r="M57" i="19"/>
  <c r="M56" i="19" s="1"/>
  <c r="I81" i="19"/>
  <c r="I80" i="19"/>
  <c r="I79" i="19"/>
  <c r="I78" i="19"/>
  <c r="I77" i="19"/>
  <c r="I75" i="19" s="1"/>
  <c r="I76" i="19"/>
  <c r="I73" i="19"/>
  <c r="I72" i="19"/>
  <c r="I71" i="19"/>
  <c r="I70" i="19"/>
  <c r="I69" i="19"/>
  <c r="I68" i="19"/>
  <c r="I67" i="19"/>
  <c r="I66" i="19"/>
  <c r="I65" i="19"/>
  <c r="I64" i="19"/>
  <c r="I63" i="19"/>
  <c r="I62" i="19"/>
  <c r="I61" i="19"/>
  <c r="I60" i="19"/>
  <c r="I59" i="19"/>
  <c r="I58" i="19"/>
  <c r="I57" i="19"/>
  <c r="I56" i="19"/>
  <c r="E75" i="19"/>
  <c r="E81" i="19"/>
  <c r="E80" i="19"/>
  <c r="E79" i="19"/>
  <c r="E78" i="19"/>
  <c r="E77" i="19"/>
  <c r="E76" i="19"/>
  <c r="E73" i="19"/>
  <c r="E72" i="19"/>
  <c r="E71" i="19"/>
  <c r="E70" i="19"/>
  <c r="E69" i="19"/>
  <c r="E68" i="19"/>
  <c r="E67" i="19"/>
  <c r="E66" i="19"/>
  <c r="E65" i="19"/>
  <c r="E64" i="19"/>
  <c r="E63" i="19"/>
  <c r="E62" i="19"/>
  <c r="E61" i="19"/>
  <c r="E60" i="19"/>
  <c r="E59" i="19"/>
  <c r="E58" i="19"/>
  <c r="E56" i="19" s="1"/>
  <c r="C56" i="19"/>
  <c r="M19" i="20"/>
  <c r="M20" i="20"/>
  <c r="M21" i="20"/>
  <c r="M22" i="20"/>
  <c r="M23" i="20"/>
  <c r="M24" i="20"/>
  <c r="M25" i="20"/>
  <c r="M26" i="20"/>
  <c r="M27" i="20"/>
  <c r="M28" i="20"/>
  <c r="M29" i="20"/>
  <c r="M30" i="20"/>
  <c r="M31" i="20"/>
  <c r="M32" i="20"/>
  <c r="M33" i="20"/>
  <c r="M34" i="20"/>
  <c r="M35" i="20"/>
  <c r="M36" i="20"/>
  <c r="E20" i="14"/>
  <c r="D20" i="14" s="1"/>
  <c r="E40" i="25"/>
  <c r="E41" i="25"/>
  <c r="E42" i="25"/>
  <c r="E43" i="25"/>
  <c r="I40" i="25"/>
  <c r="I41" i="25"/>
  <c r="I42" i="25"/>
  <c r="I43" i="25"/>
  <c r="I44" i="25"/>
  <c r="M40" i="25"/>
  <c r="M41" i="25"/>
  <c r="M42" i="25"/>
  <c r="M43" i="25"/>
  <c r="M44" i="25"/>
  <c r="Q40" i="25"/>
  <c r="Q41" i="25"/>
  <c r="Q42" i="25"/>
  <c r="Q43" i="25"/>
  <c r="Q44" i="25"/>
  <c r="S40" i="25"/>
  <c r="T40" i="25"/>
  <c r="S41" i="25"/>
  <c r="T41" i="25"/>
  <c r="S42" i="25"/>
  <c r="T42" i="25"/>
  <c r="S43" i="25"/>
  <c r="T43" i="25"/>
  <c r="S44" i="25"/>
  <c r="T44" i="25"/>
  <c r="S21" i="25"/>
  <c r="T21" i="25"/>
  <c r="S22" i="25"/>
  <c r="T22" i="25"/>
  <c r="U22" i="25" s="1"/>
  <c r="S23" i="25"/>
  <c r="T23" i="25"/>
  <c r="S24" i="25"/>
  <c r="T24" i="25"/>
  <c r="S25" i="25"/>
  <c r="T25" i="25"/>
  <c r="Q20" i="25"/>
  <c r="Q21" i="25"/>
  <c r="Q22" i="25"/>
  <c r="Q23" i="25"/>
  <c r="Q24" i="25"/>
  <c r="Q25" i="25"/>
  <c r="M20" i="25"/>
  <c r="M21" i="25"/>
  <c r="M22" i="25"/>
  <c r="M23" i="25"/>
  <c r="M24" i="25"/>
  <c r="M25" i="25"/>
  <c r="I20" i="25"/>
  <c r="I21" i="25"/>
  <c r="I22" i="25"/>
  <c r="I23" i="25"/>
  <c r="I24" i="25"/>
  <c r="I25" i="25"/>
  <c r="E20" i="25"/>
  <c r="E21" i="25"/>
  <c r="E22" i="25"/>
  <c r="E23" i="25"/>
  <c r="E24" i="25"/>
  <c r="E25" i="25"/>
  <c r="P46" i="25"/>
  <c r="O46" i="25"/>
  <c r="L46" i="25"/>
  <c r="K46" i="25"/>
  <c r="H46" i="25"/>
  <c r="G46" i="25"/>
  <c r="D46" i="25"/>
  <c r="C46" i="25"/>
  <c r="T45" i="25"/>
  <c r="S45" i="25"/>
  <c r="Q45" i="25"/>
  <c r="M45" i="25"/>
  <c r="I45" i="25"/>
  <c r="E45" i="25"/>
  <c r="E44" i="25"/>
  <c r="T39" i="25"/>
  <c r="S39" i="25"/>
  <c r="Q39" i="25"/>
  <c r="M39" i="25"/>
  <c r="I39" i="25"/>
  <c r="E39" i="25"/>
  <c r="T38" i="25"/>
  <c r="S38" i="25"/>
  <c r="Q38" i="25"/>
  <c r="M38" i="25"/>
  <c r="I38" i="25"/>
  <c r="E38" i="25"/>
  <c r="P27" i="25"/>
  <c r="O27" i="25"/>
  <c r="L27" i="25"/>
  <c r="K27" i="25"/>
  <c r="H27" i="25"/>
  <c r="G27" i="25"/>
  <c r="D27" i="25"/>
  <c r="C27" i="25"/>
  <c r="T26" i="25"/>
  <c r="S26" i="25"/>
  <c r="Q26" i="25"/>
  <c r="M26" i="25"/>
  <c r="I26" i="25"/>
  <c r="E26" i="25"/>
  <c r="T20" i="25"/>
  <c r="S20" i="25"/>
  <c r="T19" i="25"/>
  <c r="S19" i="25"/>
  <c r="Q19" i="25"/>
  <c r="M19" i="25"/>
  <c r="I19" i="25"/>
  <c r="E19" i="25"/>
  <c r="B9" i="25"/>
  <c r="G38" i="19"/>
  <c r="H38" i="19"/>
  <c r="T36" i="19"/>
  <c r="S36" i="19"/>
  <c r="Q36" i="19"/>
  <c r="M36" i="19"/>
  <c r="I36" i="19"/>
  <c r="E36" i="19"/>
  <c r="C19" i="19"/>
  <c r="T35" i="19"/>
  <c r="S35" i="19"/>
  <c r="Q35" i="19"/>
  <c r="M35" i="19"/>
  <c r="I35" i="19"/>
  <c r="E35" i="19"/>
  <c r="B9" i="20"/>
  <c r="B9" i="21"/>
  <c r="O66" i="24"/>
  <c r="P66" i="24"/>
  <c r="B9" i="14"/>
  <c r="B9" i="24"/>
  <c r="B9" i="19"/>
  <c r="B9" i="16"/>
  <c r="G39" i="16"/>
  <c r="G38" i="16"/>
  <c r="H39" i="16"/>
  <c r="H38" i="16"/>
  <c r="D16" i="14"/>
  <c r="D17" i="14"/>
  <c r="D18" i="14"/>
  <c r="D19" i="14"/>
  <c r="Q44" i="19"/>
  <c r="Q43" i="19"/>
  <c r="Q42" i="19"/>
  <c r="Q41" i="19"/>
  <c r="Q40" i="19"/>
  <c r="Q39" i="19"/>
  <c r="Q34" i="19"/>
  <c r="Q33" i="19"/>
  <c r="Q32" i="19"/>
  <c r="Q31" i="19"/>
  <c r="Q30" i="19"/>
  <c r="Q29" i="19"/>
  <c r="Q28" i="19"/>
  <c r="Q27" i="19"/>
  <c r="Q26" i="19"/>
  <c r="Q25" i="19"/>
  <c r="Q24" i="19"/>
  <c r="Q23" i="19"/>
  <c r="Q22" i="19"/>
  <c r="Q19" i="19" s="1"/>
  <c r="Q21" i="19"/>
  <c r="Q20" i="19"/>
  <c r="M44" i="19"/>
  <c r="M43" i="19"/>
  <c r="M42" i="19"/>
  <c r="M41" i="19"/>
  <c r="M40" i="19"/>
  <c r="M39" i="19"/>
  <c r="M34" i="19"/>
  <c r="M33" i="19"/>
  <c r="M32" i="19"/>
  <c r="M31" i="19"/>
  <c r="M30" i="19"/>
  <c r="M29" i="19"/>
  <c r="M28" i="19"/>
  <c r="M27" i="19"/>
  <c r="M26" i="19"/>
  <c r="M25" i="19"/>
  <c r="M24" i="19"/>
  <c r="M23" i="19"/>
  <c r="M22" i="19"/>
  <c r="M21" i="19"/>
  <c r="M20" i="19"/>
  <c r="M19" i="19" s="1"/>
  <c r="I44" i="19"/>
  <c r="I43" i="19"/>
  <c r="I42" i="19"/>
  <c r="I41" i="19"/>
  <c r="I40" i="19"/>
  <c r="I39" i="19"/>
  <c r="I34" i="19"/>
  <c r="I33" i="19"/>
  <c r="I32" i="19"/>
  <c r="I31" i="19"/>
  <c r="I30" i="19"/>
  <c r="I29" i="19"/>
  <c r="I28" i="19"/>
  <c r="I27" i="19"/>
  <c r="I26" i="19"/>
  <c r="I25" i="19"/>
  <c r="I24" i="19"/>
  <c r="I23" i="19"/>
  <c r="I22" i="19"/>
  <c r="I21" i="19"/>
  <c r="I20" i="19"/>
  <c r="I19" i="19" s="1"/>
  <c r="E39" i="19"/>
  <c r="E38" i="19" s="1"/>
  <c r="E40" i="19"/>
  <c r="E41" i="19"/>
  <c r="E42" i="19"/>
  <c r="E43" i="19"/>
  <c r="E44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20" i="19"/>
  <c r="E19" i="19" s="1"/>
  <c r="E57" i="19"/>
  <c r="P56" i="19"/>
  <c r="T56" i="19" s="1"/>
  <c r="O56" i="19"/>
  <c r="S56" i="19" s="1"/>
  <c r="U56" i="19" s="1"/>
  <c r="L56" i="19"/>
  <c r="K56" i="19"/>
  <c r="H56" i="19"/>
  <c r="G56" i="19"/>
  <c r="D56" i="19"/>
  <c r="P19" i="19"/>
  <c r="O19" i="19"/>
  <c r="L19" i="19"/>
  <c r="K19" i="19"/>
  <c r="H19" i="19"/>
  <c r="G19" i="19"/>
  <c r="D19" i="19"/>
  <c r="D38" i="16"/>
  <c r="D39" i="16"/>
  <c r="C39" i="16"/>
  <c r="C38" i="16"/>
  <c r="P38" i="19"/>
  <c r="O38" i="19"/>
  <c r="L38" i="19"/>
  <c r="K38" i="19"/>
  <c r="D38" i="19"/>
  <c r="C38" i="19"/>
  <c r="S21" i="19"/>
  <c r="T21" i="19"/>
  <c r="S22" i="19"/>
  <c r="T22" i="19"/>
  <c r="S23" i="19"/>
  <c r="T23" i="19"/>
  <c r="S24" i="19"/>
  <c r="T24" i="19"/>
  <c r="S25" i="19"/>
  <c r="T25" i="19"/>
  <c r="S26" i="19"/>
  <c r="T26" i="19"/>
  <c r="S27" i="19"/>
  <c r="T27" i="19"/>
  <c r="S28" i="19"/>
  <c r="T28" i="19"/>
  <c r="S29" i="19"/>
  <c r="T29" i="19"/>
  <c r="S30" i="19"/>
  <c r="T30" i="19"/>
  <c r="S31" i="19"/>
  <c r="T31" i="19"/>
  <c r="S32" i="19"/>
  <c r="T32" i="19"/>
  <c r="S33" i="19"/>
  <c r="T33" i="19"/>
  <c r="S34" i="19"/>
  <c r="T34" i="19"/>
  <c r="S39" i="19"/>
  <c r="T39" i="19"/>
  <c r="S40" i="19"/>
  <c r="T40" i="19"/>
  <c r="S41" i="19"/>
  <c r="T41" i="19"/>
  <c r="S42" i="19"/>
  <c r="T42" i="19"/>
  <c r="S43" i="19"/>
  <c r="T43" i="19"/>
  <c r="S44" i="19"/>
  <c r="T44" i="19"/>
  <c r="Q56" i="19" l="1"/>
  <c r="U61" i="19"/>
  <c r="U65" i="19"/>
  <c r="U62" i="19"/>
  <c r="U72" i="19"/>
  <c r="U73" i="19"/>
  <c r="U81" i="19"/>
  <c r="U77" i="19"/>
  <c r="T38" i="19"/>
  <c r="U43" i="25"/>
  <c r="U25" i="25"/>
  <c r="U21" i="25"/>
  <c r="U24" i="25"/>
  <c r="U23" i="25"/>
  <c r="U45" i="25"/>
  <c r="U42" i="25"/>
  <c r="U44" i="25"/>
  <c r="U39" i="25"/>
  <c r="U40" i="25"/>
  <c r="U41" i="25"/>
  <c r="U20" i="25"/>
  <c r="M27" i="25"/>
  <c r="E46" i="25"/>
  <c r="T46" i="25"/>
  <c r="U26" i="25"/>
  <c r="M46" i="25"/>
  <c r="Q46" i="25"/>
  <c r="Q27" i="25"/>
  <c r="T27" i="25"/>
  <c r="S27" i="25"/>
  <c r="S46" i="25"/>
  <c r="U38" i="25"/>
  <c r="I27" i="25"/>
  <c r="E27" i="25"/>
  <c r="I46" i="25"/>
  <c r="U19" i="25"/>
  <c r="U36" i="19"/>
  <c r="U35" i="19"/>
  <c r="L45" i="19"/>
  <c r="Q38" i="19"/>
  <c r="I38" i="19"/>
  <c r="M38" i="19"/>
  <c r="C45" i="19"/>
  <c r="E38" i="16"/>
  <c r="O45" i="19"/>
  <c r="K45" i="19"/>
  <c r="U22" i="19"/>
  <c r="D45" i="19"/>
  <c r="P45" i="19"/>
  <c r="G45" i="19"/>
  <c r="H45" i="19"/>
  <c r="T19" i="19"/>
  <c r="S19" i="19"/>
  <c r="U32" i="19"/>
  <c r="U25" i="19"/>
  <c r="U21" i="19"/>
  <c r="U33" i="19"/>
  <c r="U28" i="19"/>
  <c r="U44" i="19"/>
  <c r="U40" i="19"/>
  <c r="U30" i="19"/>
  <c r="U27" i="19"/>
  <c r="U29" i="19"/>
  <c r="U42" i="19"/>
  <c r="U39" i="19"/>
  <c r="U34" i="19"/>
  <c r="U24" i="19"/>
  <c r="U41" i="19"/>
  <c r="U23" i="19"/>
  <c r="U26" i="19"/>
  <c r="U43" i="19"/>
  <c r="U31" i="19"/>
  <c r="U46" i="25" l="1"/>
  <c r="U27" i="25"/>
  <c r="Q45" i="19"/>
  <c r="E45" i="19"/>
  <c r="M45" i="19"/>
  <c r="I45" i="19"/>
  <c r="U19" i="19"/>
  <c r="L66" i="24"/>
  <c r="K66" i="24"/>
  <c r="H66" i="24"/>
  <c r="G66" i="24"/>
  <c r="D66" i="24"/>
  <c r="C66" i="24"/>
  <c r="T65" i="24"/>
  <c r="S65" i="24"/>
  <c r="Q65" i="24"/>
  <c r="M65" i="24"/>
  <c r="I65" i="24"/>
  <c r="E65" i="24"/>
  <c r="T64" i="24"/>
  <c r="S64" i="24"/>
  <c r="Q64" i="24"/>
  <c r="M64" i="24"/>
  <c r="I64" i="24"/>
  <c r="E64" i="24"/>
  <c r="T63" i="24"/>
  <c r="S63" i="24"/>
  <c r="Q63" i="24"/>
  <c r="M63" i="24"/>
  <c r="I63" i="24"/>
  <c r="E63" i="24"/>
  <c r="T62" i="24"/>
  <c r="S62" i="24"/>
  <c r="Q62" i="24"/>
  <c r="M62" i="24"/>
  <c r="I62" i="24"/>
  <c r="E62" i="24"/>
  <c r="T61" i="24"/>
  <c r="S61" i="24"/>
  <c r="Q61" i="24"/>
  <c r="M61" i="24"/>
  <c r="I61" i="24"/>
  <c r="E61" i="24"/>
  <c r="T60" i="24"/>
  <c r="S60" i="24"/>
  <c r="Q60" i="24"/>
  <c r="M60" i="24"/>
  <c r="I60" i="24"/>
  <c r="E60" i="24"/>
  <c r="T59" i="24"/>
  <c r="S59" i="24"/>
  <c r="Q59" i="24"/>
  <c r="M59" i="24"/>
  <c r="I59" i="24"/>
  <c r="E59" i="24"/>
  <c r="T58" i="24"/>
  <c r="S58" i="24"/>
  <c r="Q58" i="24"/>
  <c r="M58" i="24"/>
  <c r="I58" i="24"/>
  <c r="E58" i="24"/>
  <c r="T57" i="24"/>
  <c r="S57" i="24"/>
  <c r="Q57" i="24"/>
  <c r="M57" i="24"/>
  <c r="I57" i="24"/>
  <c r="E57" i="24"/>
  <c r="T56" i="24"/>
  <c r="S56" i="24"/>
  <c r="Q56" i="24"/>
  <c r="M56" i="24"/>
  <c r="I56" i="24"/>
  <c r="E56" i="24"/>
  <c r="T55" i="24"/>
  <c r="S55" i="24"/>
  <c r="Q55" i="24"/>
  <c r="M55" i="24"/>
  <c r="I55" i="24"/>
  <c r="E55" i="24"/>
  <c r="T54" i="24"/>
  <c r="S54" i="24"/>
  <c r="Q54" i="24"/>
  <c r="M54" i="24"/>
  <c r="I54" i="24"/>
  <c r="E54" i="24"/>
  <c r="T53" i="24"/>
  <c r="S53" i="24"/>
  <c r="Q53" i="24"/>
  <c r="M53" i="24"/>
  <c r="I53" i="24"/>
  <c r="E53" i="24"/>
  <c r="T52" i="24"/>
  <c r="S52" i="24"/>
  <c r="Q52" i="24"/>
  <c r="M52" i="24"/>
  <c r="I52" i="24"/>
  <c r="E52" i="24"/>
  <c r="T51" i="24"/>
  <c r="S51" i="24"/>
  <c r="Q51" i="24"/>
  <c r="M51" i="24"/>
  <c r="I51" i="24"/>
  <c r="E51" i="24"/>
  <c r="T50" i="24"/>
  <c r="S50" i="24"/>
  <c r="Q50" i="24"/>
  <c r="M50" i="24"/>
  <c r="I50" i="24"/>
  <c r="E50" i="24"/>
  <c r="T49" i="24"/>
  <c r="S49" i="24"/>
  <c r="Q49" i="24"/>
  <c r="M49" i="24"/>
  <c r="I49" i="24"/>
  <c r="E49" i="24"/>
  <c r="T48" i="24"/>
  <c r="S48" i="24"/>
  <c r="Q48" i="24"/>
  <c r="M48" i="24"/>
  <c r="I48" i="24"/>
  <c r="E48" i="24"/>
  <c r="P37" i="24"/>
  <c r="O37" i="24"/>
  <c r="L37" i="24"/>
  <c r="K37" i="24"/>
  <c r="H37" i="24"/>
  <c r="G37" i="24"/>
  <c r="D37" i="24"/>
  <c r="C37" i="24"/>
  <c r="T36" i="24"/>
  <c r="S36" i="24"/>
  <c r="Q36" i="24"/>
  <c r="M36" i="24"/>
  <c r="I36" i="24"/>
  <c r="E36" i="24"/>
  <c r="T35" i="24"/>
  <c r="S35" i="24"/>
  <c r="Q35" i="24"/>
  <c r="M35" i="24"/>
  <c r="I35" i="24"/>
  <c r="E35" i="24"/>
  <c r="T34" i="24"/>
  <c r="S34" i="24"/>
  <c r="Q34" i="24"/>
  <c r="M34" i="24"/>
  <c r="I34" i="24"/>
  <c r="E34" i="24"/>
  <c r="T33" i="24"/>
  <c r="S33" i="24"/>
  <c r="Q33" i="24"/>
  <c r="M33" i="24"/>
  <c r="I33" i="24"/>
  <c r="E33" i="24"/>
  <c r="T32" i="24"/>
  <c r="S32" i="24"/>
  <c r="Q32" i="24"/>
  <c r="M32" i="24"/>
  <c r="I32" i="24"/>
  <c r="E32" i="24"/>
  <c r="T31" i="24"/>
  <c r="S31" i="24"/>
  <c r="Q31" i="24"/>
  <c r="M31" i="24"/>
  <c r="I31" i="24"/>
  <c r="E31" i="24"/>
  <c r="T30" i="24"/>
  <c r="S30" i="24"/>
  <c r="Q30" i="24"/>
  <c r="M30" i="24"/>
  <c r="I30" i="24"/>
  <c r="E30" i="24"/>
  <c r="T29" i="24"/>
  <c r="S29" i="24"/>
  <c r="Q29" i="24"/>
  <c r="M29" i="24"/>
  <c r="I29" i="24"/>
  <c r="E29" i="24"/>
  <c r="T28" i="24"/>
  <c r="S28" i="24"/>
  <c r="Q28" i="24"/>
  <c r="M28" i="24"/>
  <c r="I28" i="24"/>
  <c r="E28" i="24"/>
  <c r="T27" i="24"/>
  <c r="S27" i="24"/>
  <c r="Q27" i="24"/>
  <c r="M27" i="24"/>
  <c r="I27" i="24"/>
  <c r="E27" i="24"/>
  <c r="T26" i="24"/>
  <c r="S26" i="24"/>
  <c r="Q26" i="24"/>
  <c r="M26" i="24"/>
  <c r="I26" i="24"/>
  <c r="E26" i="24"/>
  <c r="T25" i="24"/>
  <c r="S25" i="24"/>
  <c r="Q25" i="24"/>
  <c r="M25" i="24"/>
  <c r="I25" i="24"/>
  <c r="E25" i="24"/>
  <c r="T24" i="24"/>
  <c r="S24" i="24"/>
  <c r="Q24" i="24"/>
  <c r="M24" i="24"/>
  <c r="I24" i="24"/>
  <c r="E24" i="24"/>
  <c r="T23" i="24"/>
  <c r="S23" i="24"/>
  <c r="Q23" i="24"/>
  <c r="M23" i="24"/>
  <c r="I23" i="24"/>
  <c r="E23" i="24"/>
  <c r="T22" i="24"/>
  <c r="S22" i="24"/>
  <c r="Q22" i="24"/>
  <c r="M22" i="24"/>
  <c r="I22" i="24"/>
  <c r="E22" i="24"/>
  <c r="T21" i="24"/>
  <c r="S21" i="24"/>
  <c r="Q21" i="24"/>
  <c r="M21" i="24"/>
  <c r="I21" i="24"/>
  <c r="E21" i="24"/>
  <c r="T20" i="24"/>
  <c r="S20" i="24"/>
  <c r="Q20" i="24"/>
  <c r="M20" i="24"/>
  <c r="I20" i="24"/>
  <c r="E20" i="24"/>
  <c r="T19" i="24"/>
  <c r="S19" i="24"/>
  <c r="Q19" i="24"/>
  <c r="M19" i="24"/>
  <c r="I19" i="24"/>
  <c r="E19" i="24"/>
  <c r="K24" i="21"/>
  <c r="H24" i="21"/>
  <c r="G24" i="21"/>
  <c r="D24" i="21"/>
  <c r="C24" i="21"/>
  <c r="P24" i="21"/>
  <c r="O24" i="21"/>
  <c r="L24" i="21"/>
  <c r="E19" i="16"/>
  <c r="E18" i="16"/>
  <c r="E24" i="16"/>
  <c r="E23" i="16"/>
  <c r="E29" i="16"/>
  <c r="E28" i="16"/>
  <c r="E34" i="16"/>
  <c r="E33" i="16"/>
  <c r="C20" i="16"/>
  <c r="G30" i="16"/>
  <c r="P38" i="23"/>
  <c r="O38" i="23"/>
  <c r="L38" i="23"/>
  <c r="K38" i="23"/>
  <c r="H38" i="23"/>
  <c r="G38" i="23"/>
  <c r="D38" i="23"/>
  <c r="C38" i="23"/>
  <c r="T37" i="23"/>
  <c r="S37" i="23"/>
  <c r="U37" i="23" s="1"/>
  <c r="Q37" i="23"/>
  <c r="M37" i="23"/>
  <c r="I37" i="23"/>
  <c r="E37" i="23"/>
  <c r="T36" i="23"/>
  <c r="S36" i="23"/>
  <c r="U36" i="23" s="1"/>
  <c r="Q36" i="23"/>
  <c r="M36" i="23"/>
  <c r="I36" i="23"/>
  <c r="E36" i="23"/>
  <c r="U35" i="23"/>
  <c r="T35" i="23"/>
  <c r="S35" i="23"/>
  <c r="Q35" i="23"/>
  <c r="M35" i="23"/>
  <c r="I35" i="23"/>
  <c r="E35" i="23"/>
  <c r="T34" i="23"/>
  <c r="T38" i="23" s="1"/>
  <c r="S34" i="23"/>
  <c r="U34" i="23" s="1"/>
  <c r="Q34" i="23"/>
  <c r="M34" i="23"/>
  <c r="I34" i="23"/>
  <c r="E34" i="23"/>
  <c r="T33" i="23"/>
  <c r="S33" i="23"/>
  <c r="S38" i="23" s="1"/>
  <c r="Q33" i="23"/>
  <c r="Q38" i="23" s="1"/>
  <c r="M33" i="23"/>
  <c r="M38" i="23" s="1"/>
  <c r="I33" i="23"/>
  <c r="I38" i="23" s="1"/>
  <c r="E33" i="23"/>
  <c r="E38" i="23" s="1"/>
  <c r="Q24" i="23"/>
  <c r="P24" i="23"/>
  <c r="O24" i="23"/>
  <c r="L24" i="23"/>
  <c r="K24" i="23"/>
  <c r="H24" i="23"/>
  <c r="G24" i="23"/>
  <c r="D24" i="23"/>
  <c r="C24" i="23"/>
  <c r="U23" i="23"/>
  <c r="T23" i="23"/>
  <c r="S23" i="23"/>
  <c r="Q23" i="23"/>
  <c r="M23" i="23"/>
  <c r="I23" i="23"/>
  <c r="E23" i="23"/>
  <c r="T22" i="23"/>
  <c r="U22" i="23" s="1"/>
  <c r="S22" i="23"/>
  <c r="Q22" i="23"/>
  <c r="M22" i="23"/>
  <c r="I22" i="23"/>
  <c r="E22" i="23"/>
  <c r="T21" i="23"/>
  <c r="S21" i="23"/>
  <c r="U21" i="23" s="1"/>
  <c r="Q21" i="23"/>
  <c r="M21" i="23"/>
  <c r="I21" i="23"/>
  <c r="E21" i="23"/>
  <c r="T20" i="23"/>
  <c r="S20" i="23"/>
  <c r="U20" i="23" s="1"/>
  <c r="Q20" i="23"/>
  <c r="M20" i="23"/>
  <c r="I20" i="23"/>
  <c r="E20" i="23"/>
  <c r="U19" i="23"/>
  <c r="T19" i="23"/>
  <c r="T24" i="23" s="1"/>
  <c r="S19" i="23"/>
  <c r="S24" i="23" s="1"/>
  <c r="Q19" i="23"/>
  <c r="M19" i="23"/>
  <c r="M24" i="23" s="1"/>
  <c r="I19" i="23"/>
  <c r="I24" i="23" s="1"/>
  <c r="E19" i="23"/>
  <c r="E24" i="23" s="1"/>
  <c r="Q39" i="21"/>
  <c r="Q38" i="21"/>
  <c r="Q37" i="21"/>
  <c r="Q36" i="21"/>
  <c r="Q35" i="21"/>
  <c r="M39" i="21"/>
  <c r="M38" i="21"/>
  <c r="M37" i="21"/>
  <c r="M36" i="21"/>
  <c r="M35" i="21"/>
  <c r="I39" i="21"/>
  <c r="I38" i="21"/>
  <c r="I37" i="21"/>
  <c r="I36" i="21"/>
  <c r="I35" i="21"/>
  <c r="E39" i="21"/>
  <c r="E38" i="21"/>
  <c r="E37" i="21"/>
  <c r="E36" i="21"/>
  <c r="E35" i="21"/>
  <c r="T39" i="21"/>
  <c r="S39" i="21"/>
  <c r="T38" i="21"/>
  <c r="S38" i="21"/>
  <c r="T37" i="21"/>
  <c r="S37" i="21"/>
  <c r="T36" i="21"/>
  <c r="S36" i="21"/>
  <c r="T35" i="21"/>
  <c r="S35" i="21"/>
  <c r="P40" i="21"/>
  <c r="O40" i="21"/>
  <c r="L40" i="21"/>
  <c r="K40" i="21"/>
  <c r="H40" i="21"/>
  <c r="G40" i="21"/>
  <c r="D40" i="21"/>
  <c r="C40" i="21"/>
  <c r="T23" i="21"/>
  <c r="S23" i="21"/>
  <c r="Q23" i="21"/>
  <c r="M23" i="21"/>
  <c r="I23" i="21"/>
  <c r="E23" i="21"/>
  <c r="T22" i="21"/>
  <c r="S22" i="21"/>
  <c r="Q22" i="21"/>
  <c r="M22" i="21"/>
  <c r="I22" i="21"/>
  <c r="E22" i="21"/>
  <c r="T21" i="21"/>
  <c r="S21" i="21"/>
  <c r="Q21" i="21"/>
  <c r="M21" i="21"/>
  <c r="I21" i="21"/>
  <c r="E21" i="21"/>
  <c r="T20" i="21"/>
  <c r="S20" i="21"/>
  <c r="Q20" i="21"/>
  <c r="M20" i="21"/>
  <c r="I20" i="21"/>
  <c r="E20" i="21"/>
  <c r="T19" i="21"/>
  <c r="S19" i="21"/>
  <c r="Q19" i="21"/>
  <c r="M19" i="21"/>
  <c r="I19" i="21"/>
  <c r="E19" i="21"/>
  <c r="P65" i="20"/>
  <c r="O65" i="20"/>
  <c r="L65" i="20"/>
  <c r="K65" i="20"/>
  <c r="H65" i="20"/>
  <c r="G65" i="20"/>
  <c r="D65" i="20"/>
  <c r="C65" i="20"/>
  <c r="T64" i="20"/>
  <c r="S64" i="20"/>
  <c r="Q64" i="20"/>
  <c r="M64" i="20"/>
  <c r="I64" i="20"/>
  <c r="E64" i="20"/>
  <c r="T63" i="20"/>
  <c r="S63" i="20"/>
  <c r="Q63" i="20"/>
  <c r="M63" i="20"/>
  <c r="I63" i="20"/>
  <c r="E63" i="20"/>
  <c r="T62" i="20"/>
  <c r="S62" i="20"/>
  <c r="Q62" i="20"/>
  <c r="M62" i="20"/>
  <c r="I62" i="20"/>
  <c r="E62" i="20"/>
  <c r="T61" i="20"/>
  <c r="S61" i="20"/>
  <c r="Q61" i="20"/>
  <c r="M61" i="20"/>
  <c r="I61" i="20"/>
  <c r="E61" i="20"/>
  <c r="T60" i="20"/>
  <c r="S60" i="20"/>
  <c r="Q60" i="20"/>
  <c r="M60" i="20"/>
  <c r="I60" i="20"/>
  <c r="E60" i="20"/>
  <c r="T59" i="20"/>
  <c r="S59" i="20"/>
  <c r="Q59" i="20"/>
  <c r="M59" i="20"/>
  <c r="I59" i="20"/>
  <c r="E59" i="20"/>
  <c r="T58" i="20"/>
  <c r="S58" i="20"/>
  <c r="Q58" i="20"/>
  <c r="M58" i="20"/>
  <c r="I58" i="20"/>
  <c r="E58" i="20"/>
  <c r="T57" i="20"/>
  <c r="S57" i="20"/>
  <c r="Q57" i="20"/>
  <c r="M57" i="20"/>
  <c r="I57" i="20"/>
  <c r="E57" i="20"/>
  <c r="T56" i="20"/>
  <c r="S56" i="20"/>
  <c r="Q56" i="20"/>
  <c r="M56" i="20"/>
  <c r="I56" i="20"/>
  <c r="E56" i="20"/>
  <c r="T55" i="20"/>
  <c r="S55" i="20"/>
  <c r="Q55" i="20"/>
  <c r="M55" i="20"/>
  <c r="I55" i="20"/>
  <c r="E55" i="20"/>
  <c r="T54" i="20"/>
  <c r="S54" i="20"/>
  <c r="Q54" i="20"/>
  <c r="M54" i="20"/>
  <c r="I54" i="20"/>
  <c r="E54" i="20"/>
  <c r="T53" i="20"/>
  <c r="S53" i="20"/>
  <c r="Q53" i="20"/>
  <c r="M53" i="20"/>
  <c r="I53" i="20"/>
  <c r="E53" i="20"/>
  <c r="T52" i="20"/>
  <c r="S52" i="20"/>
  <c r="Q52" i="20"/>
  <c r="M52" i="20"/>
  <c r="I52" i="20"/>
  <c r="E52" i="20"/>
  <c r="T51" i="20"/>
  <c r="S51" i="20"/>
  <c r="Q51" i="20"/>
  <c r="M51" i="20"/>
  <c r="I51" i="20"/>
  <c r="E51" i="20"/>
  <c r="T50" i="20"/>
  <c r="S50" i="20"/>
  <c r="Q50" i="20"/>
  <c r="M50" i="20"/>
  <c r="I50" i="20"/>
  <c r="E50" i="20"/>
  <c r="T49" i="20"/>
  <c r="S49" i="20"/>
  <c r="Q49" i="20"/>
  <c r="M49" i="20"/>
  <c r="I49" i="20"/>
  <c r="E49" i="20"/>
  <c r="T48" i="20"/>
  <c r="S48" i="20"/>
  <c r="Q48" i="20"/>
  <c r="M48" i="20"/>
  <c r="I48" i="20"/>
  <c r="E48" i="20"/>
  <c r="T47" i="20"/>
  <c r="S47" i="20"/>
  <c r="Q47" i="20"/>
  <c r="M47" i="20"/>
  <c r="I47" i="20"/>
  <c r="E47" i="20"/>
  <c r="P37" i="20"/>
  <c r="O37" i="20"/>
  <c r="L37" i="20"/>
  <c r="K37" i="20"/>
  <c r="H37" i="20"/>
  <c r="G37" i="20"/>
  <c r="D37" i="20"/>
  <c r="C37" i="20"/>
  <c r="T36" i="20"/>
  <c r="S36" i="20"/>
  <c r="Q36" i="20"/>
  <c r="I36" i="20"/>
  <c r="E36" i="20"/>
  <c r="T35" i="20"/>
  <c r="S35" i="20"/>
  <c r="Q35" i="20"/>
  <c r="I35" i="20"/>
  <c r="E35" i="20"/>
  <c r="T34" i="20"/>
  <c r="S34" i="20"/>
  <c r="Q34" i="20"/>
  <c r="I34" i="20"/>
  <c r="E34" i="20"/>
  <c r="T33" i="20"/>
  <c r="S33" i="20"/>
  <c r="Q33" i="20"/>
  <c r="I33" i="20"/>
  <c r="E33" i="20"/>
  <c r="T32" i="20"/>
  <c r="S32" i="20"/>
  <c r="Q32" i="20"/>
  <c r="I32" i="20"/>
  <c r="E32" i="20"/>
  <c r="T31" i="20"/>
  <c r="S31" i="20"/>
  <c r="Q31" i="20"/>
  <c r="I31" i="20"/>
  <c r="E31" i="20"/>
  <c r="T30" i="20"/>
  <c r="S30" i="20"/>
  <c r="Q30" i="20"/>
  <c r="I30" i="20"/>
  <c r="E30" i="20"/>
  <c r="T29" i="20"/>
  <c r="S29" i="20"/>
  <c r="Q29" i="20"/>
  <c r="I29" i="20"/>
  <c r="E29" i="20"/>
  <c r="T28" i="20"/>
  <c r="S28" i="20"/>
  <c r="Q28" i="20"/>
  <c r="I28" i="20"/>
  <c r="E28" i="20"/>
  <c r="T27" i="20"/>
  <c r="S27" i="20"/>
  <c r="Q27" i="20"/>
  <c r="I27" i="20"/>
  <c r="E27" i="20"/>
  <c r="T26" i="20"/>
  <c r="S26" i="20"/>
  <c r="Q26" i="20"/>
  <c r="I26" i="20"/>
  <c r="E26" i="20"/>
  <c r="T25" i="20"/>
  <c r="S25" i="20"/>
  <c r="Q25" i="20"/>
  <c r="I25" i="20"/>
  <c r="E25" i="20"/>
  <c r="T24" i="20"/>
  <c r="S24" i="20"/>
  <c r="Q24" i="20"/>
  <c r="I24" i="20"/>
  <c r="E24" i="20"/>
  <c r="T23" i="20"/>
  <c r="S23" i="20"/>
  <c r="Q23" i="20"/>
  <c r="I23" i="20"/>
  <c r="E23" i="20"/>
  <c r="T22" i="20"/>
  <c r="S22" i="20"/>
  <c r="Q22" i="20"/>
  <c r="I22" i="20"/>
  <c r="E22" i="20"/>
  <c r="T21" i="20"/>
  <c r="S21" i="20"/>
  <c r="Q21" i="20"/>
  <c r="I21" i="20"/>
  <c r="E21" i="20"/>
  <c r="T20" i="20"/>
  <c r="S20" i="20"/>
  <c r="Q20" i="20"/>
  <c r="I20" i="20"/>
  <c r="E20" i="20"/>
  <c r="T19" i="20"/>
  <c r="S19" i="20"/>
  <c r="Q19" i="20"/>
  <c r="I19" i="20"/>
  <c r="E19" i="20"/>
  <c r="T20" i="19"/>
  <c r="S20" i="19"/>
  <c r="H35" i="16"/>
  <c r="G35" i="16"/>
  <c r="D35" i="16"/>
  <c r="C35" i="16"/>
  <c r="H30" i="16"/>
  <c r="D30" i="16"/>
  <c r="C30" i="16"/>
  <c r="D25" i="16"/>
  <c r="C25" i="16"/>
  <c r="H25" i="16"/>
  <c r="G25" i="16"/>
  <c r="H20" i="16"/>
  <c r="G20" i="16"/>
  <c r="D20" i="16"/>
  <c r="I34" i="16"/>
  <c r="I33" i="16"/>
  <c r="I29" i="16"/>
  <c r="I28" i="16"/>
  <c r="I24" i="16"/>
  <c r="I23" i="16"/>
  <c r="I19" i="16"/>
  <c r="I18" i="16"/>
  <c r="U22" i="20" l="1"/>
  <c r="Q66" i="24"/>
  <c r="I37" i="20"/>
  <c r="U53" i="20"/>
  <c r="U30" i="20"/>
  <c r="M24" i="21"/>
  <c r="M37" i="24"/>
  <c r="I37" i="24"/>
  <c r="E20" i="16"/>
  <c r="I30" i="16"/>
  <c r="U50" i="24"/>
  <c r="U61" i="20"/>
  <c r="Q24" i="21"/>
  <c r="I24" i="21"/>
  <c r="T24" i="21"/>
  <c r="E24" i="21"/>
  <c r="S24" i="21"/>
  <c r="U26" i="20"/>
  <c r="U34" i="20"/>
  <c r="M65" i="20"/>
  <c r="U51" i="20"/>
  <c r="U48" i="20"/>
  <c r="U52" i="20"/>
  <c r="U56" i="20"/>
  <c r="U60" i="20"/>
  <c r="U64" i="20"/>
  <c r="U22" i="24"/>
  <c r="U26" i="24"/>
  <c r="U34" i="24"/>
  <c r="Q37" i="24"/>
  <c r="U21" i="24"/>
  <c r="U20" i="24"/>
  <c r="U36" i="24"/>
  <c r="U29" i="24"/>
  <c r="U25" i="24"/>
  <c r="U33" i="24"/>
  <c r="U31" i="24"/>
  <c r="U30" i="24"/>
  <c r="U24" i="24"/>
  <c r="U19" i="24"/>
  <c r="U28" i="24"/>
  <c r="T37" i="24"/>
  <c r="U23" i="24"/>
  <c r="U32" i="24"/>
  <c r="U27" i="24"/>
  <c r="E37" i="24"/>
  <c r="U35" i="24"/>
  <c r="M66" i="24"/>
  <c r="U48" i="24"/>
  <c r="U52" i="24"/>
  <c r="U56" i="24"/>
  <c r="U60" i="24"/>
  <c r="U64" i="24"/>
  <c r="U53" i="24"/>
  <c r="U65" i="24"/>
  <c r="I66" i="24"/>
  <c r="U55" i="24"/>
  <c r="U63" i="24"/>
  <c r="U54" i="24"/>
  <c r="U62" i="24"/>
  <c r="U51" i="24"/>
  <c r="E66" i="24"/>
  <c r="S66" i="24"/>
  <c r="U59" i="24"/>
  <c r="U49" i="24"/>
  <c r="U58" i="24"/>
  <c r="U57" i="24"/>
  <c r="U61" i="24"/>
  <c r="I25" i="16"/>
  <c r="E35" i="16"/>
  <c r="E30" i="16"/>
  <c r="E25" i="16"/>
  <c r="I20" i="16"/>
  <c r="U20" i="19"/>
  <c r="S37" i="24"/>
  <c r="T66" i="24"/>
  <c r="I35" i="16"/>
  <c r="U24" i="23"/>
  <c r="U33" i="23"/>
  <c r="U38" i="23" s="1"/>
  <c r="E40" i="21"/>
  <c r="U38" i="21"/>
  <c r="U37" i="21"/>
  <c r="U35" i="21"/>
  <c r="U39" i="21"/>
  <c r="T40" i="21"/>
  <c r="U36" i="21"/>
  <c r="S40" i="21"/>
  <c r="U23" i="21"/>
  <c r="U22" i="21"/>
  <c r="U20" i="21"/>
  <c r="U19" i="21"/>
  <c r="U21" i="21"/>
  <c r="M40" i="21"/>
  <c r="I40" i="21"/>
  <c r="Q40" i="21"/>
  <c r="Q65" i="20"/>
  <c r="U63" i="20"/>
  <c r="U59" i="20"/>
  <c r="U54" i="20"/>
  <c r="U62" i="20"/>
  <c r="I65" i="20"/>
  <c r="U55" i="20"/>
  <c r="U57" i="20"/>
  <c r="S65" i="20"/>
  <c r="T65" i="20"/>
  <c r="U50" i="20"/>
  <c r="E65" i="20"/>
  <c r="U49" i="20"/>
  <c r="U58" i="20"/>
  <c r="U25" i="20"/>
  <c r="U32" i="20"/>
  <c r="U36" i="20"/>
  <c r="Q37" i="20"/>
  <c r="U28" i="20"/>
  <c r="M37" i="20"/>
  <c r="U27" i="20"/>
  <c r="U31" i="20"/>
  <c r="U35" i="20"/>
  <c r="U33" i="20"/>
  <c r="U20" i="20"/>
  <c r="U23" i="20"/>
  <c r="U19" i="20"/>
  <c r="U29" i="20"/>
  <c r="U24" i="20"/>
  <c r="E37" i="20"/>
  <c r="U21" i="20"/>
  <c r="S37" i="20"/>
  <c r="T37" i="20"/>
  <c r="U47" i="20"/>
  <c r="H40" i="16"/>
  <c r="U66" i="24" l="1"/>
  <c r="U37" i="24"/>
  <c r="U24" i="21"/>
  <c r="U40" i="21"/>
  <c r="U65" i="20"/>
  <c r="U37" i="20"/>
  <c r="D40" i="16" l="1"/>
  <c r="C40" i="16"/>
  <c r="G40" i="16"/>
  <c r="I40" i="16" s="1"/>
  <c r="E39" i="16"/>
  <c r="I38" i="16"/>
  <c r="E40" i="16" l="1"/>
  <c r="I39" i="16"/>
  <c r="T45" i="19"/>
  <c r="S38" i="19"/>
  <c r="U38" i="19" s="1"/>
  <c r="U45" i="19" s="1"/>
  <c r="S45" i="19" l="1"/>
  <c r="Q82" i="19"/>
  <c r="E82" i="19"/>
  <c r="M82" i="19"/>
  <c r="I82" i="19"/>
  <c r="O75" i="19"/>
  <c r="C75" i="19"/>
  <c r="C82" i="19" s="1"/>
  <c r="D75" i="19"/>
  <c r="D82" i="19" s="1"/>
  <c r="G75" i="19"/>
  <c r="G82" i="19" s="1"/>
  <c r="P75" i="19"/>
  <c r="H75" i="19"/>
  <c r="H82" i="19" s="1"/>
  <c r="K75" i="19"/>
  <c r="K82" i="19" s="1"/>
  <c r="L75" i="19"/>
  <c r="L82" i="19" s="1"/>
  <c r="O82" i="19" l="1"/>
  <c r="S75" i="19"/>
  <c r="P82" i="19"/>
  <c r="T75" i="19"/>
  <c r="U75" i="19" l="1"/>
  <c r="U82" i="19" s="1"/>
  <c r="T82" i="19"/>
  <c r="S82" i="19"/>
</calcChain>
</file>

<file path=xl/sharedStrings.xml><?xml version="1.0" encoding="utf-8"?>
<sst xmlns="http://schemas.openxmlformats.org/spreadsheetml/2006/main" count="505" uniqueCount="135">
  <si>
    <t>SUPERINTENDENCIA DE BANCOS</t>
  </si>
  <si>
    <t>GERENCIA DE ANÁLISIS Y REGULACIÓN</t>
  </si>
  <si>
    <t>Boletín Estadístico y Financiero</t>
  </si>
  <si>
    <t>EMPRESAS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</si>
  <si>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</si>
  <si>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Superintendencia de Bancos</t>
  </si>
  <si>
    <t>Gerencia de Análisis y Regulación</t>
  </si>
  <si>
    <t>Índice</t>
  </si>
  <si>
    <t>Por Tipo de Entidad</t>
  </si>
  <si>
    <t>Por Zona Geográfica</t>
  </si>
  <si>
    <t xml:space="preserve">Por Actividad Principal del Deudor </t>
  </si>
  <si>
    <t xml:space="preserve">Por Rango  de Saldo </t>
  </si>
  <si>
    <t>Ir a inicio</t>
  </si>
  <si>
    <t>Al 31/12/2022</t>
  </si>
  <si>
    <t>Cantidad</t>
  </si>
  <si>
    <t>Tipo de Empresa</t>
  </si>
  <si>
    <t>Sin Financiamiento</t>
  </si>
  <si>
    <t>Con Financiamiento (*)</t>
  </si>
  <si>
    <t>Total</t>
  </si>
  <si>
    <t>i- Micro</t>
  </si>
  <si>
    <t>ii- Pequeña</t>
  </si>
  <si>
    <t>iii- Mediana</t>
  </si>
  <si>
    <t>iv- Grande</t>
  </si>
  <si>
    <t>Total General</t>
  </si>
  <si>
    <t>Acceso al Crédito por Tipo de Entidad</t>
  </si>
  <si>
    <t xml:space="preserve">Cantidad de Operaciones </t>
  </si>
  <si>
    <t>MN</t>
  </si>
  <si>
    <t>ME</t>
  </si>
  <si>
    <t xml:space="preserve">Bancos </t>
  </si>
  <si>
    <t>Total Micro</t>
  </si>
  <si>
    <t>Total Pequeña</t>
  </si>
  <si>
    <t>Total Mediana</t>
  </si>
  <si>
    <t>Total Grande</t>
  </si>
  <si>
    <t>Total (i + ii + iii + iv)</t>
  </si>
  <si>
    <t>Acceso al Crédito por Departamento</t>
  </si>
  <si>
    <t>Saldo crédito (en millones de Guaraníes)</t>
  </si>
  <si>
    <t>ALTO PARAGUAY</t>
  </si>
  <si>
    <t>ALTO PARANA</t>
  </si>
  <si>
    <t>AMAMBAY</t>
  </si>
  <si>
    <t>BOQUERON</t>
  </si>
  <si>
    <t>CAAGUAZU</t>
  </si>
  <si>
    <t>CAAZAPA</t>
  </si>
  <si>
    <t>CANINDEYU</t>
  </si>
  <si>
    <t>CAPITAL</t>
  </si>
  <si>
    <t>CENTRAL</t>
  </si>
  <si>
    <t>CONCEPCION</t>
  </si>
  <si>
    <t>CORDILLERA</t>
  </si>
  <si>
    <t>GUAIRA</t>
  </si>
  <si>
    <t>ITAPUA</t>
  </si>
  <si>
    <t>MISIONES</t>
  </si>
  <si>
    <t>NEEMBUCU</t>
  </si>
  <si>
    <t>PARAGUARI</t>
  </si>
  <si>
    <t>PTE. HAYES</t>
  </si>
  <si>
    <t>SAN PEDRO</t>
  </si>
  <si>
    <t>TOTAL</t>
  </si>
  <si>
    <t>Cantidad de Operaciones</t>
  </si>
  <si>
    <t>(*) Se considera como Zona, la Región Geográfica declarada por el contribuyente ante la SET.</t>
  </si>
  <si>
    <t xml:space="preserve">Acceso al Crédito según la Actividad principal del Deudor </t>
  </si>
  <si>
    <t>AGRICULTURA</t>
  </si>
  <si>
    <t>ALQUILER DE VIVIENDAS</t>
  </si>
  <si>
    <t>BEBIDAS Y TABACO</t>
  </si>
  <si>
    <t>COMERCIO</t>
  </si>
  <si>
    <t>CONSTRUCCIÓN</t>
  </si>
  <si>
    <t xml:space="preserve">FABRICACIÓN DE PRODUCTOS QUÍMICOS </t>
  </si>
  <si>
    <t>FORESTAL</t>
  </si>
  <si>
    <t xml:space="preserve">GANADERÍA Y PESCA </t>
  </si>
  <si>
    <t>INDUSTRIAS MANUFACTURERAS</t>
  </si>
  <si>
    <t>INTERMEDIACIÓN FINANCIERA</t>
  </si>
  <si>
    <t>MINERIA</t>
  </si>
  <si>
    <t xml:space="preserve">OTRAS INDUSTRIAS </t>
  </si>
  <si>
    <t>OTROS</t>
  </si>
  <si>
    <t>PROUCCIÓN DE CARNE</t>
  </si>
  <si>
    <t>RESTAURANTES Y HOTELES</t>
  </si>
  <si>
    <t>SERVICIOS</t>
  </si>
  <si>
    <t>SERVICIOS BÁSICOS</t>
  </si>
  <si>
    <t>TRANSPORTE</t>
  </si>
  <si>
    <t>(*) Se considera como Actividad, la Actividad Principal declarada por el contribuyente ante la SET.</t>
  </si>
  <si>
    <t xml:space="preserve">Estratificación del Saldo de Deuda </t>
  </si>
  <si>
    <t>0 a 50 MM PYG</t>
  </si>
  <si>
    <t>50 a 150 MM PYG</t>
  </si>
  <si>
    <t>150 a 500 MM PYG</t>
  </si>
  <si>
    <t>500 a 1.500 MM PYG</t>
  </si>
  <si>
    <t>1.500 MM PYG +</t>
  </si>
  <si>
    <t xml:space="preserve">(*) Para la estratificación se considera el saldo de cada operación. </t>
  </si>
  <si>
    <t xml:space="preserve">(*) Para la estratificación se considera la deuda total de cada cliente con financiamiento en los Bancos y Financieras del País </t>
  </si>
  <si>
    <t>Saldo crédito 
(en millones de Guaraníes)</t>
  </si>
  <si>
    <t>RANGO</t>
  </si>
  <si>
    <t>1.</t>
  </si>
  <si>
    <t>2.</t>
  </si>
  <si>
    <t>3.</t>
  </si>
  <si>
    <t>4.</t>
  </si>
  <si>
    <t>Los importes correspondientes a Moneda Extranjera se encuentran expresados en Guaranies, de acuerdo a la Cotización Referencial Mensual publicada por el Banco Central del Paraguay.</t>
  </si>
  <si>
    <t>La cantidad de operaciones no representa cantidad de personas.</t>
  </si>
  <si>
    <t>Acceso a Créditos de Bancos y Financieras (*)</t>
  </si>
  <si>
    <t>Acceso al Crédito de Bancos y Financieras</t>
  </si>
  <si>
    <t>NOTAS GENERALES</t>
  </si>
  <si>
    <r>
      <t xml:space="preserve">Los datos crediticios corresponden a información reportada por </t>
    </r>
    <r>
      <rPr>
        <b/>
        <sz val="11"/>
        <color theme="1"/>
        <rFont val="Baskerville"/>
      </rPr>
      <t>Bancos y Financieras</t>
    </r>
    <r>
      <rPr>
        <sz val="11"/>
        <color theme="1"/>
        <rFont val="Baskerville"/>
      </rPr>
      <t xml:space="preserve"> a la Central de Información de la Superintendencia de Bancos - Banco Central del Paraguay-</t>
    </r>
  </si>
  <si>
    <r>
      <t xml:space="preserve">(*) Con operaciones financieras activas en </t>
    </r>
    <r>
      <rPr>
        <b/>
        <sz val="14"/>
        <color theme="1"/>
        <rFont val="Baskerville"/>
      </rPr>
      <t>Bancos y Empresas Financieras</t>
    </r>
  </si>
  <si>
    <r>
      <t xml:space="preserve">Tipo Empresa /
  </t>
    </r>
    <r>
      <rPr>
        <sz val="12"/>
        <color theme="1"/>
        <rFont val="Baskerville"/>
      </rPr>
      <t xml:space="preserve"> Tipo Entidad Financiera</t>
    </r>
  </si>
  <si>
    <t>Acceso al Crédito por Entidad</t>
  </si>
  <si>
    <t xml:space="preserve">Financiera UENO S.A.E.C.A. </t>
  </si>
  <si>
    <t xml:space="preserve">Financiera Paraguayo - Japonesa  S.A.E.C.A. </t>
  </si>
  <si>
    <t xml:space="preserve">Finexpar S.A.E.C.A. </t>
  </si>
  <si>
    <t xml:space="preserve">Finlatina S.A. de Finanzas </t>
  </si>
  <si>
    <t xml:space="preserve">Tú Financiera S.A.E.C.A. </t>
  </si>
  <si>
    <t xml:space="preserve">Fic S.A. de Finanzas </t>
  </si>
  <si>
    <t xml:space="preserve">Banco Nacional de Fomento </t>
  </si>
  <si>
    <t xml:space="preserve">Solar Banco S.A.E  </t>
  </si>
  <si>
    <t xml:space="preserve">Banco BASA S.A. </t>
  </si>
  <si>
    <t xml:space="preserve">Banco Continental S.A.E.C.A. </t>
  </si>
  <si>
    <t xml:space="preserve">Visión Banco S.A.E.C.A. </t>
  </si>
  <si>
    <t xml:space="preserve">Banco Río S.A.E.C.A. </t>
  </si>
  <si>
    <t xml:space="preserve">Banco Familiar S.A.E.C.A. </t>
  </si>
  <si>
    <t xml:space="preserve">Banco Atlas S.A. </t>
  </si>
  <si>
    <t xml:space="preserve">Banco para la Comercialización y Producción S.A. - Bancop S.A. </t>
  </si>
  <si>
    <t xml:space="preserve">Interfisa Banco S.A.E.C.A. </t>
  </si>
  <si>
    <t xml:space="preserve">Banco Itaú Paraguay S.A. </t>
  </si>
  <si>
    <t xml:space="preserve">Sudameris Bank S.A.E.C.A. </t>
  </si>
  <si>
    <t xml:space="preserve">Banco GNB Paraguay S.A. </t>
  </si>
  <si>
    <t xml:space="preserve">Banco Do Brasil S.A. </t>
  </si>
  <si>
    <t xml:space="preserve">Banco de la Nación Argentina </t>
  </si>
  <si>
    <t xml:space="preserve">Citibank N.A. </t>
  </si>
  <si>
    <t>Fondo Ganadero</t>
  </si>
  <si>
    <t xml:space="preserve">BANCOS </t>
  </si>
  <si>
    <t>FINANCIERAS - FONDO GANADERO</t>
  </si>
  <si>
    <t>Financieras - Fondo Ganadero</t>
  </si>
  <si>
    <t>Por Entidad</t>
  </si>
  <si>
    <t>Microempresa: ocupa hasta 10 personas y factura anualmente hasta un equivalente a G.500 millones;
Pequeña empresa: ocupa hasta 30 personas y factura anualmente hasta un equivalente a G.2.500 millones;
Mediana Empresa: ocupa hasta 50 personas y factura anualmente hasta un equivalente a G.6.000 millones;
Empresa grande: ocupa más de 50 personas y factura anualmente un importe mayor a G.6.000 millones.</t>
  </si>
  <si>
    <r>
      <t xml:space="preserve">Unidades económicas consideradas </t>
    </r>
    <r>
      <rPr>
        <b/>
        <sz val="11"/>
        <color theme="1"/>
        <rFont val="Baskerville"/>
      </rPr>
      <t>MIPYMES</t>
    </r>
    <r>
      <rPr>
        <sz val="11"/>
        <color theme="1"/>
        <rFont val="Baskerville"/>
      </rPr>
      <t xml:space="preserve"> o </t>
    </r>
    <r>
      <rPr>
        <b/>
        <sz val="11"/>
        <color theme="1"/>
        <rFont val="Baskerville"/>
      </rPr>
      <t xml:space="preserve">grandes empresas. </t>
    </r>
    <r>
      <rPr>
        <sz val="11"/>
        <color theme="1"/>
        <rFont val="Baskerville"/>
      </rPr>
      <t xml:space="preserve">Listado proporcionado por la </t>
    </r>
    <r>
      <rPr>
        <b/>
        <sz val="11"/>
        <color theme="1"/>
        <rFont val="Baskerville"/>
      </rPr>
      <t xml:space="preserve">Subsecretaría de Estado de Tributación (SET), </t>
    </r>
    <r>
      <rPr>
        <sz val="11"/>
        <color theme="1"/>
        <rFont val="Baskerville"/>
      </rPr>
      <t>confeccionado al: 31.12.2021</t>
    </r>
  </si>
  <si>
    <t>1a</t>
  </si>
  <si>
    <t>1b</t>
  </si>
  <si>
    <t>CATEGORÍA</t>
  </si>
  <si>
    <t>Acceso al Crédito por Categoría de la Operación</t>
  </si>
  <si>
    <t xml:space="preserve">(*) Para la categorización se considera la categoría de la operación no la del cliente. </t>
  </si>
  <si>
    <t>Por Categoría de Riesgo de la Operación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</si>
</sst>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color theme="10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0"/>
      <name val="Baskerville Old Face"/>
      <family val="1"/>
    </font>
    <font>
      <b/>
      <sz val="18"/>
      <color theme="0"/>
      <name val="Baskerville Old Face"/>
      <family val="1"/>
    </font>
    <font>
      <sz val="10"/>
      <name val="Courier"/>
      <family val="3"/>
    </font>
    <font>
      <sz val="10"/>
      <name val="Calibri"/>
      <family val="2"/>
      <scheme val="minor"/>
    </font>
    <font>
      <sz val="10"/>
      <name val="Arial"/>
      <family val="2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22"/>
      <color theme="0"/>
      <name val="Baskerville Old Face"/>
      <family val="1"/>
    </font>
    <font>
      <sz val="18"/>
      <color theme="0"/>
      <name val="Baskerville Old Face"/>
      <family val="1"/>
    </font>
    <font>
      <sz val="23"/>
      <name val="Baskerville Old Face"/>
      <family val="1"/>
    </font>
    <font>
      <sz val="18"/>
      <name val="Calibri"/>
      <family val="2"/>
      <scheme val="minor"/>
    </font>
    <font>
      <sz val="26"/>
      <name val="Baskerville Old Face"/>
      <family val="1"/>
    </font>
    <font>
      <sz val="22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Baskerville Old Face"/>
      <family val="1"/>
    </font>
    <font>
      <u/>
      <sz val="7.5"/>
      <color indexed="12"/>
      <name val="Courier"/>
      <family val="3"/>
    </font>
    <font>
      <sz val="13"/>
      <name val="Baskerville Old Face"/>
      <family val="1"/>
    </font>
    <font>
      <u/>
      <sz val="12"/>
      <name val="Baskerville Old Face"/>
      <family val="1"/>
    </font>
    <font>
      <sz val="12"/>
      <name val="Baskerville Old Face"/>
      <family val="1"/>
    </font>
    <font>
      <b/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16"/>
      <name val="Baskerville Old Face"/>
      <family val="1"/>
    </font>
    <font>
      <u/>
      <sz val="16"/>
      <name val="Baskerville Old Face"/>
      <family val="1"/>
    </font>
    <font>
      <u/>
      <sz val="16"/>
      <color theme="10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color theme="1"/>
      <name val="Baskerville"/>
    </font>
    <font>
      <b/>
      <sz val="10"/>
      <color theme="1"/>
      <name val="Baskerville"/>
    </font>
    <font>
      <sz val="11"/>
      <color theme="1"/>
      <name val="Baskerville"/>
    </font>
    <font>
      <b/>
      <sz val="11"/>
      <color theme="1"/>
      <name val="Baskerville"/>
    </font>
    <font>
      <b/>
      <u/>
      <sz val="11"/>
      <color theme="10"/>
      <name val="Baskerville"/>
    </font>
    <font>
      <b/>
      <sz val="14"/>
      <name val="Baskerville"/>
    </font>
    <font>
      <sz val="14"/>
      <color theme="1"/>
      <name val="Baskerville"/>
    </font>
    <font>
      <b/>
      <sz val="12"/>
      <color theme="1"/>
      <name val="Baskerville"/>
    </font>
    <font>
      <sz val="12"/>
      <color theme="1"/>
      <name val="Baskerville"/>
    </font>
    <font>
      <b/>
      <sz val="14"/>
      <color theme="1"/>
      <name val="Baskerville"/>
    </font>
    <font>
      <b/>
      <u/>
      <sz val="10"/>
      <color theme="10"/>
      <name val="Baskerville"/>
    </font>
    <font>
      <b/>
      <sz val="20"/>
      <name val="Baskerville"/>
    </font>
    <font>
      <b/>
      <i/>
      <sz val="10"/>
      <color theme="0"/>
      <name val="Calibri"/>
      <family val="2"/>
      <scheme val="minor"/>
    </font>
    <font>
      <b/>
      <sz val="23"/>
      <name val="Baskerville Old Face"/>
      <family val="1"/>
    </font>
    <font>
      <u/>
      <sz val="16"/>
      <color rgb="FF000099"/>
      <name val="Baskerville Old Face"/>
      <family val="1"/>
    </font>
    <font>
      <u/>
      <sz val="16"/>
      <color rgb="FF00009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396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</borders>
  <cellStyleXfs count="13">
    <xf numFmtId="0" fontId="0" fillId="0" borderId="0"/>
    <xf numFmtId="41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9" fillId="0" borderId="0"/>
    <xf numFmtId="0" fontId="11" fillId="0" borderId="0" applyProtection="0">
      <protection locked="0"/>
    </xf>
    <xf numFmtId="0" fontId="23" fillId="0" borderId="0" applyNumberFormat="0" applyFill="0" applyBorder="0" applyAlignment="0" applyProtection="0">
      <alignment vertical="top"/>
      <protection locked="0"/>
    </xf>
  </cellStyleXfs>
  <cellXfs count="183">
    <xf numFmtId="0" fontId="0" fillId="0" borderId="0" xfId="0"/>
    <xf numFmtId="0" fontId="2" fillId="2" borderId="0" xfId="0" applyFont="1" applyFill="1"/>
    <xf numFmtId="41" fontId="3" fillId="2" borderId="0" xfId="1" applyFont="1" applyFill="1" applyBorder="1"/>
    <xf numFmtId="0" fontId="3" fillId="2" borderId="0" xfId="0" applyFont="1" applyFill="1"/>
    <xf numFmtId="0" fontId="0" fillId="2" borderId="0" xfId="0" applyFill="1"/>
    <xf numFmtId="0" fontId="5" fillId="2" borderId="0" xfId="2" applyFont="1" applyFill="1"/>
    <xf numFmtId="41" fontId="0" fillId="0" borderId="0" xfId="0" applyNumberFormat="1"/>
    <xf numFmtId="37" fontId="10" fillId="3" borderId="0" xfId="10" applyFont="1" applyFill="1"/>
    <xf numFmtId="37" fontId="10" fillId="0" borderId="0" xfId="10" applyFont="1"/>
    <xf numFmtId="0" fontId="12" fillId="0" borderId="0" xfId="11" applyFont="1" applyAlignment="1" applyProtection="1">
      <alignment wrapText="1"/>
    </xf>
    <xf numFmtId="0" fontId="13" fillId="0" borderId="0" xfId="11" applyFont="1" applyAlignment="1" applyProtection="1">
      <alignment wrapText="1"/>
    </xf>
    <xf numFmtId="0" fontId="14" fillId="0" borderId="0" xfId="11" applyFont="1" applyAlignment="1" applyProtection="1">
      <alignment wrapText="1"/>
    </xf>
    <xf numFmtId="37" fontId="16" fillId="0" borderId="0" xfId="10" applyFont="1"/>
    <xf numFmtId="37" fontId="20" fillId="0" borderId="0" xfId="10" applyFont="1" applyAlignment="1">
      <alignment horizontal="center"/>
    </xf>
    <xf numFmtId="14" fontId="17" fillId="0" borderId="0" xfId="10" applyNumberFormat="1" applyFont="1" applyAlignment="1">
      <alignment horizontal="center"/>
    </xf>
    <xf numFmtId="14" fontId="17" fillId="0" borderId="0" xfId="10" applyNumberFormat="1" applyFont="1"/>
    <xf numFmtId="14" fontId="20" fillId="0" borderId="0" xfId="10" applyNumberFormat="1" applyFont="1" applyAlignment="1">
      <alignment horizontal="center"/>
    </xf>
    <xf numFmtId="37" fontId="21" fillId="3" borderId="0" xfId="10" applyFont="1" applyFill="1"/>
    <xf numFmtId="37" fontId="16" fillId="3" borderId="0" xfId="10" applyFont="1" applyFill="1"/>
    <xf numFmtId="37" fontId="8" fillId="3" borderId="0" xfId="10" applyFont="1" applyFill="1"/>
    <xf numFmtId="37" fontId="21" fillId="0" borderId="0" xfId="10" applyFont="1"/>
    <xf numFmtId="37" fontId="22" fillId="0" borderId="0" xfId="10" applyFont="1"/>
    <xf numFmtId="37" fontId="24" fillId="0" borderId="0" xfId="10" applyFont="1"/>
    <xf numFmtId="37" fontId="7" fillId="3" borderId="0" xfId="10" applyFont="1" applyFill="1"/>
    <xf numFmtId="37" fontId="25" fillId="0" borderId="0" xfId="12" applyNumberFormat="1" applyFont="1" applyFill="1" applyAlignment="1" applyProtection="1"/>
    <xf numFmtId="37" fontId="26" fillId="0" borderId="0" xfId="10" applyFont="1"/>
    <xf numFmtId="0" fontId="5" fillId="2" borderId="0" xfId="2" applyFont="1" applyFill="1" applyBorder="1"/>
    <xf numFmtId="0" fontId="2" fillId="2" borderId="3" xfId="0" applyFont="1" applyFill="1" applyBorder="1"/>
    <xf numFmtId="41" fontId="3" fillId="2" borderId="1" xfId="1" applyFont="1" applyFill="1" applyBorder="1"/>
    <xf numFmtId="41" fontId="3" fillId="5" borderId="0" xfId="1" applyFont="1" applyFill="1" applyBorder="1"/>
    <xf numFmtId="41" fontId="3" fillId="5" borderId="1" xfId="1" applyFont="1" applyFill="1" applyBorder="1"/>
    <xf numFmtId="41" fontId="0" fillId="0" borderId="0" xfId="1" applyFont="1"/>
    <xf numFmtId="0" fontId="27" fillId="2" borderId="0" xfId="0" applyFont="1" applyFill="1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1" fontId="0" fillId="2" borderId="0" xfId="1" applyFont="1" applyFill="1"/>
    <xf numFmtId="41" fontId="0" fillId="2" borderId="3" xfId="1" applyFont="1" applyFill="1" applyBorder="1"/>
    <xf numFmtId="41" fontId="0" fillId="0" borderId="3" xfId="1" applyFont="1" applyBorder="1"/>
    <xf numFmtId="41" fontId="0" fillId="2" borderId="0" xfId="1" applyFont="1" applyFill="1" applyBorder="1"/>
    <xf numFmtId="41" fontId="0" fillId="2" borderId="0" xfId="1" applyFont="1" applyFill="1" applyAlignment="1">
      <alignment horizontal="center" vertical="center"/>
    </xf>
    <xf numFmtId="41" fontId="2" fillId="2" borderId="0" xfId="1" applyFont="1" applyFill="1" applyBorder="1" applyAlignment="1">
      <alignment horizontal="center" vertical="center"/>
    </xf>
    <xf numFmtId="41" fontId="0" fillId="2" borderId="0" xfId="1" applyFont="1" applyFill="1" applyBorder="1" applyAlignment="1">
      <alignment horizontal="center" vertical="center"/>
    </xf>
    <xf numFmtId="41" fontId="2" fillId="2" borderId="0" xfId="1" applyFont="1" applyFill="1" applyAlignment="1">
      <alignment horizontal="center"/>
    </xf>
    <xf numFmtId="41" fontId="2" fillId="2" borderId="0" xfId="1" applyFont="1" applyFill="1" applyBorder="1" applyAlignment="1">
      <alignment horizontal="center"/>
    </xf>
    <xf numFmtId="41" fontId="2" fillId="2" borderId="1" xfId="1" applyFont="1" applyFill="1" applyBorder="1" applyAlignment="1">
      <alignment horizontal="center"/>
    </xf>
    <xf numFmtId="41" fontId="27" fillId="0" borderId="0" xfId="1" applyFont="1"/>
    <xf numFmtId="0" fontId="27" fillId="0" borderId="0" xfId="0" applyFont="1"/>
    <xf numFmtId="41" fontId="0" fillId="0" borderId="1" xfId="1" applyFont="1" applyBorder="1"/>
    <xf numFmtId="41" fontId="27" fillId="5" borderId="0" xfId="1" applyFont="1" applyFill="1"/>
    <xf numFmtId="37" fontId="29" fillId="0" borderId="0" xfId="10" applyFont="1"/>
    <xf numFmtId="37" fontId="30" fillId="0" borderId="0" xfId="12" applyNumberFormat="1" applyFont="1" applyFill="1" applyAlignment="1" applyProtection="1">
      <alignment horizontal="left"/>
    </xf>
    <xf numFmtId="0" fontId="31" fillId="0" borderId="0" xfId="2" applyFont="1"/>
    <xf numFmtId="37" fontId="30" fillId="0" borderId="0" xfId="12" applyNumberFormat="1" applyFont="1" applyFill="1" applyAlignment="1" applyProtection="1"/>
    <xf numFmtId="37" fontId="32" fillId="0" borderId="0" xfId="10" applyFont="1"/>
    <xf numFmtId="37" fontId="31" fillId="0" borderId="0" xfId="2" applyNumberFormat="1" applyFont="1" applyFill="1" applyAlignment="1" applyProtection="1"/>
    <xf numFmtId="37" fontId="29" fillId="0" borderId="0" xfId="10" applyFont="1" applyAlignment="1">
      <alignment horizontal="left" indent="2"/>
    </xf>
    <xf numFmtId="37" fontId="31" fillId="0" borderId="0" xfId="2" applyNumberFormat="1" applyFont="1"/>
    <xf numFmtId="37" fontId="30" fillId="0" borderId="0" xfId="10" applyFont="1"/>
    <xf numFmtId="0" fontId="33" fillId="2" borderId="0" xfId="0" applyFont="1" applyFill="1"/>
    <xf numFmtId="37" fontId="10" fillId="4" borderId="0" xfId="10" applyFont="1" applyFill="1"/>
    <xf numFmtId="0" fontId="35" fillId="2" borderId="0" xfId="0" applyFont="1" applyFill="1" applyAlignment="1">
      <alignment horizontal="left" vertical="top" wrapText="1"/>
    </xf>
    <xf numFmtId="0" fontId="37" fillId="2" borderId="0" xfId="2" applyFont="1" applyFill="1" applyBorder="1"/>
    <xf numFmtId="0" fontId="37" fillId="2" borderId="0" xfId="2" applyFont="1" applyFill="1"/>
    <xf numFmtId="0" fontId="35" fillId="2" borderId="0" xfId="0" applyFont="1" applyFill="1"/>
    <xf numFmtId="9" fontId="35" fillId="0" borderId="0" xfId="3" applyFont="1"/>
    <xf numFmtId="0" fontId="35" fillId="0" borderId="0" xfId="0" applyFont="1"/>
    <xf numFmtId="0" fontId="36" fillId="2" borderId="3" xfId="0" applyFont="1" applyFill="1" applyBorder="1"/>
    <xf numFmtId="0" fontId="35" fillId="2" borderId="3" xfId="0" applyFont="1" applyFill="1" applyBorder="1"/>
    <xf numFmtId="9" fontId="35" fillId="0" borderId="3" xfId="3" applyFont="1" applyBorder="1"/>
    <xf numFmtId="0" fontId="35" fillId="0" borderId="3" xfId="0" applyFont="1" applyBorder="1"/>
    <xf numFmtId="0" fontId="40" fillId="2" borderId="0" xfId="0" applyFont="1" applyFill="1" applyAlignment="1">
      <alignment vertical="center" wrapText="1"/>
    </xf>
    <xf numFmtId="0" fontId="36" fillId="2" borderId="0" xfId="0" applyFont="1" applyFill="1" applyAlignment="1">
      <alignment horizontal="center"/>
    </xf>
    <xf numFmtId="9" fontId="35" fillId="0" borderId="0" xfId="3" applyFont="1" applyBorder="1"/>
    <xf numFmtId="0" fontId="40" fillId="2" borderId="0" xfId="0" applyFont="1" applyFill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top" wrapText="1"/>
    </xf>
    <xf numFmtId="0" fontId="40" fillId="2" borderId="0" xfId="0" applyFont="1" applyFill="1"/>
    <xf numFmtId="41" fontId="41" fillId="2" borderId="0" xfId="1" applyFont="1" applyFill="1" applyBorder="1"/>
    <xf numFmtId="41" fontId="40" fillId="5" borderId="0" xfId="1" applyFont="1" applyFill="1" applyBorder="1"/>
    <xf numFmtId="41" fontId="35" fillId="2" borderId="0" xfId="1" applyFont="1" applyFill="1" applyBorder="1"/>
    <xf numFmtId="41" fontId="41" fillId="2" borderId="1" xfId="1" applyFont="1" applyFill="1" applyBorder="1"/>
    <xf numFmtId="41" fontId="40" fillId="5" borderId="1" xfId="1" applyFont="1" applyFill="1" applyBorder="1"/>
    <xf numFmtId="41" fontId="40" fillId="2" borderId="0" xfId="1" applyFont="1" applyFill="1" applyBorder="1"/>
    <xf numFmtId="41" fontId="36" fillId="2" borderId="0" xfId="1" applyFont="1" applyFill="1" applyBorder="1"/>
    <xf numFmtId="0" fontId="41" fillId="2" borderId="0" xfId="0" applyFont="1" applyFill="1"/>
    <xf numFmtId="0" fontId="39" fillId="2" borderId="0" xfId="0" applyFont="1" applyFill="1"/>
    <xf numFmtId="0" fontId="43" fillId="2" borderId="0" xfId="2" applyFont="1" applyFill="1"/>
    <xf numFmtId="0" fontId="43" fillId="2" borderId="0" xfId="2" applyFont="1" applyFill="1" applyBorder="1"/>
    <xf numFmtId="0" fontId="35" fillId="2" borderId="0" xfId="0" applyFont="1" applyFill="1" applyAlignment="1">
      <alignment horizontal="center" vertical="center"/>
    </xf>
    <xf numFmtId="0" fontId="34" fillId="2" borderId="3" xfId="0" applyFont="1" applyFill="1" applyBorder="1"/>
    <xf numFmtId="41" fontId="35" fillId="0" borderId="0" xfId="1" applyFont="1"/>
    <xf numFmtId="0" fontId="36" fillId="2" borderId="0" xfId="0" applyFont="1" applyFill="1"/>
    <xf numFmtId="41" fontId="33" fillId="2" borderId="0" xfId="1" applyFont="1" applyFill="1" applyBorder="1"/>
    <xf numFmtId="41" fontId="34" fillId="2" borderId="0" xfId="1" applyFont="1" applyFill="1" applyBorder="1"/>
    <xf numFmtId="0" fontId="40" fillId="2" borderId="0" xfId="0" applyFont="1" applyFill="1" applyAlignment="1">
      <alignment horizontal="left"/>
    </xf>
    <xf numFmtId="0" fontId="40" fillId="2" borderId="2" xfId="0" applyFont="1" applyFill="1" applyBorder="1" applyAlignment="1">
      <alignment horizontal="center"/>
    </xf>
    <xf numFmtId="0" fontId="41" fillId="0" borderId="0" xfId="0" applyFont="1"/>
    <xf numFmtId="0" fontId="40" fillId="2" borderId="0" xfId="0" applyFont="1" applyFill="1" applyAlignment="1">
      <alignment horizontal="center"/>
    </xf>
    <xf numFmtId="0" fontId="40" fillId="2" borderId="1" xfId="0" applyFont="1" applyFill="1" applyBorder="1" applyAlignment="1">
      <alignment horizontal="center"/>
    </xf>
    <xf numFmtId="41" fontId="41" fillId="0" borderId="0" xfId="1" applyFont="1"/>
    <xf numFmtId="0" fontId="40" fillId="5" borderId="0" xfId="0" applyFont="1" applyFill="1"/>
    <xf numFmtId="0" fontId="41" fillId="2" borderId="0" xfId="0" applyFont="1" applyFill="1" applyAlignment="1">
      <alignment horizontal="left" indent="2"/>
    </xf>
    <xf numFmtId="41" fontId="35" fillId="2" borderId="0" xfId="1" applyFont="1" applyFill="1"/>
    <xf numFmtId="41" fontId="35" fillId="2" borderId="3" xfId="1" applyFont="1" applyFill="1" applyBorder="1"/>
    <xf numFmtId="41" fontId="35" fillId="0" borderId="3" xfId="1" applyFont="1" applyBorder="1"/>
    <xf numFmtId="41" fontId="35" fillId="2" borderId="0" xfId="1" applyFont="1" applyFill="1" applyAlignment="1">
      <alignment horizontal="center" vertical="center"/>
    </xf>
    <xf numFmtId="41" fontId="36" fillId="2" borderId="0" xfId="1" applyFont="1" applyFill="1" applyBorder="1" applyAlignment="1">
      <alignment horizontal="center" vertical="center"/>
    </xf>
    <xf numFmtId="41" fontId="35" fillId="2" borderId="0" xfId="1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41" fontId="36" fillId="2" borderId="0" xfId="1" applyFont="1" applyFill="1" applyAlignment="1">
      <alignment horizontal="center"/>
    </xf>
    <xf numFmtId="41" fontId="36" fillId="2" borderId="0" xfId="1" applyFont="1" applyFill="1" applyBorder="1" applyAlignment="1">
      <alignment horizontal="center"/>
    </xf>
    <xf numFmtId="41" fontId="36" fillId="2" borderId="1" xfId="1" applyFont="1" applyFill="1" applyBorder="1" applyAlignment="1">
      <alignment horizontal="center"/>
    </xf>
    <xf numFmtId="41" fontId="35" fillId="5" borderId="0" xfId="1" applyFont="1" applyFill="1" applyBorder="1"/>
    <xf numFmtId="41" fontId="33" fillId="5" borderId="0" xfId="1" applyFont="1" applyFill="1" applyBorder="1"/>
    <xf numFmtId="41" fontId="35" fillId="0" borderId="1" xfId="1" applyFont="1" applyBorder="1"/>
    <xf numFmtId="41" fontId="33" fillId="2" borderId="1" xfId="1" applyFont="1" applyFill="1" applyBorder="1"/>
    <xf numFmtId="41" fontId="33" fillId="5" borderId="1" xfId="1" applyFont="1" applyFill="1" applyBorder="1"/>
    <xf numFmtId="0" fontId="36" fillId="0" borderId="0" xfId="0" applyFont="1"/>
    <xf numFmtId="41" fontId="36" fillId="0" borderId="0" xfId="1" applyFont="1"/>
    <xf numFmtId="41" fontId="36" fillId="5" borderId="0" xfId="1" applyFont="1" applyFill="1"/>
    <xf numFmtId="0" fontId="34" fillId="2" borderId="0" xfId="0" applyFont="1" applyFill="1"/>
    <xf numFmtId="41" fontId="34" fillId="2" borderId="0" xfId="1" applyFont="1" applyFill="1" applyBorder="1" applyAlignment="1">
      <alignment horizontal="center"/>
    </xf>
    <xf numFmtId="41" fontId="34" fillId="2" borderId="0" xfId="1" applyFont="1" applyFill="1" applyBorder="1" applyAlignment="1">
      <alignment horizontal="center" vertical="center"/>
    </xf>
    <xf numFmtId="41" fontId="34" fillId="2" borderId="0" xfId="1" applyFont="1" applyFill="1" applyAlignment="1">
      <alignment horizontal="center"/>
    </xf>
    <xf numFmtId="41" fontId="34" fillId="2" borderId="1" xfId="1" applyFont="1" applyFill="1" applyBorder="1" applyAlignment="1">
      <alignment horizontal="center"/>
    </xf>
    <xf numFmtId="3" fontId="35" fillId="2" borderId="0" xfId="1" applyNumberFormat="1" applyFont="1" applyFill="1" applyBorder="1"/>
    <xf numFmtId="3" fontId="35" fillId="2" borderId="0" xfId="1" applyNumberFormat="1" applyFont="1" applyFill="1"/>
    <xf numFmtId="3" fontId="35" fillId="5" borderId="0" xfId="1" applyNumberFormat="1" applyFont="1" applyFill="1" applyBorder="1"/>
    <xf numFmtId="3" fontId="35" fillId="0" borderId="0" xfId="1" applyNumberFormat="1" applyFont="1"/>
    <xf numFmtId="3" fontId="33" fillId="2" borderId="0" xfId="1" applyNumberFormat="1" applyFont="1" applyFill="1" applyBorder="1"/>
    <xf numFmtId="3" fontId="33" fillId="5" borderId="0" xfId="1" applyNumberFormat="1" applyFont="1" applyFill="1" applyBorder="1"/>
    <xf numFmtId="3" fontId="35" fillId="0" borderId="1" xfId="1" applyNumberFormat="1" applyFont="1" applyBorder="1"/>
    <xf numFmtId="3" fontId="33" fillId="2" borderId="1" xfId="1" applyNumberFormat="1" applyFont="1" applyFill="1" applyBorder="1"/>
    <xf numFmtId="3" fontId="33" fillId="5" borderId="1" xfId="1" applyNumberFormat="1" applyFont="1" applyFill="1" applyBorder="1"/>
    <xf numFmtId="3" fontId="36" fillId="0" borderId="0" xfId="1" applyNumberFormat="1" applyFont="1"/>
    <xf numFmtId="3" fontId="36" fillId="5" borderId="0" xfId="1" applyNumberFormat="1" applyFont="1" applyFill="1"/>
    <xf numFmtId="0" fontId="35" fillId="2" borderId="0" xfId="0" applyFont="1" applyFill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41" fontId="35" fillId="0" borderId="0" xfId="0" applyNumberFormat="1" applyFont="1"/>
    <xf numFmtId="0" fontId="35" fillId="2" borderId="0" xfId="0" applyFont="1" applyFill="1" applyAlignment="1">
      <alignment horizontal="left" indent="2"/>
    </xf>
    <xf numFmtId="0" fontId="35" fillId="0" borderId="0" xfId="0" applyFont="1" applyAlignment="1">
      <alignment horizontal="left" indent="2"/>
    </xf>
    <xf numFmtId="41" fontId="36" fillId="5" borderId="0" xfId="1" applyFont="1" applyFill="1" applyBorder="1"/>
    <xf numFmtId="41" fontId="36" fillId="2" borderId="0" xfId="1" applyFont="1" applyFill="1"/>
    <xf numFmtId="41" fontId="35" fillId="0" borderId="0" xfId="1" applyFont="1" applyAlignment="1">
      <alignment horizontal="center" vertical="center"/>
    </xf>
    <xf numFmtId="37" fontId="45" fillId="3" borderId="0" xfId="10" applyFont="1" applyFill="1"/>
    <xf numFmtId="41" fontId="35" fillId="2" borderId="1" xfId="1" applyFont="1" applyFill="1" applyBorder="1"/>
    <xf numFmtId="41" fontId="35" fillId="5" borderId="1" xfId="1" applyFont="1" applyFill="1" applyBorder="1"/>
    <xf numFmtId="41" fontId="35" fillId="0" borderId="0" xfId="1" applyFont="1" applyBorder="1"/>
    <xf numFmtId="0" fontId="35" fillId="2" borderId="0" xfId="0" applyFont="1" applyFill="1" applyAlignment="1">
      <alignment horizontal="left" vertical="top" wrapText="1"/>
    </xf>
    <xf numFmtId="37" fontId="21" fillId="4" borderId="0" xfId="10" applyFont="1" applyFill="1" applyAlignment="1">
      <alignment horizontal="center" vertical="top" wrapText="1"/>
    </xf>
    <xf numFmtId="37" fontId="18" fillId="0" borderId="0" xfId="10" applyFont="1" applyAlignment="1">
      <alignment horizontal="center"/>
    </xf>
    <xf numFmtId="37" fontId="15" fillId="4" borderId="0" xfId="10" applyFont="1" applyFill="1" applyAlignment="1">
      <alignment horizontal="center"/>
    </xf>
    <xf numFmtId="0" fontId="34" fillId="2" borderId="0" xfId="0" applyFont="1" applyFill="1" applyAlignment="1">
      <alignment horizontal="left" vertical="center"/>
    </xf>
    <xf numFmtId="37" fontId="10" fillId="4" borderId="0" xfId="10" applyFont="1" applyFill="1" applyAlignment="1">
      <alignment horizontal="center"/>
    </xf>
    <xf numFmtId="37" fontId="16" fillId="4" borderId="0" xfId="10" applyFont="1" applyFill="1" applyAlignment="1">
      <alignment horizontal="center" vertical="center"/>
    </xf>
    <xf numFmtId="37" fontId="19" fillId="0" borderId="0" xfId="10" applyFont="1" applyAlignment="1">
      <alignment horizontal="center"/>
    </xf>
    <xf numFmtId="14" fontId="46" fillId="0" borderId="0" xfId="10" applyNumberFormat="1" applyFont="1" applyAlignment="1">
      <alignment horizontal="center"/>
    </xf>
    <xf numFmtId="37" fontId="16" fillId="3" borderId="0" xfId="10" applyFont="1" applyFill="1" applyAlignment="1">
      <alignment horizontal="center"/>
    </xf>
    <xf numFmtId="0" fontId="40" fillId="2" borderId="1" xfId="0" applyFont="1" applyFill="1" applyBorder="1" applyAlignment="1">
      <alignment horizontal="center" vertical="center" wrapText="1"/>
    </xf>
    <xf numFmtId="0" fontId="38" fillId="2" borderId="0" xfId="0" applyFont="1" applyFill="1" applyAlignment="1">
      <alignment horizontal="center" vertical="center"/>
    </xf>
    <xf numFmtId="14" fontId="35" fillId="2" borderId="0" xfId="0" applyNumberFormat="1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40" fillId="2" borderId="0" xfId="0" applyFont="1" applyFill="1" applyAlignment="1">
      <alignment horizontal="left" wrapText="1"/>
    </xf>
    <xf numFmtId="0" fontId="40" fillId="2" borderId="0" xfId="0" applyFont="1" applyFill="1" applyAlignment="1">
      <alignment horizontal="left"/>
    </xf>
    <xf numFmtId="0" fontId="40" fillId="2" borderId="2" xfId="0" applyFont="1" applyFill="1" applyBorder="1" applyAlignment="1">
      <alignment horizontal="center" vertical="center"/>
    </xf>
    <xf numFmtId="0" fontId="40" fillId="2" borderId="2" xfId="0" applyFont="1" applyFill="1" applyBorder="1" applyAlignment="1">
      <alignment horizontal="center" wrapText="1"/>
    </xf>
    <xf numFmtId="0" fontId="40" fillId="2" borderId="2" xfId="0" applyFont="1" applyFill="1" applyBorder="1" applyAlignment="1">
      <alignment horizontal="center"/>
    </xf>
    <xf numFmtId="0" fontId="44" fillId="2" borderId="0" xfId="0" applyFont="1" applyFill="1" applyAlignment="1">
      <alignment horizontal="center" vertical="center"/>
    </xf>
    <xf numFmtId="41" fontId="36" fillId="2" borderId="2" xfId="1" applyFont="1" applyFill="1" applyBorder="1" applyAlignment="1">
      <alignment horizontal="center" vertical="center"/>
    </xf>
    <xf numFmtId="0" fontId="36" fillId="2" borderId="0" xfId="0" applyFont="1" applyFill="1" applyAlignment="1">
      <alignment horizontal="left"/>
    </xf>
    <xf numFmtId="41" fontId="36" fillId="2" borderId="2" xfId="1" applyFont="1" applyFill="1" applyBorder="1" applyAlignment="1">
      <alignment horizontal="center" vertical="center" wrapText="1"/>
    </xf>
    <xf numFmtId="41" fontId="34" fillId="2" borderId="2" xfId="1" applyFont="1" applyFill="1" applyBorder="1" applyAlignment="1">
      <alignment horizontal="center" vertical="center"/>
    </xf>
    <xf numFmtId="0" fontId="34" fillId="2" borderId="0" xfId="0" applyFont="1" applyFill="1" applyAlignment="1">
      <alignment horizontal="left"/>
    </xf>
    <xf numFmtId="41" fontId="34" fillId="2" borderId="2" xfId="1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center" vertical="center"/>
    </xf>
    <xf numFmtId="41" fontId="2" fillId="2" borderId="2" xfId="1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/>
    </xf>
    <xf numFmtId="41" fontId="2" fillId="2" borderId="2" xfId="1" applyFont="1" applyFill="1" applyBorder="1" applyAlignment="1">
      <alignment horizontal="center" vertical="center" wrapText="1"/>
    </xf>
    <xf numFmtId="0" fontId="4" fillId="2" borderId="0" xfId="2" applyFill="1"/>
    <xf numFmtId="37" fontId="47" fillId="0" borderId="0" xfId="10" applyFont="1"/>
    <xf numFmtId="37" fontId="48" fillId="0" borderId="0" xfId="2" applyNumberFormat="1" applyFont="1"/>
  </cellXfs>
  <cellStyles count="13">
    <cellStyle name="Hipervínculo" xfId="2" builtinId="8"/>
    <cellStyle name="Hipervínculo 2" xfId="12" xr:uid="{234B6F96-9BD4-499C-BB59-1DC0D772F1A5}"/>
    <cellStyle name="Millares [0]" xfId="1" builtinId="6"/>
    <cellStyle name="Millares [0] 2" xfId="8" xr:uid="{00000000-0005-0000-0000-000003000000}"/>
    <cellStyle name="Millares [0] 3" xfId="6" xr:uid="{00000000-0005-0000-0000-000004000000}"/>
    <cellStyle name="Normal" xfId="0" builtinId="0"/>
    <cellStyle name="Normal 2" xfId="7" xr:uid="{00000000-0005-0000-0000-000006000000}"/>
    <cellStyle name="Normal 2 14 2" xfId="10" xr:uid="{182F237F-C731-4AE5-8E19-31414F3EDA7D}"/>
    <cellStyle name="Normal 3" xfId="4" xr:uid="{00000000-0005-0000-0000-000007000000}"/>
    <cellStyle name="Normal_BG-bcos-Jul-2001" xfId="11" xr:uid="{9B80EDB6-8829-4CFB-91A8-1A2D58DF0C95}"/>
    <cellStyle name="Porcentaje" xfId="3" builtinId="5"/>
    <cellStyle name="Porcentaje 2" xfId="9" xr:uid="{00000000-0005-0000-0000-000009000000}"/>
    <cellStyle name="Porcentaje 3" xfId="5" xr:uid="{00000000-0005-0000-0000-00000A000000}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1</xdr:row>
      <xdr:rowOff>38100</xdr:rowOff>
    </xdr:from>
    <xdr:to>
      <xdr:col>7</xdr:col>
      <xdr:colOff>340995</xdr:colOff>
      <xdr:row>7</xdr:row>
      <xdr:rowOff>120015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C3B7D9D-5ABF-40C9-84F3-D160D8434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3460" y="213360"/>
          <a:ext cx="1430655" cy="1383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15241</xdr:colOff>
      <xdr:row>0</xdr:row>
      <xdr:rowOff>129540</xdr:rowOff>
    </xdr:from>
    <xdr:to>
      <xdr:col>1</xdr:col>
      <xdr:colOff>1607821</xdr:colOff>
      <xdr:row>7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39CD2F-C1F6-47B3-B5EB-E1ADC37C0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1" y="129540"/>
          <a:ext cx="1592580" cy="13030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716280</xdr:colOff>
      <xdr:row>0</xdr:row>
      <xdr:rowOff>83820</xdr:rowOff>
    </xdr:from>
    <xdr:to>
      <xdr:col>4</xdr:col>
      <xdr:colOff>249555</xdr:colOff>
      <xdr:row>5</xdr:row>
      <xdr:rowOff>243840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B20B7877-6804-4A0C-9D17-ABAECBC00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8180" y="83820"/>
          <a:ext cx="1430655" cy="1383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106681</xdr:colOff>
      <xdr:row>1</xdr:row>
      <xdr:rowOff>38100</xdr:rowOff>
    </xdr:from>
    <xdr:to>
      <xdr:col>2</xdr:col>
      <xdr:colOff>340996</xdr:colOff>
      <xdr:row>8</xdr:row>
      <xdr:rowOff>15240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4F98ACD-C985-4372-8EF0-DC36AF858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1" y="220980"/>
          <a:ext cx="1636395" cy="13030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79409</xdr:colOff>
      <xdr:row>1</xdr:row>
      <xdr:rowOff>89435</xdr:rowOff>
    </xdr:from>
    <xdr:to>
      <xdr:col>1</xdr:col>
      <xdr:colOff>1679609</xdr:colOff>
      <xdr:row>7</xdr:row>
      <xdr:rowOff>296779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63055C-5CF0-405A-84AF-9CE5FF466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704" y="273919"/>
          <a:ext cx="1600200" cy="131424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78741</xdr:colOff>
      <xdr:row>1</xdr:row>
      <xdr:rowOff>167640</xdr:rowOff>
    </xdr:from>
    <xdr:to>
      <xdr:col>1</xdr:col>
      <xdr:colOff>1682751</xdr:colOff>
      <xdr:row>8</xdr:row>
      <xdr:rowOff>25400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A8F227-CD6B-4332-BD25-C59C5E906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041" y="345440"/>
          <a:ext cx="1604010" cy="12674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120016</xdr:colOff>
      <xdr:row>1</xdr:row>
      <xdr:rowOff>91440</xdr:rowOff>
    </xdr:from>
    <xdr:to>
      <xdr:col>2</xdr:col>
      <xdr:colOff>47626</xdr:colOff>
      <xdr:row>7</xdr:row>
      <xdr:rowOff>295275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31F9DD-2062-49F2-BF6F-DE9E71202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316" y="272415"/>
          <a:ext cx="1604010" cy="12896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15241</xdr:colOff>
      <xdr:row>0</xdr:row>
      <xdr:rowOff>129540</xdr:rowOff>
    </xdr:from>
    <xdr:to>
      <xdr:col>1</xdr:col>
      <xdr:colOff>1615441</xdr:colOff>
      <xdr:row>7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BAFB61-C70C-4CEA-BA87-C11814B2D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1" y="129540"/>
          <a:ext cx="1592580" cy="13030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15241</xdr:colOff>
      <xdr:row>1</xdr:row>
      <xdr:rowOff>76200</xdr:rowOff>
    </xdr:from>
    <xdr:to>
      <xdr:col>1</xdr:col>
      <xdr:colOff>1615441</xdr:colOff>
      <xdr:row>7</xdr:row>
      <xdr:rowOff>281940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BA3D54-B678-4D2B-B6F7-D9DAAC13B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1" y="259080"/>
          <a:ext cx="1600200" cy="130302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83821</xdr:colOff>
      <xdr:row>1</xdr:row>
      <xdr:rowOff>106680</xdr:rowOff>
    </xdr:from>
    <xdr:to>
      <xdr:col>1</xdr:col>
      <xdr:colOff>1684021</xdr:colOff>
      <xdr:row>7</xdr:row>
      <xdr:rowOff>312420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B3A81C-4C98-4B11-B2F4-6703D8130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1" y="289560"/>
          <a:ext cx="1600200" cy="13030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acosta/Desktop/1_BOLB%200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 Impresa"/>
      <sheetName val="Carátula"/>
      <sheetName val="Índic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768C3-4860-463B-B633-CC7523C84C14}">
  <sheetPr>
    <tabColor theme="0" tint="-0.14999847407452621"/>
    <pageSetUpPr fitToPage="1"/>
  </sheetPr>
  <dimension ref="A1:N29"/>
  <sheetViews>
    <sheetView showGridLines="0" tabSelected="1" zoomScaleNormal="100" zoomScaleSheetLayoutView="80" workbookViewId="0">
      <selection activeCell="B13" sqref="B13:M13"/>
    </sheetView>
  </sheetViews>
  <sheetFormatPr baseColWidth="10" defaultColWidth="14.6640625" defaultRowHeight="13.8" x14ac:dyDescent="0.3"/>
  <cols>
    <col min="1" max="1" width="2.88671875" style="8" customWidth="1"/>
    <col min="2" max="2" width="27.88671875" style="8" customWidth="1"/>
    <col min="3" max="5" width="13.6640625" style="8" customWidth="1"/>
    <col min="6" max="6" width="3.33203125" style="8" customWidth="1"/>
    <col min="7" max="7" width="13.6640625" style="8" customWidth="1"/>
    <col min="8" max="8" width="22.33203125" style="8" customWidth="1"/>
    <col min="9" max="12" width="13.6640625" style="8" customWidth="1"/>
    <col min="13" max="13" width="3.33203125" style="8" customWidth="1"/>
    <col min="14" max="14" width="13.6640625" style="8" customWidth="1"/>
    <col min="15" max="16384" width="14.6640625" style="8"/>
  </cols>
  <sheetData>
    <row r="1" spans="1:14" x14ac:dyDescent="0.3">
      <c r="A1" s="59"/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</row>
    <row r="2" spans="1:14" x14ac:dyDescent="0.3">
      <c r="A2" s="59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</row>
    <row r="3" spans="1:14" x14ac:dyDescent="0.3">
      <c r="A3" s="59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</row>
    <row r="4" spans="1:14" ht="27.75" customHeight="1" x14ac:dyDescent="0.5">
      <c r="A4" s="59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9"/>
    </row>
    <row r="5" spans="1:14" ht="18" x14ac:dyDescent="0.35">
      <c r="A5" s="59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0"/>
    </row>
    <row r="6" spans="1:14" ht="15.75" customHeight="1" x14ac:dyDescent="0.3">
      <c r="A6" s="59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1"/>
    </row>
    <row r="7" spans="1:14" x14ac:dyDescent="0.3">
      <c r="A7" s="59"/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</row>
    <row r="8" spans="1:14" x14ac:dyDescent="0.3">
      <c r="A8" s="59"/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</row>
    <row r="9" spans="1:14" ht="28.8" x14ac:dyDescent="0.55000000000000004">
      <c r="A9" s="59"/>
      <c r="B9" s="151" t="s">
        <v>0</v>
      </c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</row>
    <row r="10" spans="1:14" ht="23.4" customHeight="1" x14ac:dyDescent="0.3">
      <c r="A10" s="59"/>
      <c r="B10" s="154" t="s">
        <v>1</v>
      </c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</row>
    <row r="11" spans="1:14" ht="29.4" customHeight="1" x14ac:dyDescent="0.3">
      <c r="A11" s="59"/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</row>
    <row r="12" spans="1:14" ht="15.75" customHeight="1" x14ac:dyDescent="0.45">
      <c r="B12" s="150"/>
      <c r="C12" s="150"/>
      <c r="D12" s="150"/>
      <c r="E12" s="150"/>
      <c r="F12" s="150"/>
      <c r="G12" s="150"/>
      <c r="H12" s="150"/>
      <c r="I12" s="150"/>
    </row>
    <row r="13" spans="1:14" ht="33" x14ac:dyDescent="0.6">
      <c r="B13" s="155" t="s">
        <v>2</v>
      </c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</row>
    <row r="14" spans="1:14" ht="9" customHeight="1" x14ac:dyDescent="0.3"/>
    <row r="15" spans="1:14" ht="33" x14ac:dyDescent="0.6">
      <c r="B15" s="155" t="s">
        <v>3</v>
      </c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</row>
    <row r="16" spans="1:14" ht="12.75" customHeight="1" x14ac:dyDescent="0.55000000000000004">
      <c r="B16" s="13"/>
      <c r="C16" s="13"/>
      <c r="D16" s="13"/>
      <c r="E16" s="13"/>
      <c r="F16" s="13"/>
      <c r="G16" s="13"/>
      <c r="H16" s="13"/>
      <c r="I16" s="13"/>
    </row>
    <row r="17" spans="1:13" ht="29.4" x14ac:dyDescent="0.55000000000000004">
      <c r="B17" s="156">
        <v>45382</v>
      </c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</row>
    <row r="18" spans="1:13" ht="11.25" customHeight="1" x14ac:dyDescent="0.55000000000000004">
      <c r="B18" s="13"/>
      <c r="C18" s="13"/>
      <c r="D18" s="13"/>
      <c r="E18" s="13"/>
      <c r="F18" s="13"/>
      <c r="G18" s="13"/>
      <c r="H18" s="13"/>
      <c r="I18" s="13"/>
    </row>
    <row r="19" spans="1:13" s="4" customFormat="1" ht="21" customHeight="1" x14ac:dyDescent="0.3">
      <c r="B19" s="152" t="s">
        <v>95</v>
      </c>
      <c r="C19" s="152"/>
      <c r="D19" s="152"/>
      <c r="E19" s="152"/>
      <c r="F19" s="152"/>
      <c r="G19" s="152"/>
      <c r="H19" s="152"/>
      <c r="I19" s="58"/>
      <c r="J19" s="58"/>
      <c r="K19" s="58"/>
      <c r="L19" s="58"/>
      <c r="M19" s="58"/>
    </row>
    <row r="20" spans="1:13" s="4" customFormat="1" ht="13.5" customHeight="1" x14ac:dyDescent="0.3">
      <c r="A20" s="60" t="s">
        <v>87</v>
      </c>
      <c r="B20" s="148" t="s">
        <v>128</v>
      </c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s="4" customFormat="1" ht="60.75" customHeight="1" x14ac:dyDescent="0.3">
      <c r="A21" s="60"/>
      <c r="B21" s="148" t="s">
        <v>127</v>
      </c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 s="4" customFormat="1" ht="14.25" customHeight="1" x14ac:dyDescent="0.3">
      <c r="A22" s="60" t="s">
        <v>88</v>
      </c>
      <c r="B22" s="148" t="s">
        <v>96</v>
      </c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 s="4" customFormat="1" ht="14.25" customHeight="1" x14ac:dyDescent="0.3">
      <c r="A23" s="60" t="s">
        <v>89</v>
      </c>
      <c r="B23" s="148" t="s">
        <v>91</v>
      </c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 s="4" customFormat="1" ht="14.25" customHeight="1" x14ac:dyDescent="0.3">
      <c r="A24" s="60" t="s">
        <v>90</v>
      </c>
      <c r="B24" s="148" t="s">
        <v>92</v>
      </c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 ht="28.8" x14ac:dyDescent="0.55000000000000004">
      <c r="B25" s="16"/>
      <c r="C25" s="16"/>
      <c r="D25" s="16"/>
      <c r="E25" s="16"/>
      <c r="F25" s="16"/>
      <c r="G25" s="16"/>
      <c r="H25" s="16"/>
      <c r="I25" s="16"/>
    </row>
    <row r="26" spans="1:13" ht="29.4" customHeight="1" x14ac:dyDescent="0.3">
      <c r="A26" s="59"/>
      <c r="B26" s="149" t="s">
        <v>4</v>
      </c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</row>
    <row r="27" spans="1:13" ht="29.4" customHeight="1" x14ac:dyDescent="0.3">
      <c r="A27" s="59"/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</row>
    <row r="28" spans="1:13" ht="29.4" x14ac:dyDescent="0.55000000000000004">
      <c r="B28" s="14"/>
      <c r="C28" s="14"/>
      <c r="D28" s="14"/>
      <c r="E28" s="14"/>
      <c r="F28" s="14"/>
      <c r="G28" s="14"/>
      <c r="H28" s="14"/>
      <c r="I28" s="15"/>
    </row>
    <row r="29" spans="1:13" ht="29.4" x14ac:dyDescent="0.55000000000000004">
      <c r="B29" s="14"/>
      <c r="C29" s="14"/>
      <c r="D29" s="14"/>
      <c r="E29" s="14"/>
      <c r="F29" s="14"/>
      <c r="G29" s="14"/>
      <c r="H29" s="14"/>
      <c r="I29" s="15"/>
    </row>
  </sheetData>
  <mergeCells count="14">
    <mergeCell ref="B1:M8"/>
    <mergeCell ref="B10:M11"/>
    <mergeCell ref="B13:M13"/>
    <mergeCell ref="B15:M15"/>
    <mergeCell ref="B17:M17"/>
    <mergeCell ref="B24:M24"/>
    <mergeCell ref="B26:M27"/>
    <mergeCell ref="B12:I12"/>
    <mergeCell ref="B9:M9"/>
    <mergeCell ref="B20:M20"/>
    <mergeCell ref="B19:H19"/>
    <mergeCell ref="B22:M22"/>
    <mergeCell ref="B23:M23"/>
    <mergeCell ref="B21:M21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73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56EBF-1F1A-47CB-8913-8C4838BA231D}">
  <sheetPr>
    <tabColor rgb="FFFFFF00"/>
    <pageSetUpPr fitToPage="1"/>
  </sheetPr>
  <dimension ref="A1:W41"/>
  <sheetViews>
    <sheetView showGridLines="0" zoomScaleNormal="100" workbookViewId="0">
      <selection activeCell="I42" sqref="I42"/>
    </sheetView>
  </sheetViews>
  <sheetFormatPr baseColWidth="10" defaultColWidth="11.44140625" defaultRowHeight="14.4" x14ac:dyDescent="0.3"/>
  <cols>
    <col min="1" max="1" width="1.6640625" customWidth="1"/>
    <col min="2" max="2" width="36.6640625" customWidth="1"/>
    <col min="3" max="5" width="12.33203125" style="31" customWidth="1"/>
    <col min="6" max="6" width="2.6640625" style="31" customWidth="1"/>
    <col min="7" max="9" width="12.33203125" style="31" customWidth="1"/>
    <col min="10" max="10" width="2.6640625" style="31" customWidth="1"/>
    <col min="11" max="13" width="12.33203125" style="31" customWidth="1"/>
    <col min="14" max="14" width="2.6640625" style="31" customWidth="1"/>
    <col min="15" max="17" width="12.33203125" style="31" customWidth="1"/>
    <col min="18" max="18" width="2.6640625" style="31" customWidth="1"/>
    <col min="19" max="21" width="12.33203125" style="31" customWidth="1"/>
  </cols>
  <sheetData>
    <row r="1" spans="1:21" x14ac:dyDescent="0.3">
      <c r="A1" s="5"/>
      <c r="B1" s="5" t="s">
        <v>12</v>
      </c>
      <c r="C1" s="35"/>
      <c r="D1" s="35"/>
      <c r="E1" s="35"/>
      <c r="F1" s="35"/>
      <c r="G1" s="35"/>
      <c r="H1" s="35"/>
      <c r="I1" s="35"/>
      <c r="J1" s="35"/>
    </row>
    <row r="2" spans="1:21" x14ac:dyDescent="0.3">
      <c r="A2" s="26"/>
      <c r="B2" s="5"/>
      <c r="C2" s="35"/>
      <c r="D2" s="35"/>
      <c r="E2" s="35"/>
      <c r="F2" s="35"/>
    </row>
    <row r="3" spans="1:21" x14ac:dyDescent="0.3">
      <c r="A3" s="26"/>
      <c r="B3" s="5"/>
      <c r="C3" s="35"/>
      <c r="D3" s="35"/>
      <c r="E3" s="35"/>
      <c r="F3" s="35"/>
    </row>
    <row r="4" spans="1:21" x14ac:dyDescent="0.3">
      <c r="A4" s="26"/>
      <c r="B4" s="5"/>
      <c r="C4" s="35"/>
      <c r="D4" s="35"/>
      <c r="E4" s="35"/>
      <c r="F4" s="35"/>
    </row>
    <row r="5" spans="1:21" x14ac:dyDescent="0.3">
      <c r="A5" s="26"/>
      <c r="B5" s="5"/>
      <c r="C5" s="35"/>
      <c r="D5" s="35"/>
      <c r="E5" s="35"/>
      <c r="F5" s="35"/>
    </row>
    <row r="6" spans="1:21" x14ac:dyDescent="0.3">
      <c r="A6" s="26"/>
      <c r="B6" s="5"/>
      <c r="C6" s="35"/>
      <c r="D6" s="35"/>
      <c r="E6" s="35"/>
      <c r="F6" s="35"/>
    </row>
    <row r="7" spans="1:21" x14ac:dyDescent="0.3">
      <c r="A7" s="26"/>
      <c r="B7" s="5"/>
      <c r="C7" s="35"/>
      <c r="D7" s="35"/>
      <c r="E7" s="35"/>
      <c r="F7" s="35"/>
    </row>
    <row r="8" spans="1:21" ht="25.8" x14ac:dyDescent="0.3">
      <c r="A8" s="4"/>
      <c r="B8" s="176" t="s">
        <v>77</v>
      </c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</row>
    <row r="9" spans="1:21" x14ac:dyDescent="0.3">
      <c r="A9" s="4"/>
      <c r="B9" s="177" t="s">
        <v>13</v>
      </c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</row>
    <row r="10" spans="1:21" ht="15" thickBot="1" x14ac:dyDescent="0.35">
      <c r="A10" s="4"/>
      <c r="B10" s="27"/>
      <c r="C10" s="36"/>
      <c r="D10" s="36"/>
      <c r="E10" s="36"/>
      <c r="F10" s="36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</row>
    <row r="11" spans="1:21" x14ac:dyDescent="0.3">
      <c r="A11" s="4"/>
      <c r="B11" s="4"/>
      <c r="C11" s="35"/>
      <c r="D11" s="35"/>
      <c r="E11" s="35"/>
      <c r="F11" s="35"/>
      <c r="G11" s="35"/>
      <c r="H11" s="35"/>
      <c r="I11" s="35"/>
      <c r="J11" s="35"/>
    </row>
    <row r="12" spans="1:21" x14ac:dyDescent="0.3">
      <c r="A12" s="4"/>
      <c r="B12" s="4"/>
      <c r="C12" s="35"/>
      <c r="D12" s="35"/>
      <c r="E12" s="35"/>
      <c r="F12" s="35"/>
      <c r="G12" s="35"/>
      <c r="H12" s="35"/>
      <c r="I12" s="35"/>
      <c r="J12" s="35"/>
    </row>
    <row r="13" spans="1:21" x14ac:dyDescent="0.3">
      <c r="A13" s="4"/>
      <c r="B13" s="32" t="s">
        <v>35</v>
      </c>
      <c r="C13" s="35"/>
      <c r="D13" s="35"/>
      <c r="E13" s="35"/>
      <c r="F13" s="35"/>
      <c r="G13" s="35"/>
      <c r="H13" s="35"/>
      <c r="I13" s="35"/>
      <c r="J13" s="38"/>
      <c r="R13" s="38"/>
    </row>
    <row r="14" spans="1:21" x14ac:dyDescent="0.3">
      <c r="A14" s="4"/>
      <c r="B14" s="32"/>
      <c r="C14" s="35"/>
      <c r="D14" s="35"/>
      <c r="E14" s="35"/>
      <c r="F14" s="35"/>
      <c r="G14" s="35"/>
      <c r="H14" s="35"/>
      <c r="I14" s="35"/>
      <c r="J14" s="38"/>
      <c r="N14" s="38"/>
      <c r="R14" s="38"/>
    </row>
    <row r="15" spans="1:21" s="34" customFormat="1" ht="24" customHeight="1" x14ac:dyDescent="0.3">
      <c r="A15" s="33"/>
      <c r="B15" s="178"/>
      <c r="C15" s="179" t="s">
        <v>19</v>
      </c>
      <c r="D15" s="175"/>
      <c r="E15" s="175"/>
      <c r="F15" s="39"/>
      <c r="G15" s="175" t="s">
        <v>20</v>
      </c>
      <c r="H15" s="175"/>
      <c r="I15" s="175"/>
      <c r="J15" s="40"/>
      <c r="K15" s="179" t="s">
        <v>21</v>
      </c>
      <c r="L15" s="175"/>
      <c r="M15" s="175"/>
      <c r="N15" s="41"/>
      <c r="O15" s="175" t="s">
        <v>22</v>
      </c>
      <c r="P15" s="175"/>
      <c r="Q15" s="175"/>
      <c r="R15" s="40"/>
      <c r="S15" s="175" t="s">
        <v>33</v>
      </c>
      <c r="T15" s="175"/>
      <c r="U15" s="175"/>
    </row>
    <row r="16" spans="1:21" x14ac:dyDescent="0.3">
      <c r="A16" s="4"/>
      <c r="B16" s="178"/>
      <c r="C16" s="42"/>
      <c r="D16" s="42"/>
      <c r="E16" s="42"/>
      <c r="F16" s="35"/>
      <c r="G16" s="42"/>
      <c r="H16" s="42"/>
      <c r="I16" s="42"/>
      <c r="J16" s="43"/>
      <c r="K16" s="42"/>
      <c r="L16" s="42"/>
      <c r="M16" s="42"/>
      <c r="N16" s="43"/>
      <c r="O16" s="42"/>
      <c r="P16" s="42"/>
      <c r="Q16" s="42"/>
      <c r="R16" s="43"/>
      <c r="S16" s="42"/>
      <c r="T16" s="42"/>
      <c r="U16" s="42"/>
    </row>
    <row r="17" spans="1:21" x14ac:dyDescent="0.3">
      <c r="A17" s="4"/>
      <c r="B17" s="178"/>
      <c r="C17" s="44" t="s">
        <v>26</v>
      </c>
      <c r="D17" s="44" t="s">
        <v>27</v>
      </c>
      <c r="E17" s="44" t="s">
        <v>18</v>
      </c>
      <c r="F17" s="35"/>
      <c r="G17" s="44" t="s">
        <v>26</v>
      </c>
      <c r="H17" s="44" t="s">
        <v>27</v>
      </c>
      <c r="I17" s="44" t="s">
        <v>18</v>
      </c>
      <c r="J17" s="43"/>
      <c r="K17" s="44" t="s">
        <v>26</v>
      </c>
      <c r="L17" s="44" t="s">
        <v>27</v>
      </c>
      <c r="M17" s="44" t="s">
        <v>18</v>
      </c>
      <c r="N17" s="43"/>
      <c r="O17" s="44" t="s">
        <v>26</v>
      </c>
      <c r="P17" s="44" t="s">
        <v>27</v>
      </c>
      <c r="Q17" s="44" t="s">
        <v>18</v>
      </c>
      <c r="R17" s="43"/>
      <c r="S17" s="44" t="s">
        <v>26</v>
      </c>
      <c r="T17" s="44" t="s">
        <v>27</v>
      </c>
      <c r="U17" s="44" t="s">
        <v>18</v>
      </c>
    </row>
    <row r="18" spans="1:21" x14ac:dyDescent="0.3">
      <c r="A18" s="4"/>
      <c r="B18" s="1"/>
      <c r="C18" s="2"/>
      <c r="D18" s="2"/>
      <c r="E18" s="2"/>
      <c r="F18" s="35"/>
      <c r="G18" s="2"/>
      <c r="H18" s="2"/>
      <c r="I18" s="2"/>
      <c r="J18" s="2"/>
      <c r="K18" s="2"/>
      <c r="L18" s="2"/>
      <c r="M18" s="2"/>
      <c r="N18" s="43"/>
      <c r="O18" s="2"/>
      <c r="P18" s="2"/>
      <c r="Q18" s="2"/>
      <c r="R18" s="2"/>
      <c r="S18" s="2"/>
      <c r="T18" s="2"/>
      <c r="U18" s="2"/>
    </row>
    <row r="19" spans="1:21" x14ac:dyDescent="0.3">
      <c r="A19" s="4"/>
      <c r="B19" s="3" t="s">
        <v>78</v>
      </c>
      <c r="C19" s="2">
        <v>1117554.6777039999</v>
      </c>
      <c r="D19" s="2">
        <v>16687.919415329998</v>
      </c>
      <c r="E19" s="2">
        <f>+C19+D19</f>
        <v>1134242.59711933</v>
      </c>
      <c r="F19" s="35"/>
      <c r="G19" s="2">
        <v>96643.156617999994</v>
      </c>
      <c r="H19" s="2">
        <v>4133.7547575300005</v>
      </c>
      <c r="I19" s="2">
        <f>+G19+H19</f>
        <v>100776.91137552999</v>
      </c>
      <c r="J19" s="2"/>
      <c r="K19" s="2">
        <v>12223.522367040001</v>
      </c>
      <c r="L19" s="2">
        <v>466.92795841000003</v>
      </c>
      <c r="M19" s="2">
        <f>+K19+L19</f>
        <v>12690.450325450001</v>
      </c>
      <c r="N19" s="2"/>
      <c r="O19" s="2">
        <v>8714.0081076899987</v>
      </c>
      <c r="P19" s="2">
        <v>424.10478329999995</v>
      </c>
      <c r="Q19" s="2">
        <f>+O19+P19</f>
        <v>9138.112890989998</v>
      </c>
      <c r="R19" s="2"/>
      <c r="S19" s="29">
        <f>+C19+G19+K19+O19</f>
        <v>1235135.3647967298</v>
      </c>
      <c r="T19" s="29">
        <f>+D19+H19+L19+P19</f>
        <v>21712.706914570001</v>
      </c>
      <c r="U19" s="29">
        <f>+S19+T19</f>
        <v>1256848.0717112997</v>
      </c>
    </row>
    <row r="20" spans="1:21" x14ac:dyDescent="0.3">
      <c r="B20" t="s">
        <v>79</v>
      </c>
      <c r="C20" s="31">
        <v>1471915.5508900001</v>
      </c>
      <c r="D20" s="31">
        <v>100487.60329611</v>
      </c>
      <c r="E20" s="2">
        <f t="shared" ref="E20:E23" si="0">+C20+D20</f>
        <v>1572403.15418611</v>
      </c>
      <c r="G20" s="31">
        <v>343133.53117094003</v>
      </c>
      <c r="H20" s="31">
        <v>42672.044461989979</v>
      </c>
      <c r="I20" s="2">
        <f t="shared" ref="I20:I23" si="1">+G20+H20</f>
        <v>385805.57563293003</v>
      </c>
      <c r="K20" s="31">
        <v>45451.589584000001</v>
      </c>
      <c r="L20" s="31">
        <v>5654.4068754399996</v>
      </c>
      <c r="M20" s="2">
        <f t="shared" ref="M20:M23" si="2">+K20+L20</f>
        <v>51105.996459440001</v>
      </c>
      <c r="O20" s="31">
        <v>17653.289955</v>
      </c>
      <c r="P20" s="31">
        <v>5209.2720781800017</v>
      </c>
      <c r="Q20" s="2">
        <f t="shared" ref="Q20:Q23" si="3">+O20+P20</f>
        <v>22862.562033180002</v>
      </c>
      <c r="S20" s="29">
        <f t="shared" ref="S20:T23" si="4">+C20+G20+K20+O20</f>
        <v>1878153.96159994</v>
      </c>
      <c r="T20" s="29">
        <f t="shared" si="4"/>
        <v>154023.32671171997</v>
      </c>
      <c r="U20" s="29">
        <f t="shared" ref="U20:U23" si="5">+S20+T20</f>
        <v>2032177.2883116598</v>
      </c>
    </row>
    <row r="21" spans="1:21" x14ac:dyDescent="0.3">
      <c r="B21" t="s">
        <v>80</v>
      </c>
      <c r="C21" s="31">
        <v>1576715.5145990001</v>
      </c>
      <c r="D21" s="31">
        <v>243211.51774803002</v>
      </c>
      <c r="E21" s="2">
        <f t="shared" si="0"/>
        <v>1819927.03234703</v>
      </c>
      <c r="G21" s="31">
        <v>1129188.09294582</v>
      </c>
      <c r="H21" s="31">
        <v>310867.40826655994</v>
      </c>
      <c r="I21" s="2">
        <f t="shared" si="1"/>
        <v>1440055.5012123799</v>
      </c>
      <c r="K21" s="31">
        <v>284228.14150900999</v>
      </c>
      <c r="L21" s="31">
        <v>60272.163312610006</v>
      </c>
      <c r="M21" s="2">
        <f t="shared" si="2"/>
        <v>344500.30482162</v>
      </c>
      <c r="O21" s="31">
        <v>111437.12526</v>
      </c>
      <c r="P21" s="31">
        <v>34481.838527059997</v>
      </c>
      <c r="Q21" s="2">
        <f t="shared" si="3"/>
        <v>145918.96378706</v>
      </c>
      <c r="S21" s="29">
        <f t="shared" si="4"/>
        <v>3101568.8743138299</v>
      </c>
      <c r="T21" s="29">
        <f t="shared" si="4"/>
        <v>648832.92785425996</v>
      </c>
      <c r="U21" s="29">
        <f t="shared" si="5"/>
        <v>3750401.8021680899</v>
      </c>
    </row>
    <row r="22" spans="1:21" x14ac:dyDescent="0.3">
      <c r="B22" t="s">
        <v>81</v>
      </c>
      <c r="C22" s="31">
        <v>815044.06644600001</v>
      </c>
      <c r="D22" s="31">
        <v>262599.84027296997</v>
      </c>
      <c r="E22" s="2">
        <f t="shared" si="0"/>
        <v>1077643.90671897</v>
      </c>
      <c r="G22" s="31">
        <v>1271399.50829297</v>
      </c>
      <c r="H22" s="31">
        <v>834359.00673157047</v>
      </c>
      <c r="I22" s="2">
        <f t="shared" si="1"/>
        <v>2105758.5150245405</v>
      </c>
      <c r="K22" s="31">
        <v>962322.86845900002</v>
      </c>
      <c r="L22" s="31">
        <v>371912.05668426008</v>
      </c>
      <c r="M22" s="2">
        <f t="shared" si="2"/>
        <v>1334234.92514326</v>
      </c>
      <c r="O22" s="31">
        <v>553710.29757299996</v>
      </c>
      <c r="P22" s="31">
        <v>197371.94033467001</v>
      </c>
      <c r="Q22" s="2">
        <f t="shared" si="3"/>
        <v>751082.23790766997</v>
      </c>
      <c r="S22" s="29">
        <f t="shared" si="4"/>
        <v>3602476.7407709705</v>
      </c>
      <c r="T22" s="29">
        <f t="shared" si="4"/>
        <v>1666242.8440234705</v>
      </c>
      <c r="U22" s="29">
        <f t="shared" si="5"/>
        <v>5268719.5847944412</v>
      </c>
    </row>
    <row r="23" spans="1:21" x14ac:dyDescent="0.3">
      <c r="B23" t="s">
        <v>82</v>
      </c>
      <c r="C23" s="47">
        <v>1231926.6774019999</v>
      </c>
      <c r="D23" s="47">
        <v>2070054.4206087897</v>
      </c>
      <c r="E23" s="28">
        <f t="shared" si="0"/>
        <v>3301981.0980107896</v>
      </c>
      <c r="G23" s="47">
        <v>1443439.1678220301</v>
      </c>
      <c r="H23" s="47">
        <v>1556203.57767196</v>
      </c>
      <c r="I23" s="28">
        <f t="shared" si="1"/>
        <v>2999642.7454939904</v>
      </c>
      <c r="K23" s="47">
        <v>2093383.3832534801</v>
      </c>
      <c r="L23" s="47">
        <v>3129149.7530066292</v>
      </c>
      <c r="M23" s="28">
        <f t="shared" si="2"/>
        <v>5222533.136260109</v>
      </c>
      <c r="O23" s="47">
        <v>30586776.692856774</v>
      </c>
      <c r="P23" s="47">
        <v>45998359.451775625</v>
      </c>
      <c r="Q23" s="28">
        <f t="shared" si="3"/>
        <v>76585136.144632399</v>
      </c>
      <c r="S23" s="30">
        <f t="shared" si="4"/>
        <v>35355525.921334282</v>
      </c>
      <c r="T23" s="30">
        <f t="shared" si="4"/>
        <v>52753767.203063004</v>
      </c>
      <c r="U23" s="30">
        <f t="shared" si="5"/>
        <v>88109293.124397278</v>
      </c>
    </row>
    <row r="24" spans="1:21" x14ac:dyDescent="0.3">
      <c r="B24" s="46" t="s">
        <v>54</v>
      </c>
      <c r="C24" s="45">
        <f>SUM(C19:C23)</f>
        <v>6213156.4870410003</v>
      </c>
      <c r="D24" s="45">
        <f>SUM(D19:D23)</f>
        <v>2693041.3013412296</v>
      </c>
      <c r="E24" s="45">
        <f>SUM(E19:E23)</f>
        <v>8906197.7883822285</v>
      </c>
      <c r="G24" s="45">
        <f>SUM(G19:G23)</f>
        <v>4283803.4568497604</v>
      </c>
      <c r="H24" s="45">
        <f>SUM(H19:H23)</f>
        <v>2748235.7918896102</v>
      </c>
      <c r="I24" s="45">
        <f>SUM(I19:I23)</f>
        <v>7032039.2487393711</v>
      </c>
      <c r="K24" s="45">
        <f>SUM(K19:K23)</f>
        <v>3397609.5051725302</v>
      </c>
      <c r="L24" s="45">
        <f>SUM(L19:L23)</f>
        <v>3567455.3078373494</v>
      </c>
      <c r="M24" s="45">
        <f>SUM(M19:M23)</f>
        <v>6965064.8130098786</v>
      </c>
      <c r="O24" s="45">
        <f>SUM(O19:O23)</f>
        <v>31278291.413752463</v>
      </c>
      <c r="P24" s="45">
        <f>SUM(P19:P23)</f>
        <v>46235846.607498832</v>
      </c>
      <c r="Q24" s="45">
        <f>SUM(Q19:Q23)</f>
        <v>77514138.021251306</v>
      </c>
      <c r="S24" s="48">
        <f>SUM(S19:S23)</f>
        <v>45172860.862815753</v>
      </c>
      <c r="T24" s="48">
        <f>SUM(T19:T23)</f>
        <v>55244579.00856702</v>
      </c>
      <c r="U24" s="48">
        <f>SUM(U19:U23)</f>
        <v>100417439.87138277</v>
      </c>
    </row>
    <row r="26" spans="1:21" x14ac:dyDescent="0.3">
      <c r="A26" s="4"/>
      <c r="B26" s="4"/>
      <c r="C26" s="35"/>
      <c r="D26" s="35"/>
      <c r="E26" s="35"/>
      <c r="F26" s="35"/>
      <c r="G26" s="35"/>
      <c r="H26" s="35"/>
      <c r="I26" s="35"/>
      <c r="J26" s="35"/>
    </row>
    <row r="27" spans="1:21" x14ac:dyDescent="0.3">
      <c r="A27" s="4"/>
      <c r="B27" s="32" t="s">
        <v>55</v>
      </c>
      <c r="C27" s="35"/>
      <c r="D27" s="35"/>
      <c r="E27" s="35"/>
      <c r="F27" s="35"/>
      <c r="G27" s="35"/>
      <c r="H27" s="35"/>
      <c r="I27" s="35"/>
      <c r="J27" s="38"/>
      <c r="R27" s="38"/>
    </row>
    <row r="28" spans="1:21" x14ac:dyDescent="0.3">
      <c r="A28" s="4"/>
      <c r="B28" s="32"/>
      <c r="C28" s="35"/>
      <c r="D28" s="35"/>
      <c r="E28" s="35"/>
      <c r="F28" s="35"/>
      <c r="G28" s="35"/>
      <c r="H28" s="35"/>
      <c r="I28" s="35"/>
      <c r="J28" s="38"/>
      <c r="N28" s="38"/>
      <c r="R28" s="38"/>
    </row>
    <row r="29" spans="1:21" s="34" customFormat="1" ht="24" customHeight="1" x14ac:dyDescent="0.3">
      <c r="A29" s="33"/>
      <c r="B29" s="178"/>
      <c r="C29" s="179" t="s">
        <v>19</v>
      </c>
      <c r="D29" s="175"/>
      <c r="E29" s="175"/>
      <c r="F29" s="39"/>
      <c r="G29" s="175" t="s">
        <v>20</v>
      </c>
      <c r="H29" s="175"/>
      <c r="I29" s="175"/>
      <c r="J29" s="40"/>
      <c r="K29" s="179" t="s">
        <v>21</v>
      </c>
      <c r="L29" s="175"/>
      <c r="M29" s="175"/>
      <c r="N29" s="41"/>
      <c r="O29" s="175" t="s">
        <v>22</v>
      </c>
      <c r="P29" s="175"/>
      <c r="Q29" s="175"/>
      <c r="R29" s="40"/>
      <c r="S29" s="175" t="s">
        <v>33</v>
      </c>
      <c r="T29" s="175"/>
      <c r="U29" s="175"/>
    </row>
    <row r="30" spans="1:21" x14ac:dyDescent="0.3">
      <c r="A30" s="4"/>
      <c r="B30" s="178"/>
      <c r="C30" s="42"/>
      <c r="D30" s="42"/>
      <c r="E30" s="42"/>
      <c r="F30" s="35"/>
      <c r="G30" s="42"/>
      <c r="H30" s="42"/>
      <c r="I30" s="42"/>
      <c r="J30" s="43"/>
      <c r="K30" s="42"/>
      <c r="L30" s="42"/>
      <c r="M30" s="42"/>
      <c r="N30" s="43"/>
      <c r="O30" s="42"/>
      <c r="P30" s="42"/>
      <c r="Q30" s="42"/>
      <c r="R30" s="43"/>
      <c r="S30" s="42"/>
      <c r="T30" s="42"/>
      <c r="U30" s="42"/>
    </row>
    <row r="31" spans="1:21" x14ac:dyDescent="0.3">
      <c r="A31" s="4"/>
      <c r="B31" s="178"/>
      <c r="C31" s="44" t="s">
        <v>26</v>
      </c>
      <c r="D31" s="44" t="s">
        <v>27</v>
      </c>
      <c r="E31" s="44" t="s">
        <v>18</v>
      </c>
      <c r="F31" s="35"/>
      <c r="G31" s="44" t="s">
        <v>26</v>
      </c>
      <c r="H31" s="44" t="s">
        <v>27</v>
      </c>
      <c r="I31" s="44" t="s">
        <v>18</v>
      </c>
      <c r="J31" s="43"/>
      <c r="K31" s="44" t="s">
        <v>26</v>
      </c>
      <c r="L31" s="44" t="s">
        <v>27</v>
      </c>
      <c r="M31" s="44" t="s">
        <v>18</v>
      </c>
      <c r="N31" s="43"/>
      <c r="O31" s="44" t="s">
        <v>26</v>
      </c>
      <c r="P31" s="44" t="s">
        <v>27</v>
      </c>
      <c r="Q31" s="44" t="s">
        <v>18</v>
      </c>
      <c r="R31" s="43"/>
      <c r="S31" s="44" t="s">
        <v>26</v>
      </c>
      <c r="T31" s="44" t="s">
        <v>27</v>
      </c>
      <c r="U31" s="44" t="s">
        <v>18</v>
      </c>
    </row>
    <row r="32" spans="1:21" x14ac:dyDescent="0.3">
      <c r="A32" s="4"/>
      <c r="B32" s="1"/>
      <c r="C32" s="2"/>
      <c r="D32" s="2"/>
      <c r="E32" s="2"/>
      <c r="F32" s="35"/>
      <c r="G32" s="2"/>
      <c r="H32" s="2"/>
      <c r="I32" s="2"/>
      <c r="J32" s="2"/>
      <c r="K32" s="2"/>
      <c r="L32" s="2"/>
      <c r="M32" s="2"/>
      <c r="N32" s="43"/>
      <c r="O32" s="2"/>
      <c r="P32" s="2"/>
      <c r="Q32" s="2"/>
      <c r="R32" s="2"/>
      <c r="S32" s="2"/>
      <c r="T32" s="2"/>
      <c r="U32" s="2"/>
    </row>
    <row r="33" spans="1:23" x14ac:dyDescent="0.3">
      <c r="A33" s="4"/>
      <c r="B33" s="3" t="s">
        <v>78</v>
      </c>
      <c r="C33" s="2">
        <v>209120</v>
      </c>
      <c r="D33" s="2">
        <v>1230</v>
      </c>
      <c r="E33" s="2">
        <f t="shared" ref="E33:E37" si="6">+C33+D33</f>
        <v>210350</v>
      </c>
      <c r="F33" s="35"/>
      <c r="G33" s="2">
        <v>16471</v>
      </c>
      <c r="H33" s="2">
        <v>384</v>
      </c>
      <c r="I33" s="2">
        <f t="shared" ref="I33:I37" si="7">+G33+H33</f>
        <v>16855</v>
      </c>
      <c r="J33" s="2"/>
      <c r="K33" s="2">
        <v>2901</v>
      </c>
      <c r="L33" s="2">
        <v>120</v>
      </c>
      <c r="M33" s="2">
        <f t="shared" ref="M33:M37" si="8">+K33+L33</f>
        <v>3021</v>
      </c>
      <c r="N33" s="2"/>
      <c r="O33" s="2">
        <v>2915</v>
      </c>
      <c r="P33" s="2">
        <v>283</v>
      </c>
      <c r="Q33" s="2">
        <f t="shared" ref="Q33:Q37" si="9">+O33+P33</f>
        <v>3198</v>
      </c>
      <c r="R33" s="2"/>
      <c r="S33" s="29">
        <f>+C33+G33+K33+O33</f>
        <v>231407</v>
      </c>
      <c r="T33" s="29">
        <f>+D33+H33+L33+P33</f>
        <v>2017</v>
      </c>
      <c r="U33" s="29">
        <f>+S33+T33</f>
        <v>233424</v>
      </c>
      <c r="V33" s="6"/>
    </row>
    <row r="34" spans="1:23" x14ac:dyDescent="0.3">
      <c r="B34" t="s">
        <v>79</v>
      </c>
      <c r="C34" s="31">
        <v>75123</v>
      </c>
      <c r="D34" s="31">
        <v>2032</v>
      </c>
      <c r="E34" s="2">
        <f t="shared" si="6"/>
        <v>77155</v>
      </c>
      <c r="G34" s="31">
        <v>13950</v>
      </c>
      <c r="H34" s="31">
        <v>694</v>
      </c>
      <c r="I34" s="2">
        <f t="shared" si="7"/>
        <v>14644</v>
      </c>
      <c r="K34" s="31">
        <v>1654</v>
      </c>
      <c r="L34" s="31">
        <v>128</v>
      </c>
      <c r="M34" s="2">
        <f t="shared" si="8"/>
        <v>1782</v>
      </c>
      <c r="O34" s="31">
        <v>771</v>
      </c>
      <c r="P34" s="31">
        <v>188</v>
      </c>
      <c r="Q34" s="2">
        <f t="shared" si="9"/>
        <v>959</v>
      </c>
      <c r="S34" s="29">
        <f t="shared" ref="S34:T37" si="10">+C34+G34+K34+O34</f>
        <v>91498</v>
      </c>
      <c r="T34" s="29">
        <f t="shared" si="10"/>
        <v>3042</v>
      </c>
      <c r="U34" s="29">
        <f t="shared" ref="U34:U37" si="11">+S34+T34</f>
        <v>94540</v>
      </c>
      <c r="V34" s="6"/>
    </row>
    <row r="35" spans="1:23" x14ac:dyDescent="0.3">
      <c r="B35" t="s">
        <v>80</v>
      </c>
      <c r="C35" s="31">
        <v>36102</v>
      </c>
      <c r="D35" s="31">
        <v>2429</v>
      </c>
      <c r="E35" s="2">
        <f t="shared" si="6"/>
        <v>38531</v>
      </c>
      <c r="G35" s="31">
        <v>24748</v>
      </c>
      <c r="H35" s="31">
        <v>2719</v>
      </c>
      <c r="I35" s="2">
        <f t="shared" si="7"/>
        <v>27467</v>
      </c>
      <c r="K35" s="31">
        <v>5315</v>
      </c>
      <c r="L35" s="31">
        <v>449</v>
      </c>
      <c r="M35" s="2">
        <f t="shared" si="8"/>
        <v>5764</v>
      </c>
      <c r="O35" s="31">
        <v>1969</v>
      </c>
      <c r="P35" s="31">
        <v>366</v>
      </c>
      <c r="Q35" s="2">
        <f t="shared" si="9"/>
        <v>2335</v>
      </c>
      <c r="S35" s="29">
        <f t="shared" si="10"/>
        <v>68134</v>
      </c>
      <c r="T35" s="29">
        <f t="shared" si="10"/>
        <v>5963</v>
      </c>
      <c r="U35" s="29">
        <f t="shared" si="11"/>
        <v>74097</v>
      </c>
      <c r="V35" s="6"/>
    </row>
    <row r="36" spans="1:23" x14ac:dyDescent="0.3">
      <c r="B36" t="s">
        <v>81</v>
      </c>
      <c r="C36" s="31">
        <v>8215</v>
      </c>
      <c r="D36" s="31">
        <v>1265</v>
      </c>
      <c r="E36" s="2">
        <f t="shared" si="6"/>
        <v>9480</v>
      </c>
      <c r="G36" s="31">
        <v>16902</v>
      </c>
      <c r="H36" s="31">
        <v>3406</v>
      </c>
      <c r="I36" s="2">
        <f t="shared" si="7"/>
        <v>20308</v>
      </c>
      <c r="K36" s="31">
        <v>12876</v>
      </c>
      <c r="L36" s="31">
        <v>1555</v>
      </c>
      <c r="M36" s="2">
        <f t="shared" si="8"/>
        <v>14431</v>
      </c>
      <c r="O36" s="31">
        <v>8084</v>
      </c>
      <c r="P36" s="31">
        <v>1064</v>
      </c>
      <c r="Q36" s="2">
        <f t="shared" si="9"/>
        <v>9148</v>
      </c>
      <c r="S36" s="29">
        <f t="shared" si="10"/>
        <v>46077</v>
      </c>
      <c r="T36" s="29">
        <f t="shared" si="10"/>
        <v>7290</v>
      </c>
      <c r="U36" s="29">
        <f t="shared" si="11"/>
        <v>53367</v>
      </c>
      <c r="V36" s="6"/>
    </row>
    <row r="37" spans="1:23" x14ac:dyDescent="0.3">
      <c r="B37" t="s">
        <v>82</v>
      </c>
      <c r="C37" s="47">
        <v>2938</v>
      </c>
      <c r="D37" s="47">
        <v>1269</v>
      </c>
      <c r="E37" s="28">
        <f t="shared" si="6"/>
        <v>4207</v>
      </c>
      <c r="G37" s="47">
        <v>6994</v>
      </c>
      <c r="H37" s="47">
        <v>2008</v>
      </c>
      <c r="I37" s="28">
        <f t="shared" si="7"/>
        <v>9002</v>
      </c>
      <c r="K37" s="47">
        <v>13215</v>
      </c>
      <c r="L37" s="47">
        <v>3880</v>
      </c>
      <c r="M37" s="28">
        <f t="shared" si="8"/>
        <v>17095</v>
      </c>
      <c r="O37" s="47">
        <v>88613</v>
      </c>
      <c r="P37" s="47">
        <v>24929</v>
      </c>
      <c r="Q37" s="28">
        <f t="shared" si="9"/>
        <v>113542</v>
      </c>
      <c r="S37" s="30">
        <f t="shared" si="10"/>
        <v>111760</v>
      </c>
      <c r="T37" s="30">
        <f t="shared" si="10"/>
        <v>32086</v>
      </c>
      <c r="U37" s="30">
        <f t="shared" si="11"/>
        <v>143846</v>
      </c>
      <c r="V37" s="6"/>
    </row>
    <row r="38" spans="1:23" x14ac:dyDescent="0.3">
      <c r="B38" s="46" t="s">
        <v>54</v>
      </c>
      <c r="C38" s="45">
        <f>SUM(C33:C37)</f>
        <v>331498</v>
      </c>
      <c r="D38" s="45">
        <f>SUM(D33:D37)</f>
        <v>8225</v>
      </c>
      <c r="E38" s="45">
        <f>SUM(E33:E37)</f>
        <v>339723</v>
      </c>
      <c r="G38" s="45">
        <f>SUM(G33:G37)</f>
        <v>79065</v>
      </c>
      <c r="H38" s="45">
        <f>SUM(H33:H37)</f>
        <v>9211</v>
      </c>
      <c r="I38" s="45">
        <f>SUM(I33:I37)</f>
        <v>88276</v>
      </c>
      <c r="K38" s="45">
        <f>SUM(K33:K37)</f>
        <v>35961</v>
      </c>
      <c r="L38" s="45">
        <f>SUM(L33:L37)</f>
        <v>6132</v>
      </c>
      <c r="M38" s="45">
        <f>SUM(M33:M37)</f>
        <v>42093</v>
      </c>
      <c r="O38" s="45">
        <f>SUM(O33:O37)</f>
        <v>102352</v>
      </c>
      <c r="P38" s="45">
        <f>SUM(P33:P37)</f>
        <v>26830</v>
      </c>
      <c r="Q38" s="45">
        <f>SUM(Q33:Q37)</f>
        <v>129182</v>
      </c>
      <c r="S38" s="48">
        <f>SUM(S33:S37)</f>
        <v>548876</v>
      </c>
      <c r="T38" s="48">
        <f>SUM(T33:T37)</f>
        <v>50398</v>
      </c>
      <c r="U38" s="48">
        <f>SUM(U33:U37)</f>
        <v>599274</v>
      </c>
    </row>
    <row r="40" spans="1:23" s="31" customFormat="1" x14ac:dyDescent="0.3">
      <c r="A40"/>
      <c r="B40"/>
      <c r="V40"/>
      <c r="W40"/>
    </row>
    <row r="41" spans="1:23" x14ac:dyDescent="0.3">
      <c r="B41" t="s">
        <v>84</v>
      </c>
      <c r="S41"/>
      <c r="T41"/>
      <c r="U41"/>
    </row>
  </sheetData>
  <mergeCells count="14">
    <mergeCell ref="S29:U29"/>
    <mergeCell ref="B8:U8"/>
    <mergeCell ref="B9:U9"/>
    <mergeCell ref="B15:B17"/>
    <mergeCell ref="C15:E15"/>
    <mergeCell ref="G15:I15"/>
    <mergeCell ref="K15:M15"/>
    <mergeCell ref="O15:Q15"/>
    <mergeCell ref="S15:U15"/>
    <mergeCell ref="B29:B31"/>
    <mergeCell ref="C29:E29"/>
    <mergeCell ref="G29:I29"/>
    <mergeCell ref="K29:M29"/>
    <mergeCell ref="O29:Q29"/>
  </mergeCells>
  <hyperlinks>
    <hyperlink ref="B1" location="Inicio!B10" display="Ir a inicio" xr:uid="{51B00468-E551-458E-9210-0D24B8F183EC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61" orientation="landscape" r:id="rId1"/>
  <headerFooter alignWithMargins="0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D1118-D444-4697-A9F0-A516B64EF69B}">
  <sheetPr>
    <tabColor theme="0" tint="-0.14999847407452621"/>
    <pageSetUpPr fitToPage="1"/>
  </sheetPr>
  <dimension ref="A1:O33"/>
  <sheetViews>
    <sheetView showGridLines="0" view="pageBreakPreview" zoomScale="85" zoomScaleNormal="100" zoomScaleSheetLayoutView="85" workbookViewId="0">
      <selection activeCell="I21" sqref="I21"/>
    </sheetView>
  </sheetViews>
  <sheetFormatPr baseColWidth="10" defaultColWidth="14.6640625" defaultRowHeight="18" x14ac:dyDescent="0.35"/>
  <cols>
    <col min="1" max="1" width="8.6640625" style="8" customWidth="1"/>
    <col min="2" max="2" width="46.33203125" style="21" customWidth="1"/>
    <col min="3" max="4" width="13.6640625" style="8" customWidth="1"/>
    <col min="5" max="5" width="12.88671875" style="8" customWidth="1"/>
    <col min="6" max="6" width="5.6640625" style="8" customWidth="1"/>
    <col min="7" max="7" width="15.44140625" style="8" customWidth="1"/>
    <col min="8" max="8" width="13.6640625" style="8" customWidth="1"/>
    <col min="9" max="9" width="20.33203125" style="8" customWidth="1"/>
    <col min="10" max="10" width="3.33203125" style="8" customWidth="1"/>
    <col min="11" max="11" width="5" style="8" customWidth="1"/>
    <col min="12" max="13" width="13.6640625" style="8" customWidth="1"/>
    <col min="14" max="14" width="3.33203125" style="8" customWidth="1"/>
    <col min="15" max="17" width="13.6640625" style="8" customWidth="1"/>
    <col min="18" max="16384" width="14.6640625" style="8"/>
  </cols>
  <sheetData>
    <row r="1" spans="1:15" x14ac:dyDescent="0.35">
      <c r="A1" s="7"/>
      <c r="B1" s="23" t="s">
        <v>5</v>
      </c>
      <c r="C1" s="7"/>
      <c r="D1" s="7"/>
      <c r="E1" s="7"/>
      <c r="F1" s="7"/>
      <c r="G1" s="23" t="s">
        <v>2</v>
      </c>
      <c r="H1" s="7"/>
      <c r="I1" s="7"/>
    </row>
    <row r="2" spans="1:15" x14ac:dyDescent="0.35">
      <c r="A2" s="17"/>
      <c r="B2" s="23" t="s">
        <v>6</v>
      </c>
      <c r="C2" s="17"/>
      <c r="D2" s="17"/>
      <c r="E2" s="17"/>
      <c r="F2" s="17"/>
      <c r="G2" s="23" t="s">
        <v>3</v>
      </c>
      <c r="H2" s="17"/>
      <c r="I2" s="17"/>
      <c r="J2" s="20"/>
      <c r="K2" s="20"/>
      <c r="L2" s="20"/>
      <c r="M2" s="20"/>
      <c r="N2" s="20"/>
      <c r="O2" s="20"/>
    </row>
    <row r="3" spans="1:15" ht="23.4" x14ac:dyDescent="0.45">
      <c r="A3" s="17"/>
      <c r="B3" s="18"/>
      <c r="C3" s="17"/>
      <c r="D3" s="17"/>
      <c r="E3" s="17"/>
      <c r="F3" s="17"/>
      <c r="G3" s="19"/>
      <c r="H3" s="17"/>
      <c r="I3" s="17"/>
      <c r="J3" s="20"/>
      <c r="K3" s="20"/>
      <c r="L3" s="20"/>
      <c r="M3" s="20"/>
      <c r="N3" s="20"/>
      <c r="O3" s="20"/>
    </row>
    <row r="4" spans="1:15" ht="13.8" x14ac:dyDescent="0.3">
      <c r="A4" s="17"/>
      <c r="B4" s="17"/>
      <c r="C4" s="17"/>
      <c r="D4" s="17"/>
      <c r="E4" s="17"/>
      <c r="F4" s="17"/>
      <c r="G4" s="17"/>
      <c r="H4" s="17"/>
      <c r="I4" s="17"/>
      <c r="J4" s="20"/>
      <c r="K4" s="20"/>
      <c r="L4" s="20"/>
      <c r="M4" s="20"/>
      <c r="N4" s="20"/>
      <c r="O4" s="20"/>
    </row>
    <row r="5" spans="1:15" ht="23.4" x14ac:dyDescent="0.45">
      <c r="A5" s="17"/>
      <c r="B5" s="17"/>
      <c r="C5" s="17"/>
      <c r="D5" s="18"/>
      <c r="E5" s="17"/>
      <c r="F5" s="17"/>
      <c r="G5" s="17"/>
      <c r="H5" s="17"/>
      <c r="I5" s="17"/>
      <c r="J5" s="20"/>
      <c r="K5" s="20"/>
      <c r="L5" s="20"/>
      <c r="M5" s="20"/>
      <c r="N5" s="20"/>
      <c r="O5" s="20"/>
    </row>
    <row r="6" spans="1:15" ht="23.4" x14ac:dyDescent="0.45">
      <c r="A6" s="17"/>
      <c r="B6" s="17"/>
      <c r="C6" s="17"/>
      <c r="D6" s="18"/>
      <c r="E6" s="17"/>
      <c r="F6" s="17"/>
      <c r="G6" s="17"/>
      <c r="H6" s="17"/>
      <c r="I6" s="17"/>
      <c r="J6" s="20"/>
      <c r="K6" s="20"/>
      <c r="L6" s="20"/>
      <c r="M6" s="20"/>
      <c r="N6" s="20"/>
      <c r="O6" s="20"/>
    </row>
    <row r="7" spans="1:15" ht="13.8" x14ac:dyDescent="0.3">
      <c r="A7" s="17"/>
      <c r="B7" s="17"/>
      <c r="C7" s="17"/>
      <c r="D7" s="17"/>
      <c r="E7" s="17"/>
      <c r="F7" s="17"/>
      <c r="G7" s="17"/>
      <c r="H7" s="17"/>
      <c r="I7" s="17"/>
      <c r="J7" s="20"/>
      <c r="K7" s="20"/>
      <c r="L7" s="20"/>
      <c r="M7" s="20"/>
      <c r="N7" s="20"/>
      <c r="O7" s="20"/>
    </row>
    <row r="8" spans="1:15" ht="23.4" x14ac:dyDescent="0.45">
      <c r="A8" s="157" t="s">
        <v>7</v>
      </c>
      <c r="B8" s="157"/>
      <c r="C8" s="157"/>
      <c r="D8" s="157"/>
      <c r="E8" s="157"/>
      <c r="F8" s="157"/>
      <c r="G8" s="157"/>
      <c r="H8" s="157"/>
      <c r="I8" s="157"/>
      <c r="J8" s="12"/>
      <c r="K8" s="12"/>
      <c r="L8" s="12"/>
      <c r="M8" s="20"/>
      <c r="N8" s="20"/>
      <c r="O8" s="20"/>
    </row>
    <row r="9" spans="1:15" ht="13.8" x14ac:dyDescent="0.3">
      <c r="A9" s="17"/>
      <c r="B9" s="17"/>
      <c r="C9" s="17"/>
      <c r="D9" s="17"/>
      <c r="E9" s="17"/>
      <c r="F9" s="17"/>
      <c r="G9" s="17"/>
      <c r="H9" s="17"/>
      <c r="I9" s="17"/>
      <c r="J9" s="20"/>
      <c r="K9" s="20"/>
      <c r="L9" s="20"/>
      <c r="M9" s="20"/>
      <c r="N9" s="20"/>
      <c r="O9" s="20"/>
    </row>
    <row r="10" spans="1:15" ht="13.8" x14ac:dyDescent="0.3">
      <c r="A10" s="17"/>
      <c r="B10" s="144"/>
      <c r="C10" s="17"/>
      <c r="D10" s="17"/>
      <c r="E10" s="17"/>
      <c r="F10" s="17"/>
      <c r="G10" s="17"/>
      <c r="H10" s="17"/>
      <c r="I10" s="17"/>
      <c r="J10" s="20"/>
      <c r="K10" s="20"/>
      <c r="L10" s="20"/>
      <c r="M10" s="20"/>
      <c r="N10" s="20"/>
      <c r="O10" s="20"/>
    </row>
    <row r="11" spans="1:15" ht="13.8" x14ac:dyDescent="0.3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5" s="49" customFormat="1" ht="21" x14ac:dyDescent="0.4">
      <c r="B12" s="50" t="s">
        <v>94</v>
      </c>
      <c r="G12" s="51">
        <v>1</v>
      </c>
      <c r="H12" s="52"/>
    </row>
    <row r="13" spans="1:15" s="49" customFormat="1" ht="6" customHeight="1" x14ac:dyDescent="0.4">
      <c r="B13" s="53"/>
      <c r="C13" s="53"/>
      <c r="D13" s="53"/>
      <c r="E13" s="53"/>
      <c r="F13" s="53"/>
      <c r="G13" s="52"/>
    </row>
    <row r="14" spans="1:15" s="49" customFormat="1" ht="21" x14ac:dyDescent="0.4">
      <c r="B14" s="52" t="s">
        <v>8</v>
      </c>
      <c r="G14" s="54">
        <v>2</v>
      </c>
    </row>
    <row r="15" spans="1:15" s="49" customFormat="1" ht="6" customHeight="1" x14ac:dyDescent="0.4">
      <c r="B15" s="53"/>
      <c r="C15" s="53"/>
      <c r="D15" s="53"/>
      <c r="E15" s="53"/>
      <c r="F15" s="53"/>
      <c r="G15" s="52"/>
    </row>
    <row r="16" spans="1:15" s="49" customFormat="1" ht="21" x14ac:dyDescent="0.4">
      <c r="B16" s="52" t="s">
        <v>126</v>
      </c>
      <c r="G16" s="54">
        <v>3</v>
      </c>
    </row>
    <row r="17" spans="1:9" s="49" customFormat="1" ht="6" customHeight="1" x14ac:dyDescent="0.4">
      <c r="B17" s="55"/>
    </row>
    <row r="18" spans="1:9" s="49" customFormat="1" ht="21" x14ac:dyDescent="0.4">
      <c r="B18" s="52" t="s">
        <v>9</v>
      </c>
      <c r="G18" s="56">
        <v>4</v>
      </c>
    </row>
    <row r="19" spans="1:9" s="49" customFormat="1" ht="6" customHeight="1" x14ac:dyDescent="0.4">
      <c r="G19" s="57"/>
    </row>
    <row r="20" spans="1:9" s="49" customFormat="1" ht="21" x14ac:dyDescent="0.4">
      <c r="B20" s="52" t="s">
        <v>10</v>
      </c>
      <c r="G20" s="56">
        <v>5</v>
      </c>
    </row>
    <row r="21" spans="1:9" s="49" customFormat="1" ht="6" customHeight="1" x14ac:dyDescent="0.4">
      <c r="B21" s="52"/>
      <c r="G21" s="57"/>
    </row>
    <row r="22" spans="1:9" s="49" customFormat="1" ht="21" x14ac:dyDescent="0.4">
      <c r="B22" s="52" t="s">
        <v>11</v>
      </c>
      <c r="G22" s="56">
        <v>6</v>
      </c>
    </row>
    <row r="23" spans="1:9" s="22" customFormat="1" ht="6" customHeight="1" x14ac:dyDescent="0.4">
      <c r="B23" s="24"/>
      <c r="C23" s="25"/>
      <c r="D23" s="25"/>
      <c r="E23" s="25"/>
      <c r="F23" s="25"/>
      <c r="G23" s="57"/>
      <c r="H23" s="49"/>
    </row>
    <row r="24" spans="1:9" s="22" customFormat="1" ht="6" customHeight="1" x14ac:dyDescent="0.4">
      <c r="B24" s="24"/>
      <c r="C24" s="25"/>
      <c r="D24" s="25"/>
      <c r="E24" s="25"/>
      <c r="F24" s="25"/>
      <c r="G24" s="181"/>
      <c r="H24" s="49"/>
    </row>
    <row r="25" spans="1:9" s="49" customFormat="1" ht="21" x14ac:dyDescent="0.4">
      <c r="B25" s="52" t="s">
        <v>134</v>
      </c>
      <c r="G25" s="56">
        <v>7</v>
      </c>
    </row>
    <row r="26" spans="1:9" s="49" customFormat="1" ht="21" x14ac:dyDescent="0.4">
      <c r="B26" s="52"/>
      <c r="G26" s="182"/>
    </row>
    <row r="27" spans="1:9" ht="13.8" x14ac:dyDescent="0.3">
      <c r="A27" s="17"/>
      <c r="B27" s="17"/>
      <c r="C27" s="17"/>
      <c r="D27" s="17"/>
      <c r="E27" s="17"/>
      <c r="F27" s="17"/>
      <c r="G27" s="17"/>
      <c r="H27" s="17"/>
      <c r="I27" s="17"/>
    </row>
    <row r="28" spans="1:9" ht="13.8" x14ac:dyDescent="0.3">
      <c r="A28" s="17"/>
      <c r="B28" s="17"/>
      <c r="C28" s="17"/>
      <c r="D28" s="17"/>
      <c r="E28" s="17"/>
      <c r="F28" s="17"/>
      <c r="G28" s="17"/>
      <c r="H28" s="17"/>
      <c r="I28" s="17"/>
    </row>
    <row r="29" spans="1:9" ht="13.8" x14ac:dyDescent="0.3">
      <c r="A29" s="17"/>
      <c r="B29" s="17"/>
      <c r="C29" s="17"/>
      <c r="D29" s="17"/>
      <c r="E29" s="17"/>
      <c r="F29" s="17"/>
      <c r="G29" s="17"/>
      <c r="H29" s="17"/>
      <c r="I29" s="17"/>
    </row>
    <row r="30" spans="1:9" ht="13.8" x14ac:dyDescent="0.3">
      <c r="A30" s="17"/>
      <c r="B30" s="17"/>
      <c r="C30" s="17"/>
      <c r="D30" s="17"/>
      <c r="E30" s="17"/>
      <c r="F30" s="17"/>
      <c r="G30" s="17"/>
      <c r="H30" s="17"/>
      <c r="I30" s="17"/>
    </row>
    <row r="31" spans="1:9" ht="13.8" x14ac:dyDescent="0.3">
      <c r="A31" s="17"/>
      <c r="B31" s="17"/>
      <c r="C31" s="17"/>
      <c r="D31" s="17"/>
      <c r="E31" s="17"/>
      <c r="F31" s="17"/>
      <c r="G31" s="17"/>
      <c r="H31" s="17"/>
      <c r="I31" s="17"/>
    </row>
    <row r="32" spans="1:9" ht="13.8" x14ac:dyDescent="0.3">
      <c r="B32" s="20"/>
      <c r="C32" s="20"/>
      <c r="D32" s="20"/>
      <c r="E32" s="20"/>
      <c r="F32" s="20"/>
      <c r="G32" s="20"/>
    </row>
    <row r="33" spans="2:7" ht="13.8" x14ac:dyDescent="0.3">
      <c r="B33" s="20"/>
      <c r="C33" s="20"/>
      <c r="D33" s="20"/>
      <c r="E33" s="20"/>
      <c r="F33" s="20"/>
      <c r="G33" s="20"/>
    </row>
  </sheetData>
  <mergeCells count="1">
    <mergeCell ref="A8:I8"/>
  </mergeCells>
  <hyperlinks>
    <hyperlink ref="G12" location="'1_Acceso-Credito'!A1" display="'1_Acceso-Credito'!A1" xr:uid="{8E83723B-458E-4251-B77D-BA7D218A2709}"/>
    <hyperlink ref="G14" location="'2_Tipo-Entidad '!A1" display="'2_Tipo-Entidad '!A1" xr:uid="{BBAB6D98-0A41-43A1-80FD-465F3CB02F59}"/>
    <hyperlink ref="G20" location="'5_Actividad-Deudor '!A1" display="'5_Actividad-Deudor '!A1" xr:uid="{EA276792-C642-4EC9-A327-A4175BACE6CA}"/>
    <hyperlink ref="G22" location="'6_Rango-Saldo'!A1" display="'6_Rango-Saldo'!A1" xr:uid="{E6A53C97-298A-4D67-BF6C-0AC139E51675}"/>
    <hyperlink ref="G18" location="'4_Zona-Dpto'!Área_de_impresión" display="'4_Zona-Dpto'!Área_de_impresión" xr:uid="{6BDC0C58-0C69-423A-9838-45B3E8FBF79F}"/>
    <hyperlink ref="G16" location="'3_Entidad'!Área_de_impresión" display="'3_Entidad'!Área_de_impresión" xr:uid="{0BA7F03D-ACD7-4D66-A635-028B76F16C63}"/>
    <hyperlink ref="G25" location="'7_Cat. Operación'!A1" display="'7_Cat. Operación'!A1" xr:uid="{1652A705-1DB1-4D6F-8F61-6665CF773337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7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4"/>
  <sheetViews>
    <sheetView showGridLines="0" view="pageBreakPreview" zoomScaleNormal="100" zoomScaleSheetLayoutView="100" workbookViewId="0">
      <selection activeCell="B1" sqref="B1"/>
    </sheetView>
  </sheetViews>
  <sheetFormatPr baseColWidth="10" defaultColWidth="11.44140625" defaultRowHeight="14.4" x14ac:dyDescent="0.3"/>
  <cols>
    <col min="1" max="1" width="1.6640625" style="65" customWidth="1"/>
    <col min="2" max="2" width="20.44140625" style="65" customWidth="1"/>
    <col min="3" max="3" width="20.88671875" style="65" customWidth="1"/>
    <col min="4" max="5" width="28.109375" style="65" customWidth="1"/>
    <col min="6" max="6" width="24.6640625" style="65" customWidth="1"/>
    <col min="7" max="7" width="24.44140625" style="64" customWidth="1"/>
    <col min="8" max="8" width="1.6640625" style="65" customWidth="1"/>
    <col min="9" max="16384" width="11.44140625" style="65"/>
  </cols>
  <sheetData>
    <row r="1" spans="1:8" x14ac:dyDescent="0.3">
      <c r="A1" s="61"/>
      <c r="B1" s="180" t="s">
        <v>12</v>
      </c>
      <c r="C1" s="63"/>
      <c r="D1" s="63"/>
      <c r="E1" s="63"/>
      <c r="F1" s="63"/>
    </row>
    <row r="2" spans="1:8" x14ac:dyDescent="0.3">
      <c r="A2" s="61"/>
      <c r="B2" s="62"/>
      <c r="C2" s="63"/>
      <c r="D2" s="63"/>
      <c r="E2" s="63"/>
      <c r="F2" s="63"/>
    </row>
    <row r="3" spans="1:8" x14ac:dyDescent="0.3">
      <c r="A3" s="61"/>
      <c r="B3" s="62"/>
      <c r="C3" s="63"/>
      <c r="D3" s="63"/>
      <c r="E3" s="63"/>
      <c r="F3" s="63"/>
    </row>
    <row r="4" spans="1:8" x14ac:dyDescent="0.3">
      <c r="A4" s="61"/>
      <c r="B4" s="62"/>
      <c r="C4" s="63"/>
      <c r="D4" s="63"/>
      <c r="E4" s="63"/>
      <c r="F4" s="63"/>
    </row>
    <row r="5" spans="1:8" x14ac:dyDescent="0.3">
      <c r="A5" s="61"/>
      <c r="B5" s="62"/>
      <c r="C5" s="63"/>
      <c r="D5" s="63"/>
      <c r="E5" s="63"/>
      <c r="F5" s="63"/>
    </row>
    <row r="6" spans="1:8" x14ac:dyDescent="0.3">
      <c r="A6" s="61"/>
      <c r="B6" s="62"/>
      <c r="C6" s="63"/>
      <c r="D6" s="63"/>
      <c r="E6" s="63"/>
      <c r="F6" s="63"/>
    </row>
    <row r="7" spans="1:8" x14ac:dyDescent="0.3">
      <c r="A7" s="61"/>
      <c r="B7" s="62"/>
      <c r="C7" s="63"/>
      <c r="D7" s="63"/>
      <c r="E7" s="63"/>
      <c r="F7" s="63"/>
    </row>
    <row r="8" spans="1:8" ht="18" x14ac:dyDescent="0.3">
      <c r="A8" s="63"/>
      <c r="B8" s="159" t="s">
        <v>93</v>
      </c>
      <c r="C8" s="159"/>
      <c r="D8" s="159"/>
      <c r="E8" s="159"/>
      <c r="F8" s="159"/>
      <c r="G8" s="159"/>
      <c r="H8" s="159"/>
    </row>
    <row r="9" spans="1:8" x14ac:dyDescent="0.3">
      <c r="A9" s="63"/>
      <c r="B9" s="160">
        <f>+Carátula!B17</f>
        <v>45382</v>
      </c>
      <c r="C9" s="161"/>
      <c r="D9" s="161"/>
      <c r="E9" s="161"/>
      <c r="F9" s="161"/>
      <c r="G9" s="161"/>
      <c r="H9" s="161"/>
    </row>
    <row r="10" spans="1:8" ht="15" thickBot="1" x14ac:dyDescent="0.35">
      <c r="A10" s="63"/>
      <c r="B10" s="66"/>
      <c r="C10" s="67"/>
      <c r="D10" s="67"/>
      <c r="E10" s="67"/>
      <c r="F10" s="67"/>
      <c r="G10" s="68"/>
      <c r="H10" s="69"/>
    </row>
    <row r="11" spans="1:8" x14ac:dyDescent="0.3">
      <c r="A11" s="63"/>
      <c r="B11" s="63"/>
      <c r="C11" s="63"/>
      <c r="D11" s="63"/>
      <c r="E11" s="63"/>
      <c r="F11" s="63"/>
    </row>
    <row r="12" spans="1:8" x14ac:dyDescent="0.3">
      <c r="A12" s="63"/>
      <c r="B12" s="63"/>
      <c r="C12" s="63"/>
      <c r="D12" s="63"/>
      <c r="E12" s="63"/>
      <c r="F12" s="63"/>
    </row>
    <row r="13" spans="1:8" ht="24" customHeight="1" x14ac:dyDescent="0.3">
      <c r="A13" s="63"/>
      <c r="B13" s="63"/>
      <c r="C13" s="70"/>
      <c r="D13" s="158" t="s">
        <v>14</v>
      </c>
      <c r="E13" s="158"/>
      <c r="F13" s="158"/>
      <c r="G13" s="71"/>
      <c r="H13" s="72"/>
    </row>
    <row r="14" spans="1:8" ht="16.2" x14ac:dyDescent="0.3">
      <c r="A14" s="63"/>
      <c r="B14" s="63"/>
      <c r="C14" s="70"/>
      <c r="D14" s="73"/>
      <c r="E14" s="73"/>
      <c r="F14" s="73"/>
      <c r="G14" s="71"/>
      <c r="H14" s="64"/>
    </row>
    <row r="15" spans="1:8" ht="24.6" customHeight="1" x14ac:dyDescent="0.3">
      <c r="A15" s="63"/>
      <c r="B15" s="63"/>
      <c r="C15" s="70" t="s">
        <v>15</v>
      </c>
      <c r="D15" s="74" t="s">
        <v>16</v>
      </c>
      <c r="E15" s="74" t="s">
        <v>17</v>
      </c>
      <c r="F15" s="74" t="s">
        <v>18</v>
      </c>
      <c r="G15" s="71"/>
      <c r="H15" s="64"/>
    </row>
    <row r="16" spans="1:8" ht="16.2" x14ac:dyDescent="0.35">
      <c r="A16" s="63"/>
      <c r="B16" s="63"/>
      <c r="C16" s="75" t="s">
        <v>19</v>
      </c>
      <c r="D16" s="76">
        <f>+F16-E16</f>
        <v>171686</v>
      </c>
      <c r="E16" s="76">
        <v>141108</v>
      </c>
      <c r="F16" s="77">
        <v>312794</v>
      </c>
      <c r="G16" s="78"/>
      <c r="H16" s="64"/>
    </row>
    <row r="17" spans="1:8" ht="16.2" x14ac:dyDescent="0.35">
      <c r="A17" s="63"/>
      <c r="B17" s="63"/>
      <c r="C17" s="75" t="s">
        <v>20</v>
      </c>
      <c r="D17" s="76">
        <f t="shared" ref="D17:D19" si="0">+F17-E17</f>
        <v>11093</v>
      </c>
      <c r="E17" s="76">
        <v>21139</v>
      </c>
      <c r="F17" s="77">
        <v>32232</v>
      </c>
      <c r="G17" s="78"/>
      <c r="H17" s="64"/>
    </row>
    <row r="18" spans="1:8" ht="16.2" x14ac:dyDescent="0.35">
      <c r="A18" s="63"/>
      <c r="B18" s="63"/>
      <c r="C18" s="75" t="s">
        <v>21</v>
      </c>
      <c r="D18" s="76">
        <f t="shared" si="0"/>
        <v>1934</v>
      </c>
      <c r="E18" s="76">
        <v>5906</v>
      </c>
      <c r="F18" s="77">
        <v>7840</v>
      </c>
      <c r="G18" s="78"/>
      <c r="H18" s="64"/>
    </row>
    <row r="19" spans="1:8" ht="16.2" x14ac:dyDescent="0.35">
      <c r="A19" s="63"/>
      <c r="B19" s="63"/>
      <c r="C19" s="75" t="s">
        <v>22</v>
      </c>
      <c r="D19" s="79">
        <f t="shared" si="0"/>
        <v>1427</v>
      </c>
      <c r="E19" s="79">
        <v>5732</v>
      </c>
      <c r="F19" s="80">
        <v>7159</v>
      </c>
      <c r="G19" s="78"/>
      <c r="H19" s="64"/>
    </row>
    <row r="20" spans="1:8" ht="16.2" x14ac:dyDescent="0.35">
      <c r="A20" s="63"/>
      <c r="B20" s="63"/>
      <c r="C20" s="75" t="s">
        <v>23</v>
      </c>
      <c r="D20" s="81">
        <f>+F20-E20</f>
        <v>186140</v>
      </c>
      <c r="E20" s="81">
        <f>SUM(E16:E19)</f>
        <v>173885</v>
      </c>
      <c r="F20" s="81">
        <v>360025</v>
      </c>
      <c r="G20" s="82"/>
      <c r="H20" s="64"/>
    </row>
    <row r="21" spans="1:8" ht="16.2" x14ac:dyDescent="0.35">
      <c r="A21" s="63"/>
      <c r="B21" s="63"/>
      <c r="C21" s="83"/>
      <c r="D21" s="83"/>
      <c r="E21" s="83"/>
      <c r="F21" s="83"/>
      <c r="G21" s="63"/>
      <c r="H21" s="64"/>
    </row>
    <row r="22" spans="1:8" ht="18" x14ac:dyDescent="0.35">
      <c r="A22" s="63"/>
      <c r="B22" s="63"/>
      <c r="C22" s="84" t="s">
        <v>97</v>
      </c>
      <c r="D22" s="83"/>
      <c r="E22" s="83"/>
      <c r="F22" s="83"/>
      <c r="G22" s="63"/>
      <c r="H22" s="64"/>
    </row>
    <row r="23" spans="1:8" x14ac:dyDescent="0.3">
      <c r="A23" s="63"/>
      <c r="B23" s="63"/>
      <c r="C23" s="63"/>
      <c r="D23" s="63"/>
      <c r="E23" s="63"/>
      <c r="F23" s="63"/>
      <c r="G23" s="63"/>
      <c r="H23" s="64"/>
    </row>
    <row r="24" spans="1:8" x14ac:dyDescent="0.3">
      <c r="G24" s="65"/>
      <c r="H24" s="64"/>
    </row>
  </sheetData>
  <mergeCells count="3">
    <mergeCell ref="D13:F13"/>
    <mergeCell ref="B8:H8"/>
    <mergeCell ref="B9:H9"/>
  </mergeCells>
  <hyperlinks>
    <hyperlink ref="B1" location="Índice!A1" display="Ir a inicio" xr:uid="{00000000-0004-0000-0100-000000000000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67" orientation="portrait" r:id="rId1"/>
  <headerFooter alignWithMargins="0"/>
  <rowBreaks count="2" manualBreakCount="2">
    <brk id="5" min="1" max="7" man="1"/>
    <brk id="14" min="1" max="7" man="1"/>
  </rowBreaks>
  <colBreaks count="2" manualBreakCount="2">
    <brk id="2" max="46" man="1"/>
    <brk id="6" max="46" man="1"/>
  </col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F4050-EC70-4569-8FA3-26739675FF50}">
  <sheetPr>
    <pageSetUpPr fitToPage="1"/>
  </sheetPr>
  <dimension ref="A1:N42"/>
  <sheetViews>
    <sheetView showGridLines="0" view="pageBreakPreview" zoomScale="95" zoomScaleNormal="100" zoomScaleSheetLayoutView="95" workbookViewId="0">
      <selection activeCell="B1" sqref="B1"/>
    </sheetView>
  </sheetViews>
  <sheetFormatPr baseColWidth="10" defaultColWidth="11.44140625" defaultRowHeight="14.4" x14ac:dyDescent="0.3"/>
  <cols>
    <col min="1" max="1" width="1.6640625" style="65" customWidth="1"/>
    <col min="2" max="2" width="36.33203125" style="65" customWidth="1"/>
    <col min="3" max="5" width="15.6640625" style="65" customWidth="1"/>
    <col min="6" max="6" width="4.5546875" style="65" customWidth="1"/>
    <col min="7" max="9" width="13" style="65" customWidth="1"/>
    <col min="10" max="10" width="2.109375" style="65" customWidth="1"/>
    <col min="11" max="16384" width="11.44140625" style="65"/>
  </cols>
  <sheetData>
    <row r="1" spans="1:13" x14ac:dyDescent="0.3">
      <c r="A1" s="85"/>
      <c r="B1" s="180" t="s">
        <v>12</v>
      </c>
      <c r="C1" s="63"/>
      <c r="D1" s="63"/>
      <c r="E1" s="63"/>
      <c r="F1" s="63"/>
      <c r="G1" s="63"/>
      <c r="H1" s="63"/>
      <c r="I1" s="63"/>
      <c r="J1" s="63"/>
    </row>
    <row r="2" spans="1:13" x14ac:dyDescent="0.3">
      <c r="A2" s="86"/>
      <c r="B2" s="85"/>
      <c r="C2" s="63"/>
      <c r="D2" s="63"/>
      <c r="E2" s="63"/>
      <c r="F2" s="63"/>
      <c r="G2" s="64"/>
    </row>
    <row r="3" spans="1:13" x14ac:dyDescent="0.3">
      <c r="A3" s="86"/>
      <c r="B3" s="85"/>
      <c r="C3" s="63"/>
      <c r="D3" s="63"/>
      <c r="E3" s="63"/>
      <c r="F3" s="63"/>
      <c r="G3" s="64"/>
    </row>
    <row r="4" spans="1:13" x14ac:dyDescent="0.3">
      <c r="A4" s="86"/>
      <c r="B4" s="85"/>
      <c r="C4" s="63"/>
      <c r="D4" s="63"/>
      <c r="E4" s="63"/>
      <c r="F4" s="63"/>
      <c r="G4" s="64"/>
    </row>
    <row r="5" spans="1:13" x14ac:dyDescent="0.3">
      <c r="A5" s="86"/>
      <c r="B5" s="85"/>
      <c r="C5" s="63"/>
      <c r="D5" s="63"/>
      <c r="E5" s="63"/>
      <c r="F5" s="63"/>
      <c r="G5" s="64"/>
    </row>
    <row r="6" spans="1:13" x14ac:dyDescent="0.3">
      <c r="A6" s="86"/>
      <c r="B6" s="85"/>
      <c r="C6" s="63"/>
      <c r="D6" s="63"/>
      <c r="E6" s="63"/>
      <c r="F6" s="63"/>
      <c r="G6" s="64"/>
    </row>
    <row r="7" spans="1:13" x14ac:dyDescent="0.3">
      <c r="A7" s="86"/>
      <c r="B7" s="85"/>
      <c r="C7" s="63"/>
      <c r="D7" s="63"/>
      <c r="E7" s="63"/>
      <c r="F7" s="63"/>
      <c r="G7" s="64"/>
    </row>
    <row r="8" spans="1:13" ht="27" x14ac:dyDescent="0.3">
      <c r="A8" s="63"/>
      <c r="B8" s="167" t="s">
        <v>24</v>
      </c>
      <c r="C8" s="167"/>
      <c r="D8" s="167"/>
      <c r="E8" s="167"/>
      <c r="F8" s="167"/>
      <c r="G8" s="167"/>
      <c r="H8" s="167"/>
      <c r="I8" s="167"/>
      <c r="J8" s="167"/>
    </row>
    <row r="9" spans="1:13" x14ac:dyDescent="0.3">
      <c r="A9" s="63"/>
      <c r="B9" s="160">
        <f>+Carátula!B17</f>
        <v>45382</v>
      </c>
      <c r="C9" s="161"/>
      <c r="D9" s="161"/>
      <c r="E9" s="161"/>
      <c r="F9" s="161"/>
      <c r="G9" s="161"/>
      <c r="H9" s="161"/>
      <c r="I9" s="161"/>
      <c r="J9" s="161"/>
    </row>
    <row r="10" spans="1:13" ht="15" thickBot="1" x14ac:dyDescent="0.35">
      <c r="A10" s="63"/>
      <c r="B10" s="88"/>
      <c r="C10" s="67"/>
      <c r="D10" s="67"/>
      <c r="E10" s="67"/>
      <c r="F10" s="67"/>
      <c r="G10" s="68"/>
      <c r="H10" s="69"/>
      <c r="I10" s="69"/>
      <c r="J10" s="69"/>
    </row>
    <row r="11" spans="1:13" x14ac:dyDescent="0.3">
      <c r="A11" s="63"/>
      <c r="B11" s="63"/>
      <c r="C11" s="63"/>
      <c r="D11" s="63"/>
      <c r="E11" s="63"/>
      <c r="F11" s="63"/>
      <c r="G11" s="63"/>
      <c r="H11" s="63"/>
      <c r="I11" s="63"/>
      <c r="J11" s="63"/>
    </row>
    <row r="12" spans="1:13" x14ac:dyDescent="0.3">
      <c r="A12" s="63"/>
      <c r="B12" s="63"/>
      <c r="C12" s="63"/>
      <c r="D12" s="63"/>
      <c r="E12" s="63"/>
      <c r="F12" s="63"/>
      <c r="G12" s="63"/>
      <c r="H12" s="63"/>
      <c r="I12" s="63"/>
      <c r="J12" s="63"/>
    </row>
    <row r="13" spans="1:13" s="95" customFormat="1" ht="32.25" customHeight="1" x14ac:dyDescent="0.35">
      <c r="A13" s="83"/>
      <c r="B13" s="162" t="s">
        <v>98</v>
      </c>
      <c r="C13" s="165" t="s">
        <v>85</v>
      </c>
      <c r="D13" s="166"/>
      <c r="E13" s="166"/>
      <c r="F13" s="83"/>
      <c r="G13" s="164" t="s">
        <v>25</v>
      </c>
      <c r="H13" s="164"/>
      <c r="I13" s="164"/>
      <c r="J13" s="94"/>
    </row>
    <row r="14" spans="1:13" s="95" customFormat="1" ht="16.2" x14ac:dyDescent="0.35">
      <c r="A14" s="83"/>
      <c r="B14" s="163"/>
      <c r="C14" s="96"/>
      <c r="D14" s="96"/>
      <c r="E14" s="96"/>
      <c r="F14" s="83"/>
      <c r="G14" s="96"/>
      <c r="H14" s="96"/>
      <c r="I14" s="96"/>
      <c r="J14" s="96"/>
    </row>
    <row r="15" spans="1:13" s="95" customFormat="1" ht="16.2" x14ac:dyDescent="0.35">
      <c r="A15" s="83"/>
      <c r="B15" s="163"/>
      <c r="C15" s="97" t="s">
        <v>26</v>
      </c>
      <c r="D15" s="97" t="s">
        <v>27</v>
      </c>
      <c r="E15" s="97" t="s">
        <v>18</v>
      </c>
      <c r="F15" s="83"/>
      <c r="G15" s="97" t="s">
        <v>26</v>
      </c>
      <c r="H15" s="97" t="s">
        <v>27</v>
      </c>
      <c r="I15" s="97" t="s">
        <v>18</v>
      </c>
      <c r="J15" s="96"/>
      <c r="M15" s="98"/>
    </row>
    <row r="16" spans="1:13" s="95" customFormat="1" ht="16.2" x14ac:dyDescent="0.35">
      <c r="A16" s="83"/>
      <c r="B16" s="93"/>
      <c r="C16" s="96"/>
      <c r="D16" s="96"/>
      <c r="E16" s="96"/>
      <c r="F16" s="83"/>
      <c r="G16" s="96"/>
      <c r="H16" s="96"/>
      <c r="I16" s="96"/>
      <c r="J16" s="96"/>
      <c r="M16" s="98"/>
    </row>
    <row r="17" spans="1:10" s="95" customFormat="1" ht="16.2" x14ac:dyDescent="0.35">
      <c r="A17" s="83"/>
      <c r="B17" s="75" t="s">
        <v>19</v>
      </c>
      <c r="C17" s="76"/>
      <c r="D17" s="76"/>
      <c r="E17" s="76"/>
      <c r="F17" s="83"/>
      <c r="G17" s="76"/>
      <c r="H17" s="76"/>
      <c r="I17" s="76"/>
      <c r="J17" s="76"/>
    </row>
    <row r="18" spans="1:10" s="95" customFormat="1" ht="16.2" x14ac:dyDescent="0.35">
      <c r="A18" s="83"/>
      <c r="B18" s="100" t="s">
        <v>28</v>
      </c>
      <c r="C18" s="76">
        <v>7104541.1854629498</v>
      </c>
      <c r="D18" s="76">
        <v>2781847.9911432383</v>
      </c>
      <c r="E18" s="76">
        <f>+C18+D18</f>
        <v>9886389.1766061876</v>
      </c>
      <c r="F18" s="83"/>
      <c r="G18" s="76">
        <v>270844</v>
      </c>
      <c r="H18" s="76">
        <v>5754</v>
      </c>
      <c r="I18" s="76">
        <f t="shared" ref="I18:I19" si="0">+G18+H18</f>
        <v>276598</v>
      </c>
      <c r="J18" s="76"/>
    </row>
    <row r="19" spans="1:10" s="95" customFormat="1" ht="16.2" x14ac:dyDescent="0.35">
      <c r="A19" s="83"/>
      <c r="B19" s="100" t="s">
        <v>125</v>
      </c>
      <c r="C19" s="79">
        <v>424218.11077159666</v>
      </c>
      <c r="D19" s="79">
        <v>209598.76305177013</v>
      </c>
      <c r="E19" s="79">
        <f>+C19+D19</f>
        <v>633816.87382336683</v>
      </c>
      <c r="F19" s="83"/>
      <c r="G19" s="79">
        <v>50737</v>
      </c>
      <c r="H19" s="79">
        <v>590</v>
      </c>
      <c r="I19" s="79">
        <f t="shared" si="0"/>
        <v>51327</v>
      </c>
      <c r="J19" s="76"/>
    </row>
    <row r="20" spans="1:10" s="95" customFormat="1" ht="16.2" x14ac:dyDescent="0.35">
      <c r="A20" s="83"/>
      <c r="B20" s="75" t="s">
        <v>29</v>
      </c>
      <c r="C20" s="81">
        <f>SUM(C18:C19)</f>
        <v>7528759.2962345462</v>
      </c>
      <c r="D20" s="81">
        <f>SUM(D18:D19)</f>
        <v>2991446.7541950084</v>
      </c>
      <c r="E20" s="81">
        <f t="shared" ref="E20" si="1">+C20+D20</f>
        <v>10520206.050429555</v>
      </c>
      <c r="F20" s="83"/>
      <c r="G20" s="81">
        <f>SUM(G18:G19)</f>
        <v>321581</v>
      </c>
      <c r="H20" s="81">
        <f>SUM(H18:H19)</f>
        <v>6344</v>
      </c>
      <c r="I20" s="81">
        <f>+G20+H20</f>
        <v>327925</v>
      </c>
      <c r="J20" s="81"/>
    </row>
    <row r="21" spans="1:10" s="95" customFormat="1" ht="16.2" x14ac:dyDescent="0.35">
      <c r="A21" s="83"/>
      <c r="B21" s="83"/>
      <c r="C21" s="83"/>
      <c r="D21" s="83"/>
      <c r="E21" s="83"/>
      <c r="F21" s="83"/>
      <c r="G21" s="83"/>
      <c r="H21" s="83"/>
      <c r="I21" s="83"/>
      <c r="J21" s="83"/>
    </row>
    <row r="22" spans="1:10" s="95" customFormat="1" ht="16.2" x14ac:dyDescent="0.35">
      <c r="A22" s="83"/>
      <c r="B22" s="75" t="s">
        <v>20</v>
      </c>
      <c r="C22" s="76"/>
      <c r="D22" s="76"/>
      <c r="E22" s="76"/>
      <c r="F22" s="83"/>
      <c r="G22" s="76"/>
      <c r="H22" s="76"/>
      <c r="I22" s="76"/>
      <c r="J22" s="76"/>
    </row>
    <row r="23" spans="1:10" s="95" customFormat="1" ht="16.2" x14ac:dyDescent="0.35">
      <c r="A23" s="83"/>
      <c r="B23" s="100" t="s">
        <v>28</v>
      </c>
      <c r="C23" s="76">
        <v>4353059.207424134</v>
      </c>
      <c r="D23" s="76">
        <v>3150059.2354016704</v>
      </c>
      <c r="E23" s="76">
        <f>+C23+D23</f>
        <v>7503118.4428258045</v>
      </c>
      <c r="F23" s="83"/>
      <c r="G23" s="76">
        <v>60506</v>
      </c>
      <c r="H23" s="76">
        <v>7951</v>
      </c>
      <c r="I23" s="76">
        <f t="shared" ref="I23:I24" si="2">+G23+H23</f>
        <v>68457</v>
      </c>
      <c r="J23" s="76"/>
    </row>
    <row r="24" spans="1:10" s="95" customFormat="1" ht="16.2" x14ac:dyDescent="0.35">
      <c r="A24" s="83"/>
      <c r="B24" s="100" t="s">
        <v>125</v>
      </c>
      <c r="C24" s="79">
        <v>317188.44534446002</v>
      </c>
      <c r="D24" s="79">
        <v>207128.63292220997</v>
      </c>
      <c r="E24" s="79">
        <f>+C24+D24</f>
        <v>524317.07826667</v>
      </c>
      <c r="F24" s="83"/>
      <c r="G24" s="79">
        <v>5339</v>
      </c>
      <c r="H24" s="79">
        <v>760</v>
      </c>
      <c r="I24" s="79">
        <f t="shared" si="2"/>
        <v>6099</v>
      </c>
      <c r="J24" s="76"/>
    </row>
    <row r="25" spans="1:10" s="95" customFormat="1" ht="16.2" x14ac:dyDescent="0.35">
      <c r="A25" s="83"/>
      <c r="B25" s="75" t="s">
        <v>30</v>
      </c>
      <c r="C25" s="81">
        <f>SUM(C23:C24)</f>
        <v>4670247.6527685942</v>
      </c>
      <c r="D25" s="81">
        <f>SUM(D23:D24)</f>
        <v>3357187.8683238802</v>
      </c>
      <c r="E25" s="81">
        <f>+C25+D25</f>
        <v>8027435.5210924745</v>
      </c>
      <c r="F25" s="83"/>
      <c r="G25" s="81">
        <f>SUM(G23:G24)</f>
        <v>65845</v>
      </c>
      <c r="H25" s="81">
        <f>SUM(H23:H24)</f>
        <v>8711</v>
      </c>
      <c r="I25" s="81">
        <f>+G25+H25</f>
        <v>74556</v>
      </c>
      <c r="J25" s="81"/>
    </row>
    <row r="26" spans="1:10" s="95" customFormat="1" ht="16.2" x14ac:dyDescent="0.35">
      <c r="A26" s="83"/>
      <c r="B26" s="83"/>
      <c r="C26" s="83"/>
      <c r="D26" s="83"/>
      <c r="E26" s="83"/>
      <c r="F26" s="83"/>
      <c r="G26" s="83"/>
      <c r="H26" s="83"/>
      <c r="I26" s="83"/>
      <c r="J26" s="83"/>
    </row>
    <row r="27" spans="1:10" s="95" customFormat="1" ht="16.2" x14ac:dyDescent="0.35">
      <c r="A27" s="83"/>
      <c r="B27" s="75" t="s">
        <v>21</v>
      </c>
      <c r="C27" s="76"/>
      <c r="D27" s="76"/>
      <c r="E27" s="76"/>
      <c r="F27" s="83"/>
      <c r="G27" s="76"/>
      <c r="H27" s="76"/>
      <c r="I27" s="76"/>
      <c r="J27" s="76"/>
    </row>
    <row r="28" spans="1:10" s="95" customFormat="1" ht="16.2" x14ac:dyDescent="0.35">
      <c r="A28" s="83"/>
      <c r="B28" s="100" t="s">
        <v>28</v>
      </c>
      <c r="C28" s="76">
        <v>3163248.3807126489</v>
      </c>
      <c r="D28" s="76">
        <v>3529411.65749845</v>
      </c>
      <c r="E28" s="76">
        <f>+C28+D28</f>
        <v>6692660.0382110989</v>
      </c>
      <c r="F28" s="83"/>
      <c r="G28" s="76">
        <v>28037</v>
      </c>
      <c r="H28" s="76">
        <v>4949</v>
      </c>
      <c r="I28" s="76">
        <f t="shared" ref="I28:I29" si="3">+G28+H28</f>
        <v>32986</v>
      </c>
      <c r="J28" s="76"/>
    </row>
    <row r="29" spans="1:10" s="95" customFormat="1" ht="16.2" x14ac:dyDescent="0.35">
      <c r="A29" s="83"/>
      <c r="B29" s="100" t="s">
        <v>125</v>
      </c>
      <c r="C29" s="79">
        <v>257069.4242157496</v>
      </c>
      <c r="D29" s="79">
        <v>176523.37694539994</v>
      </c>
      <c r="E29" s="79">
        <f>+C29+D29</f>
        <v>433592.80116114952</v>
      </c>
      <c r="F29" s="83"/>
      <c r="G29" s="79">
        <v>3381</v>
      </c>
      <c r="H29" s="79">
        <v>347</v>
      </c>
      <c r="I29" s="79">
        <f t="shared" si="3"/>
        <v>3728</v>
      </c>
      <c r="J29" s="76"/>
    </row>
    <row r="30" spans="1:10" s="95" customFormat="1" ht="16.2" x14ac:dyDescent="0.35">
      <c r="A30" s="83"/>
      <c r="B30" s="75" t="s">
        <v>31</v>
      </c>
      <c r="C30" s="81">
        <f>SUM(C28:C29)</f>
        <v>3420317.8049283987</v>
      </c>
      <c r="D30" s="81">
        <f>SUM(D28:D29)</f>
        <v>3705935.0344438502</v>
      </c>
      <c r="E30" s="81">
        <f>+C30+D30</f>
        <v>7126252.8393722493</v>
      </c>
      <c r="F30" s="83"/>
      <c r="G30" s="81">
        <f>SUM(G28:G29)</f>
        <v>31418</v>
      </c>
      <c r="H30" s="81">
        <f>SUM(H28:H29)</f>
        <v>5296</v>
      </c>
      <c r="I30" s="81">
        <f>+G30+H30</f>
        <v>36714</v>
      </c>
      <c r="J30" s="81"/>
    </row>
    <row r="31" spans="1:10" s="95" customFormat="1" ht="16.2" x14ac:dyDescent="0.35">
      <c r="A31" s="83"/>
      <c r="B31" s="83"/>
      <c r="C31" s="83"/>
      <c r="D31" s="83"/>
      <c r="E31" s="83"/>
      <c r="F31" s="83"/>
      <c r="G31" s="83"/>
      <c r="H31" s="83"/>
      <c r="I31" s="83"/>
      <c r="J31" s="83"/>
    </row>
    <row r="32" spans="1:10" s="95" customFormat="1" ht="16.2" x14ac:dyDescent="0.35">
      <c r="A32" s="83"/>
      <c r="B32" s="75" t="s">
        <v>22</v>
      </c>
      <c r="C32" s="76"/>
      <c r="D32" s="76"/>
      <c r="E32" s="76"/>
      <c r="F32" s="83"/>
      <c r="G32" s="76"/>
      <c r="H32" s="76"/>
      <c r="I32" s="76"/>
      <c r="J32" s="76"/>
    </row>
    <row r="33" spans="1:14" s="95" customFormat="1" ht="16.2" x14ac:dyDescent="0.35">
      <c r="A33" s="83"/>
      <c r="B33" s="100" t="s">
        <v>28</v>
      </c>
      <c r="C33" s="76">
        <v>32556502.298310231</v>
      </c>
      <c r="D33" s="76">
        <v>49552981.527395569</v>
      </c>
      <c r="E33" s="76">
        <f>+C33+D33</f>
        <v>82109483.825705796</v>
      </c>
      <c r="F33" s="83"/>
      <c r="G33" s="76">
        <v>86450</v>
      </c>
      <c r="H33" s="76">
        <v>20068</v>
      </c>
      <c r="I33" s="76">
        <f t="shared" ref="I33:I35" si="4">+G33+H33</f>
        <v>106518</v>
      </c>
      <c r="J33" s="76"/>
    </row>
    <row r="34" spans="1:14" s="95" customFormat="1" ht="16.2" x14ac:dyDescent="0.35">
      <c r="A34" s="83"/>
      <c r="B34" s="100" t="s">
        <v>125</v>
      </c>
      <c r="C34" s="79">
        <v>1168349.9094962163</v>
      </c>
      <c r="D34" s="79">
        <v>1406941.2238366106</v>
      </c>
      <c r="E34" s="79">
        <f>+C34+D34</f>
        <v>2575291.1333328271</v>
      </c>
      <c r="F34" s="83"/>
      <c r="G34" s="79">
        <v>4313</v>
      </c>
      <c r="H34" s="79">
        <v>2541</v>
      </c>
      <c r="I34" s="79">
        <f t="shared" si="4"/>
        <v>6854</v>
      </c>
      <c r="J34" s="76"/>
    </row>
    <row r="35" spans="1:14" s="95" customFormat="1" ht="16.2" x14ac:dyDescent="0.35">
      <c r="A35" s="83"/>
      <c r="B35" s="75" t="s">
        <v>32</v>
      </c>
      <c r="C35" s="81">
        <f>SUM(C33:C34)</f>
        <v>33724852.207806446</v>
      </c>
      <c r="D35" s="81">
        <f>SUM(D33:D34)</f>
        <v>50959922.751232177</v>
      </c>
      <c r="E35" s="81">
        <f>+C35+D35</f>
        <v>84684774.959038615</v>
      </c>
      <c r="F35" s="83"/>
      <c r="G35" s="81">
        <f>SUM(G33:G34)</f>
        <v>90763</v>
      </c>
      <c r="H35" s="81">
        <f>SUM(H33:H34)</f>
        <v>22609</v>
      </c>
      <c r="I35" s="81">
        <f t="shared" si="4"/>
        <v>113372</v>
      </c>
      <c r="J35" s="81"/>
    </row>
    <row r="36" spans="1:14" s="95" customFormat="1" ht="16.2" x14ac:dyDescent="0.35">
      <c r="A36" s="83"/>
      <c r="B36" s="83"/>
      <c r="C36" s="83"/>
      <c r="D36" s="83"/>
      <c r="E36" s="83"/>
      <c r="F36" s="83"/>
      <c r="G36" s="83"/>
      <c r="H36" s="83"/>
      <c r="I36" s="83"/>
      <c r="J36" s="83"/>
    </row>
    <row r="37" spans="1:14" s="95" customFormat="1" ht="16.2" x14ac:dyDescent="0.35">
      <c r="A37" s="83"/>
      <c r="B37" s="75" t="s">
        <v>33</v>
      </c>
      <c r="C37" s="76"/>
      <c r="D37" s="76"/>
      <c r="E37" s="76"/>
      <c r="F37" s="83"/>
      <c r="G37" s="76"/>
      <c r="H37" s="76"/>
      <c r="I37" s="76"/>
      <c r="J37" s="76"/>
    </row>
    <row r="38" spans="1:14" s="95" customFormat="1" ht="16.2" x14ac:dyDescent="0.35">
      <c r="A38" s="83"/>
      <c r="B38" s="100" t="s">
        <v>28</v>
      </c>
      <c r="C38" s="76">
        <f>+C18+C23+C28+C33</f>
        <v>47177351.071909964</v>
      </c>
      <c r="D38" s="76">
        <f>+D18+D23+D28+D33</f>
        <v>59014300.411438927</v>
      </c>
      <c r="E38" s="76">
        <f>+C38+D38</f>
        <v>106191651.48334889</v>
      </c>
      <c r="F38" s="83"/>
      <c r="G38" s="76">
        <f>+G18+G23+G28+G33</f>
        <v>445837</v>
      </c>
      <c r="H38" s="76">
        <f>+H18+H23+H28+H33</f>
        <v>38722</v>
      </c>
      <c r="I38" s="76">
        <f t="shared" ref="I38:I39" si="5">+G38+H38</f>
        <v>484559</v>
      </c>
      <c r="J38" s="76"/>
    </row>
    <row r="39" spans="1:14" s="95" customFormat="1" ht="16.2" x14ac:dyDescent="0.35">
      <c r="A39" s="83"/>
      <c r="B39" s="100" t="s">
        <v>125</v>
      </c>
      <c r="C39" s="79">
        <f>+C19+C24+C29+C34</f>
        <v>2166825.8898280226</v>
      </c>
      <c r="D39" s="79">
        <f>+D19+D24+D29+D34</f>
        <v>2000191.9967559907</v>
      </c>
      <c r="E39" s="79">
        <f t="shared" ref="E39" si="6">+C39+D39</f>
        <v>4167017.8865840132</v>
      </c>
      <c r="F39" s="83"/>
      <c r="G39" s="79">
        <f>+G19+G24+G29+G34</f>
        <v>63770</v>
      </c>
      <c r="H39" s="79">
        <f>+H19+H24+H29+H34</f>
        <v>4238</v>
      </c>
      <c r="I39" s="79">
        <f t="shared" si="5"/>
        <v>68008</v>
      </c>
      <c r="J39" s="76"/>
    </row>
    <row r="40" spans="1:14" s="95" customFormat="1" ht="16.2" x14ac:dyDescent="0.35">
      <c r="A40" s="83"/>
      <c r="B40" s="99" t="s">
        <v>23</v>
      </c>
      <c r="C40" s="77">
        <f t="shared" ref="C40:D40" si="7">+C20+C25+C30+C35</f>
        <v>49344176.96173799</v>
      </c>
      <c r="D40" s="77">
        <f t="shared" si="7"/>
        <v>61014492.408194914</v>
      </c>
      <c r="E40" s="77">
        <f>+C40+D40</f>
        <v>110358669.3699329</v>
      </c>
      <c r="F40" s="83"/>
      <c r="G40" s="77">
        <f t="shared" ref="G40" si="8">+G20+G25+G30+G35</f>
        <v>509607</v>
      </c>
      <c r="H40" s="77">
        <f>+H20+H25+H30+H35</f>
        <v>42960</v>
      </c>
      <c r="I40" s="77">
        <f>+G40+H40</f>
        <v>552567</v>
      </c>
      <c r="J40" s="81"/>
    </row>
    <row r="41" spans="1:14" x14ac:dyDescent="0.3">
      <c r="A41" s="63"/>
      <c r="B41" s="63"/>
      <c r="G41" s="63"/>
      <c r="H41" s="63"/>
      <c r="I41" s="92"/>
      <c r="J41" s="63"/>
      <c r="K41" s="63"/>
      <c r="L41" s="63"/>
      <c r="M41" s="63"/>
      <c r="N41" s="63"/>
    </row>
    <row r="42" spans="1:14" x14ac:dyDescent="0.3">
      <c r="A42" s="63"/>
      <c r="B42" s="63"/>
      <c r="G42" s="63"/>
      <c r="H42" s="63"/>
      <c r="I42" s="63"/>
      <c r="J42" s="63"/>
      <c r="K42" s="63"/>
      <c r="L42" s="63"/>
      <c r="M42" s="63"/>
      <c r="N42" s="63"/>
    </row>
  </sheetData>
  <mergeCells count="5">
    <mergeCell ref="B13:B15"/>
    <mergeCell ref="G13:I13"/>
    <mergeCell ref="C13:E13"/>
    <mergeCell ref="B8:J8"/>
    <mergeCell ref="B9:J9"/>
  </mergeCells>
  <hyperlinks>
    <hyperlink ref="B1" location="Índice!A1" display="Ir a inicio" xr:uid="{5CDD29B9-B1E6-4B07-9F2E-DBAF75413907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77" orientation="portrait" r:id="rId1"/>
  <headerFooter alignWithMargins="0"/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7C9F9-D75D-4138-9D8B-A47C16462764}">
  <dimension ref="A1:AM84"/>
  <sheetViews>
    <sheetView showGridLines="0" view="pageBreakPreview" zoomScale="60" zoomScaleNormal="100" workbookViewId="0">
      <selection activeCell="B1" sqref="B1"/>
    </sheetView>
  </sheetViews>
  <sheetFormatPr baseColWidth="10" defaultColWidth="11.44140625" defaultRowHeight="14.4" x14ac:dyDescent="0.3"/>
  <cols>
    <col min="1" max="1" width="1.6640625" style="65" customWidth="1"/>
    <col min="2" max="2" width="65.88671875" style="65" customWidth="1"/>
    <col min="3" max="5" width="16.77734375" style="89" customWidth="1"/>
    <col min="6" max="6" width="2.6640625" style="89" customWidth="1"/>
    <col min="7" max="9" width="16.77734375" style="89" customWidth="1"/>
    <col min="10" max="10" width="2.6640625" style="89" customWidth="1"/>
    <col min="11" max="13" width="16.77734375" style="89" customWidth="1"/>
    <col min="14" max="14" width="2.6640625" style="89" customWidth="1"/>
    <col min="15" max="17" width="16.77734375" style="89" customWidth="1"/>
    <col min="18" max="18" width="2.6640625" style="89" customWidth="1"/>
    <col min="19" max="21" width="16.77734375" style="89" customWidth="1"/>
    <col min="22" max="22" width="11.44140625" style="65"/>
    <col min="23" max="23" width="11.44140625" style="89"/>
    <col min="24" max="16384" width="11.44140625" style="65"/>
  </cols>
  <sheetData>
    <row r="1" spans="1:23" x14ac:dyDescent="0.3">
      <c r="A1" s="85"/>
      <c r="B1" s="180" t="s">
        <v>12</v>
      </c>
      <c r="C1" s="101"/>
      <c r="D1" s="101"/>
      <c r="E1" s="101"/>
      <c r="F1" s="101"/>
      <c r="G1" s="101"/>
      <c r="H1" s="101"/>
      <c r="I1" s="101"/>
      <c r="J1" s="101"/>
    </row>
    <row r="2" spans="1:23" x14ac:dyDescent="0.3">
      <c r="A2" s="86"/>
      <c r="B2" s="85"/>
      <c r="C2" s="101"/>
      <c r="D2" s="101"/>
      <c r="E2" s="101"/>
      <c r="F2" s="101"/>
    </row>
    <row r="3" spans="1:23" x14ac:dyDescent="0.3">
      <c r="A3" s="86"/>
      <c r="B3" s="85"/>
      <c r="C3" s="101"/>
      <c r="D3" s="101"/>
      <c r="E3" s="101"/>
      <c r="F3" s="101"/>
    </row>
    <row r="4" spans="1:23" x14ac:dyDescent="0.3">
      <c r="A4" s="86"/>
      <c r="B4" s="85"/>
      <c r="C4" s="101"/>
      <c r="D4" s="101"/>
      <c r="E4" s="101"/>
      <c r="F4" s="101"/>
    </row>
    <row r="5" spans="1:23" x14ac:dyDescent="0.3">
      <c r="A5" s="86"/>
      <c r="B5" s="85"/>
      <c r="C5" s="101"/>
      <c r="D5" s="101"/>
      <c r="E5" s="101"/>
      <c r="F5" s="101"/>
    </row>
    <row r="6" spans="1:23" x14ac:dyDescent="0.3">
      <c r="A6" s="86"/>
      <c r="B6" s="85"/>
      <c r="C6" s="101"/>
      <c r="D6" s="101"/>
      <c r="E6" s="101"/>
      <c r="F6" s="101"/>
    </row>
    <row r="7" spans="1:23" x14ac:dyDescent="0.3">
      <c r="A7" s="86"/>
      <c r="B7" s="85"/>
      <c r="C7" s="101"/>
      <c r="D7" s="101"/>
      <c r="E7" s="101"/>
      <c r="F7" s="101"/>
    </row>
    <row r="8" spans="1:23" ht="27" x14ac:dyDescent="0.3">
      <c r="A8" s="63"/>
      <c r="B8" s="167" t="s">
        <v>99</v>
      </c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</row>
    <row r="9" spans="1:23" x14ac:dyDescent="0.3">
      <c r="A9" s="63"/>
      <c r="B9" s="160">
        <f>+Carátula!B17</f>
        <v>45382</v>
      </c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</row>
    <row r="10" spans="1:23" ht="15" thickBot="1" x14ac:dyDescent="0.35">
      <c r="A10" s="63"/>
      <c r="B10" s="88"/>
      <c r="C10" s="102"/>
      <c r="D10" s="102"/>
      <c r="E10" s="102"/>
      <c r="F10" s="102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</row>
    <row r="11" spans="1:23" x14ac:dyDescent="0.3">
      <c r="A11" s="63"/>
      <c r="B11" s="63"/>
      <c r="C11" s="101"/>
      <c r="D11" s="101"/>
      <c r="E11" s="101"/>
      <c r="F11" s="101"/>
      <c r="G11" s="101"/>
      <c r="H11" s="101"/>
      <c r="I11" s="101"/>
      <c r="J11" s="101"/>
    </row>
    <row r="12" spans="1:23" x14ac:dyDescent="0.3">
      <c r="A12" s="63"/>
      <c r="B12" s="63"/>
      <c r="C12" s="101"/>
      <c r="D12" s="101"/>
      <c r="E12" s="101"/>
      <c r="F12" s="101"/>
      <c r="G12" s="101"/>
      <c r="H12" s="101"/>
      <c r="I12" s="101"/>
      <c r="J12" s="101"/>
    </row>
    <row r="13" spans="1:23" ht="16.2" x14ac:dyDescent="0.35">
      <c r="A13" s="63"/>
      <c r="B13" s="75" t="s">
        <v>35</v>
      </c>
      <c r="C13" s="101"/>
      <c r="D13" s="101"/>
      <c r="E13" s="101"/>
      <c r="F13" s="101"/>
      <c r="G13" s="101"/>
      <c r="H13" s="101"/>
      <c r="I13" s="101"/>
      <c r="J13" s="78"/>
      <c r="R13" s="78"/>
    </row>
    <row r="14" spans="1:23" x14ac:dyDescent="0.3">
      <c r="A14" s="63"/>
      <c r="B14" s="90"/>
      <c r="C14" s="101"/>
      <c r="D14" s="101"/>
      <c r="E14" s="101"/>
      <c r="F14" s="101"/>
      <c r="G14" s="101"/>
      <c r="H14" s="101"/>
      <c r="I14" s="101"/>
      <c r="J14" s="78"/>
      <c r="N14" s="78"/>
      <c r="R14" s="78"/>
    </row>
    <row r="15" spans="1:23" s="107" customFormat="1" ht="24" customHeight="1" x14ac:dyDescent="0.3">
      <c r="A15" s="87"/>
      <c r="B15" s="169"/>
      <c r="C15" s="170" t="s">
        <v>19</v>
      </c>
      <c r="D15" s="168"/>
      <c r="E15" s="168"/>
      <c r="F15" s="104"/>
      <c r="G15" s="168" t="s">
        <v>20</v>
      </c>
      <c r="H15" s="168"/>
      <c r="I15" s="168"/>
      <c r="J15" s="105"/>
      <c r="K15" s="170" t="s">
        <v>21</v>
      </c>
      <c r="L15" s="168"/>
      <c r="M15" s="168"/>
      <c r="N15" s="106"/>
      <c r="O15" s="168" t="s">
        <v>22</v>
      </c>
      <c r="P15" s="168"/>
      <c r="Q15" s="168"/>
      <c r="R15" s="105"/>
      <c r="S15" s="168" t="s">
        <v>33</v>
      </c>
      <c r="T15" s="168"/>
      <c r="U15" s="168"/>
      <c r="W15" s="143"/>
    </row>
    <row r="16" spans="1:23" x14ac:dyDescent="0.3">
      <c r="A16" s="63"/>
      <c r="B16" s="169"/>
      <c r="C16" s="108"/>
      <c r="D16" s="108"/>
      <c r="E16" s="108"/>
      <c r="F16" s="101"/>
      <c r="G16" s="108"/>
      <c r="H16" s="108"/>
      <c r="I16" s="108"/>
      <c r="J16" s="109"/>
      <c r="K16" s="108"/>
      <c r="L16" s="108"/>
      <c r="M16" s="108"/>
      <c r="N16" s="109"/>
      <c r="O16" s="108"/>
      <c r="P16" s="108"/>
      <c r="Q16" s="108"/>
      <c r="R16" s="109"/>
      <c r="S16" s="108"/>
      <c r="T16" s="108"/>
      <c r="U16" s="108"/>
    </row>
    <row r="17" spans="1:24" x14ac:dyDescent="0.3">
      <c r="A17" s="63"/>
      <c r="B17" s="169"/>
      <c r="C17" s="110" t="s">
        <v>26</v>
      </c>
      <c r="D17" s="110" t="s">
        <v>27</v>
      </c>
      <c r="E17" s="110" t="s">
        <v>18</v>
      </c>
      <c r="F17" s="101"/>
      <c r="G17" s="110" t="s">
        <v>26</v>
      </c>
      <c r="H17" s="110" t="s">
        <v>27</v>
      </c>
      <c r="I17" s="110" t="s">
        <v>18</v>
      </c>
      <c r="J17" s="109"/>
      <c r="K17" s="110" t="s">
        <v>26</v>
      </c>
      <c r="L17" s="110" t="s">
        <v>27</v>
      </c>
      <c r="M17" s="110" t="s">
        <v>18</v>
      </c>
      <c r="N17" s="109"/>
      <c r="O17" s="110" t="s">
        <v>26</v>
      </c>
      <c r="P17" s="110" t="s">
        <v>27</v>
      </c>
      <c r="Q17" s="110" t="s">
        <v>18</v>
      </c>
      <c r="R17" s="109"/>
      <c r="S17" s="110" t="s">
        <v>26</v>
      </c>
      <c r="T17" s="110" t="s">
        <v>27</v>
      </c>
      <c r="U17" s="110" t="s">
        <v>18</v>
      </c>
    </row>
    <row r="18" spans="1:24" x14ac:dyDescent="0.3">
      <c r="A18" s="63"/>
      <c r="C18" s="78"/>
      <c r="D18" s="78"/>
      <c r="E18" s="78"/>
      <c r="F18" s="101"/>
      <c r="G18" s="78"/>
      <c r="H18" s="78"/>
      <c r="I18" s="78"/>
      <c r="J18" s="78"/>
      <c r="K18" s="78"/>
      <c r="L18" s="78"/>
      <c r="M18" s="78"/>
      <c r="N18" s="109"/>
      <c r="O18" s="78"/>
      <c r="P18" s="78"/>
      <c r="Q18" s="78"/>
      <c r="R18" s="78"/>
      <c r="S18" s="78"/>
      <c r="T18" s="78"/>
      <c r="U18" s="78"/>
    </row>
    <row r="19" spans="1:24" s="116" customFormat="1" x14ac:dyDescent="0.3">
      <c r="A19" s="90"/>
      <c r="B19" s="116" t="s">
        <v>123</v>
      </c>
      <c r="C19" s="82">
        <f>+SUM(C20:C36)</f>
        <v>7104541.1854627626</v>
      </c>
      <c r="D19" s="82">
        <f>+SUM(D20:D36)</f>
        <v>2781847.9911432397</v>
      </c>
      <c r="E19" s="82">
        <f>+SUM(E20:E36)</f>
        <v>9886389.1766060032</v>
      </c>
      <c r="F19" s="142"/>
      <c r="G19" s="82">
        <f>+SUM(G20:G36)</f>
        <v>4353059.2074241452</v>
      </c>
      <c r="H19" s="82">
        <f>+SUM(H20:H36)</f>
        <v>3150059.2354016704</v>
      </c>
      <c r="I19" s="82">
        <f>+SUM(I20:I36)</f>
        <v>7503118.4428258138</v>
      </c>
      <c r="J19" s="82"/>
      <c r="K19" s="82">
        <f>+SUM(K20:K36)</f>
        <v>3163248.3807126614</v>
      </c>
      <c r="L19" s="82">
        <f>+SUM(L20:L36)</f>
        <v>3529411.6574984505</v>
      </c>
      <c r="M19" s="82">
        <f>+SUM(M20:M36)</f>
        <v>6692660.0382111119</v>
      </c>
      <c r="N19" s="109"/>
      <c r="O19" s="82">
        <f>+SUM(O20:O36)</f>
        <v>32556502.298310138</v>
      </c>
      <c r="P19" s="82">
        <f>+SUM(P20:P36)</f>
        <v>49552981.527395844</v>
      </c>
      <c r="Q19" s="82">
        <f>+SUM(Q20:Q36)</f>
        <v>82109483.825706005</v>
      </c>
      <c r="R19" s="82"/>
      <c r="S19" s="141">
        <f>+C19+G19+K19+O19</f>
        <v>47177351.071909711</v>
      </c>
      <c r="T19" s="141">
        <f>+D19+H19+L19+P19</f>
        <v>59014300.411439203</v>
      </c>
      <c r="U19" s="141">
        <f>+S19+T19</f>
        <v>106191651.48334891</v>
      </c>
      <c r="W19" s="117"/>
    </row>
    <row r="20" spans="1:24" x14ac:dyDescent="0.3">
      <c r="A20" s="63"/>
      <c r="B20" s="139" t="s">
        <v>106</v>
      </c>
      <c r="C20" s="78">
        <v>1353220.7686569954</v>
      </c>
      <c r="D20" s="78">
        <v>100645.18041600002</v>
      </c>
      <c r="E20" s="78">
        <f>+D20+C20</f>
        <v>1453865.9490729955</v>
      </c>
      <c r="F20" s="101"/>
      <c r="G20" s="78">
        <v>685867.16970499745</v>
      </c>
      <c r="H20" s="78">
        <v>496795.16308600007</v>
      </c>
      <c r="I20" s="78">
        <f>+H20+G20</f>
        <v>1182662.3327909976</v>
      </c>
      <c r="J20" s="101"/>
      <c r="K20" s="78">
        <v>360766.56469299964</v>
      </c>
      <c r="L20" s="78">
        <v>455845.33097399998</v>
      </c>
      <c r="M20" s="78">
        <f>+L20+K20</f>
        <v>816611.89566699963</v>
      </c>
      <c r="N20" s="101"/>
      <c r="O20" s="78">
        <v>1659064.0117309997</v>
      </c>
      <c r="P20" s="78">
        <v>1656905.1891849991</v>
      </c>
      <c r="Q20" s="78">
        <f>+P20+O20</f>
        <v>3315969.2009159988</v>
      </c>
      <c r="R20" s="78"/>
      <c r="S20" s="111">
        <f>+C20+G20+K20+O20</f>
        <v>4058918.514785992</v>
      </c>
      <c r="T20" s="111">
        <f>+D20+H20+L20+P20</f>
        <v>2710190.8636609991</v>
      </c>
      <c r="U20" s="111">
        <f>+S20+T20</f>
        <v>6769109.3784469906</v>
      </c>
      <c r="X20" s="138"/>
    </row>
    <row r="21" spans="1:24" x14ac:dyDescent="0.3">
      <c r="B21" s="140" t="s">
        <v>120</v>
      </c>
      <c r="C21" s="89">
        <v>18441.448659000009</v>
      </c>
      <c r="D21" s="89">
        <v>12651.575400999998</v>
      </c>
      <c r="E21" s="78">
        <f t="shared" ref="E21:E34" si="0">+D21+C21</f>
        <v>31093.024060000007</v>
      </c>
      <c r="G21" s="89">
        <v>22732.986990000005</v>
      </c>
      <c r="H21" s="89">
        <v>31239.435519000013</v>
      </c>
      <c r="I21" s="78">
        <f t="shared" ref="I21:I34" si="1">+H21+G21</f>
        <v>53972.422509000018</v>
      </c>
      <c r="K21" s="89">
        <v>19290.090287000003</v>
      </c>
      <c r="L21" s="89">
        <v>34273.630247000001</v>
      </c>
      <c r="M21" s="78">
        <f t="shared" ref="M21:M34" si="2">+L21+K21</f>
        <v>53563.720534000007</v>
      </c>
      <c r="O21" s="89">
        <v>66067.507822</v>
      </c>
      <c r="P21" s="89">
        <v>129385.144678</v>
      </c>
      <c r="Q21" s="78">
        <f t="shared" ref="Q21:Q34" si="3">+P21+O21</f>
        <v>195452.6525</v>
      </c>
      <c r="S21" s="111">
        <f t="shared" ref="S21:S44" si="4">+C21+G21+K21+O21</f>
        <v>126532.03375800002</v>
      </c>
      <c r="T21" s="111">
        <f t="shared" ref="T21:T44" si="5">+D21+H21+L21+P21</f>
        <v>207549.78584500001</v>
      </c>
      <c r="U21" s="111">
        <f t="shared" ref="U21:U44" si="6">+S21+T21</f>
        <v>334081.81960300001</v>
      </c>
      <c r="X21" s="138"/>
    </row>
    <row r="22" spans="1:24" x14ac:dyDescent="0.3">
      <c r="B22" s="140" t="s">
        <v>118</v>
      </c>
      <c r="C22" s="89">
        <v>290554.15462699824</v>
      </c>
      <c r="D22" s="89">
        <v>64937.936874999978</v>
      </c>
      <c r="E22" s="78">
        <f t="shared" si="0"/>
        <v>355492.09150199819</v>
      </c>
      <c r="G22" s="89">
        <v>180246.91997399964</v>
      </c>
      <c r="H22" s="89">
        <v>104519.45785300001</v>
      </c>
      <c r="I22" s="78">
        <f t="shared" si="1"/>
        <v>284766.37782699964</v>
      </c>
      <c r="K22" s="89">
        <v>239014.83060699989</v>
      </c>
      <c r="L22" s="89">
        <v>223730.32971600004</v>
      </c>
      <c r="M22" s="78">
        <f t="shared" si="2"/>
        <v>462745.16032299993</v>
      </c>
      <c r="O22" s="89">
        <v>4512568.7849640045</v>
      </c>
      <c r="P22" s="89">
        <v>7771800.3105919957</v>
      </c>
      <c r="Q22" s="78">
        <f t="shared" si="3"/>
        <v>12284369.095556</v>
      </c>
      <c r="S22" s="111">
        <f t="shared" si="4"/>
        <v>5222384.6901720027</v>
      </c>
      <c r="T22" s="111">
        <f t="shared" si="5"/>
        <v>8164988.0350359958</v>
      </c>
      <c r="U22" s="111">
        <f t="shared" si="6"/>
        <v>13387372.725207999</v>
      </c>
      <c r="X22" s="138"/>
    </row>
    <row r="23" spans="1:24" x14ac:dyDescent="0.3">
      <c r="B23" s="140" t="s">
        <v>119</v>
      </c>
      <c r="D23" s="89">
        <v>310.78956099999999</v>
      </c>
      <c r="E23" s="78">
        <f t="shared" si="0"/>
        <v>310.78956099999999</v>
      </c>
      <c r="H23" s="89">
        <v>23053.943178000001</v>
      </c>
      <c r="I23" s="78">
        <f t="shared" si="1"/>
        <v>23053.943178000001</v>
      </c>
      <c r="L23" s="89">
        <v>1515.5962030000001</v>
      </c>
      <c r="M23" s="78">
        <f t="shared" si="2"/>
        <v>1515.5962030000001</v>
      </c>
      <c r="O23" s="89">
        <v>106108.62315900001</v>
      </c>
      <c r="P23" s="89">
        <v>517596.03780300001</v>
      </c>
      <c r="Q23" s="78">
        <f t="shared" si="3"/>
        <v>623704.66096200002</v>
      </c>
      <c r="S23" s="111">
        <f t="shared" si="4"/>
        <v>106108.62315900001</v>
      </c>
      <c r="T23" s="111">
        <f t="shared" si="5"/>
        <v>542476.36674500001</v>
      </c>
      <c r="U23" s="111">
        <f t="shared" si="6"/>
        <v>648584.98990399996</v>
      </c>
      <c r="X23" s="138"/>
    </row>
    <row r="24" spans="1:24" x14ac:dyDescent="0.3">
      <c r="B24" s="140" t="s">
        <v>121</v>
      </c>
      <c r="C24" s="89">
        <v>0.33385376</v>
      </c>
      <c r="E24" s="78">
        <f t="shared" si="0"/>
        <v>0.33385376</v>
      </c>
      <c r="G24" s="89">
        <v>7.6170149999999992E-2</v>
      </c>
      <c r="H24" s="89">
        <v>2.3549839299999999</v>
      </c>
      <c r="I24" s="78">
        <f t="shared" si="1"/>
        <v>2.4311540799999998</v>
      </c>
      <c r="K24" s="89">
        <v>0.17460766</v>
      </c>
      <c r="M24" s="78">
        <f t="shared" si="2"/>
        <v>0.17460766</v>
      </c>
      <c r="O24" s="89">
        <v>151975.08030289999</v>
      </c>
      <c r="P24" s="89">
        <v>215321.63770723011</v>
      </c>
      <c r="Q24" s="78">
        <f t="shared" si="3"/>
        <v>367296.71801013011</v>
      </c>
      <c r="S24" s="111">
        <f t="shared" si="4"/>
        <v>151975.66493447</v>
      </c>
      <c r="T24" s="111">
        <f t="shared" si="5"/>
        <v>215323.99269116012</v>
      </c>
      <c r="U24" s="111">
        <f t="shared" si="6"/>
        <v>367299.65762563015</v>
      </c>
      <c r="X24" s="138"/>
    </row>
    <row r="25" spans="1:24" x14ac:dyDescent="0.3">
      <c r="B25" s="140" t="s">
        <v>117</v>
      </c>
      <c r="C25" s="89">
        <v>843162.39112100867</v>
      </c>
      <c r="D25" s="89">
        <v>759467.16322899924</v>
      </c>
      <c r="E25" s="78">
        <f t="shared" si="0"/>
        <v>1602629.5543500078</v>
      </c>
      <c r="G25" s="89">
        <v>619701.02024599875</v>
      </c>
      <c r="H25" s="89">
        <v>654362.22455800034</v>
      </c>
      <c r="I25" s="78">
        <f t="shared" si="1"/>
        <v>1274063.2448039991</v>
      </c>
      <c r="K25" s="89">
        <v>514570.17546600004</v>
      </c>
      <c r="L25" s="89">
        <v>770125.72152300004</v>
      </c>
      <c r="M25" s="78">
        <f t="shared" si="2"/>
        <v>1284695.896989</v>
      </c>
      <c r="O25" s="89">
        <v>5791519.4744508741</v>
      </c>
      <c r="P25" s="89">
        <v>14207297.903920002</v>
      </c>
      <c r="Q25" s="78">
        <f t="shared" si="3"/>
        <v>19998817.378370877</v>
      </c>
      <c r="S25" s="111">
        <f t="shared" si="4"/>
        <v>7768953.0612838818</v>
      </c>
      <c r="T25" s="111">
        <f t="shared" si="5"/>
        <v>16391253.013230002</v>
      </c>
      <c r="U25" s="111">
        <f t="shared" si="6"/>
        <v>24160206.074513882</v>
      </c>
      <c r="X25" s="138"/>
    </row>
    <row r="26" spans="1:24" x14ac:dyDescent="0.3">
      <c r="B26" s="140" t="s">
        <v>116</v>
      </c>
      <c r="C26" s="89">
        <v>934805.74069299991</v>
      </c>
      <c r="D26" s="89">
        <v>401554.954058</v>
      </c>
      <c r="E26" s="78">
        <f t="shared" si="0"/>
        <v>1336360.694751</v>
      </c>
      <c r="G26" s="89">
        <v>379683.03529400087</v>
      </c>
      <c r="H26" s="89">
        <v>189740.53044899995</v>
      </c>
      <c r="I26" s="78">
        <f t="shared" si="1"/>
        <v>569423.56574300083</v>
      </c>
      <c r="K26" s="89">
        <v>267121.54389800003</v>
      </c>
      <c r="L26" s="89">
        <v>439908.44414800027</v>
      </c>
      <c r="M26" s="78">
        <f t="shared" si="2"/>
        <v>707029.98804600025</v>
      </c>
      <c r="O26" s="89">
        <v>3805831.5385550074</v>
      </c>
      <c r="P26" s="89">
        <v>5792520.8018900044</v>
      </c>
      <c r="Q26" s="78">
        <f t="shared" si="3"/>
        <v>9598352.3404450119</v>
      </c>
      <c r="S26" s="111">
        <f t="shared" si="4"/>
        <v>5387441.858440008</v>
      </c>
      <c r="T26" s="111">
        <f t="shared" si="5"/>
        <v>6823724.7305450048</v>
      </c>
      <c r="U26" s="111">
        <f t="shared" si="6"/>
        <v>12211166.588985013</v>
      </c>
      <c r="X26" s="138"/>
    </row>
    <row r="27" spans="1:24" x14ac:dyDescent="0.3">
      <c r="B27" s="140" t="s">
        <v>109</v>
      </c>
      <c r="C27" s="89">
        <v>887061.12329600193</v>
      </c>
      <c r="D27" s="89">
        <v>495174.16837824014</v>
      </c>
      <c r="E27" s="78">
        <f t="shared" si="0"/>
        <v>1382235.2916742421</v>
      </c>
      <c r="G27" s="89">
        <v>444358.14373600081</v>
      </c>
      <c r="H27" s="89">
        <v>538733.50269573985</v>
      </c>
      <c r="I27" s="78">
        <f t="shared" si="1"/>
        <v>983091.64643174061</v>
      </c>
      <c r="K27" s="89">
        <v>430303.09744500113</v>
      </c>
      <c r="L27" s="89">
        <v>473904.59610244987</v>
      </c>
      <c r="M27" s="78">
        <f t="shared" si="2"/>
        <v>904207.69354745094</v>
      </c>
      <c r="O27" s="89">
        <v>7162237.0545973526</v>
      </c>
      <c r="P27" s="89">
        <v>8481895.0972356144</v>
      </c>
      <c r="Q27" s="78">
        <f t="shared" si="3"/>
        <v>15644132.151832968</v>
      </c>
      <c r="S27" s="111">
        <f t="shared" si="4"/>
        <v>8923959.4190743566</v>
      </c>
      <c r="T27" s="111">
        <f t="shared" si="5"/>
        <v>9989707.3644120432</v>
      </c>
      <c r="U27" s="111">
        <f t="shared" si="6"/>
        <v>18913666.7834864</v>
      </c>
      <c r="X27" s="138"/>
    </row>
    <row r="28" spans="1:24" x14ac:dyDescent="0.3">
      <c r="B28" s="140" t="s">
        <v>108</v>
      </c>
      <c r="C28" s="89">
        <v>242565.28051599974</v>
      </c>
      <c r="D28" s="89">
        <v>239035.06018500007</v>
      </c>
      <c r="E28" s="78">
        <f t="shared" si="0"/>
        <v>481600.34070099983</v>
      </c>
      <c r="G28" s="89">
        <v>254962.57084999987</v>
      </c>
      <c r="H28" s="89">
        <v>101925.02362900006</v>
      </c>
      <c r="I28" s="78">
        <f t="shared" si="1"/>
        <v>356887.59447899996</v>
      </c>
      <c r="K28" s="89">
        <v>226108.84637400007</v>
      </c>
      <c r="L28" s="89">
        <v>42412.10319300001</v>
      </c>
      <c r="M28" s="78">
        <f t="shared" si="2"/>
        <v>268520.94956700009</v>
      </c>
      <c r="O28" s="89">
        <v>2321334.1380049894</v>
      </c>
      <c r="P28" s="89">
        <v>2627966.5038539991</v>
      </c>
      <c r="Q28" s="78">
        <f t="shared" si="3"/>
        <v>4949300.6418589884</v>
      </c>
      <c r="S28" s="111">
        <f t="shared" si="4"/>
        <v>3044970.8357449891</v>
      </c>
      <c r="T28" s="111">
        <f t="shared" si="5"/>
        <v>3011338.6908609993</v>
      </c>
      <c r="U28" s="111">
        <f t="shared" si="6"/>
        <v>6056309.5266059879</v>
      </c>
      <c r="X28" s="138"/>
    </row>
    <row r="29" spans="1:24" x14ac:dyDescent="0.3">
      <c r="B29" s="140" t="s">
        <v>110</v>
      </c>
      <c r="C29" s="89">
        <v>902131.63161499496</v>
      </c>
      <c r="D29" s="89">
        <v>153476.58823000002</v>
      </c>
      <c r="E29" s="78">
        <f t="shared" si="0"/>
        <v>1055608.2198449951</v>
      </c>
      <c r="G29" s="89">
        <v>616192.21402599674</v>
      </c>
      <c r="H29" s="89">
        <v>251334.86676300006</v>
      </c>
      <c r="I29" s="78">
        <f t="shared" si="1"/>
        <v>867527.08078899677</v>
      </c>
      <c r="K29" s="89">
        <v>263891.86375099997</v>
      </c>
      <c r="L29" s="89">
        <v>128314.20680200004</v>
      </c>
      <c r="M29" s="78">
        <f t="shared" si="2"/>
        <v>392206.07055300003</v>
      </c>
      <c r="O29" s="89">
        <v>535529.2626459999</v>
      </c>
      <c r="P29" s="89">
        <v>416494.55483600049</v>
      </c>
      <c r="Q29" s="78">
        <f t="shared" si="3"/>
        <v>952023.81748200045</v>
      </c>
      <c r="S29" s="111">
        <f t="shared" si="4"/>
        <v>2317744.9720379915</v>
      </c>
      <c r="T29" s="111">
        <f t="shared" si="5"/>
        <v>949620.21663100063</v>
      </c>
      <c r="U29" s="111">
        <f t="shared" si="6"/>
        <v>3267365.1886689924</v>
      </c>
      <c r="X29" s="138"/>
    </row>
    <row r="30" spans="1:24" x14ac:dyDescent="0.3">
      <c r="B30" s="140" t="s">
        <v>111</v>
      </c>
      <c r="C30" s="89">
        <v>142543.9335530001</v>
      </c>
      <c r="D30" s="89">
        <v>78328.906200999991</v>
      </c>
      <c r="E30" s="78">
        <f t="shared" si="0"/>
        <v>220872.83975400007</v>
      </c>
      <c r="G30" s="89">
        <v>194759.62998199987</v>
      </c>
      <c r="H30" s="89">
        <v>140646.14353899992</v>
      </c>
      <c r="I30" s="78">
        <f t="shared" si="1"/>
        <v>335405.77352099982</v>
      </c>
      <c r="K30" s="89">
        <v>217302.03799500017</v>
      </c>
      <c r="L30" s="89">
        <v>163946.82977900005</v>
      </c>
      <c r="M30" s="78">
        <f t="shared" si="2"/>
        <v>381248.86777400022</v>
      </c>
      <c r="O30" s="89">
        <v>853399.55515099771</v>
      </c>
      <c r="P30" s="89">
        <v>1306562.9647610006</v>
      </c>
      <c r="Q30" s="78">
        <f t="shared" si="3"/>
        <v>2159962.5199119984</v>
      </c>
      <c r="S30" s="111">
        <f t="shared" si="4"/>
        <v>1408005.1566809979</v>
      </c>
      <c r="T30" s="111">
        <f t="shared" si="5"/>
        <v>1689484.8442800005</v>
      </c>
      <c r="U30" s="111">
        <f t="shared" si="6"/>
        <v>3097490.0009609982</v>
      </c>
      <c r="X30" s="138"/>
    </row>
    <row r="31" spans="1:24" x14ac:dyDescent="0.3">
      <c r="B31" s="140" t="s">
        <v>112</v>
      </c>
      <c r="C31" s="89">
        <v>605967.74343100388</v>
      </c>
      <c r="D31" s="89">
        <v>50242.039746999966</v>
      </c>
      <c r="E31" s="78">
        <f t="shared" si="0"/>
        <v>656209.78317800385</v>
      </c>
      <c r="G31" s="89">
        <v>327210.78257400024</v>
      </c>
      <c r="H31" s="89">
        <v>127253.63905000003</v>
      </c>
      <c r="I31" s="78">
        <f t="shared" si="1"/>
        <v>454464.4216240003</v>
      </c>
      <c r="K31" s="89">
        <v>165325.737353</v>
      </c>
      <c r="L31" s="89">
        <v>70246.094231999989</v>
      </c>
      <c r="M31" s="78">
        <f t="shared" si="2"/>
        <v>235571.83158499998</v>
      </c>
      <c r="O31" s="89">
        <v>1407758.2513410079</v>
      </c>
      <c r="P31" s="89">
        <v>1100099.208499003</v>
      </c>
      <c r="Q31" s="78">
        <f t="shared" si="3"/>
        <v>2507857.4598400109</v>
      </c>
      <c r="S31" s="111">
        <f t="shared" si="4"/>
        <v>2506262.514699012</v>
      </c>
      <c r="T31" s="111">
        <f t="shared" si="5"/>
        <v>1347840.981528003</v>
      </c>
      <c r="U31" s="111">
        <f t="shared" si="6"/>
        <v>3854103.4962270148</v>
      </c>
      <c r="X31" s="138"/>
    </row>
    <row r="32" spans="1:24" x14ac:dyDescent="0.3">
      <c r="B32" s="140" t="s">
        <v>113</v>
      </c>
      <c r="C32" s="89">
        <v>408855.25893800106</v>
      </c>
      <c r="D32" s="89">
        <v>200003.72924600018</v>
      </c>
      <c r="E32" s="78">
        <f t="shared" si="0"/>
        <v>608858.9881840013</v>
      </c>
      <c r="G32" s="89">
        <v>294454.98708400037</v>
      </c>
      <c r="H32" s="89">
        <v>231446.57034300014</v>
      </c>
      <c r="I32" s="78">
        <f t="shared" si="1"/>
        <v>525901.55742700049</v>
      </c>
      <c r="K32" s="89">
        <v>155993.55095999994</v>
      </c>
      <c r="L32" s="89">
        <v>363489.39939599985</v>
      </c>
      <c r="M32" s="78">
        <f t="shared" si="2"/>
        <v>519482.95035599975</v>
      </c>
      <c r="O32" s="89">
        <v>1587994.696771004</v>
      </c>
      <c r="P32" s="89">
        <v>2472974.2480280004</v>
      </c>
      <c r="Q32" s="78">
        <f t="shared" si="3"/>
        <v>4060968.9447990041</v>
      </c>
      <c r="S32" s="111">
        <f t="shared" si="4"/>
        <v>2447298.4937530053</v>
      </c>
      <c r="T32" s="111">
        <f t="shared" si="5"/>
        <v>3267913.9470130005</v>
      </c>
      <c r="U32" s="111">
        <f t="shared" si="6"/>
        <v>5715212.4407660058</v>
      </c>
      <c r="X32" s="138"/>
    </row>
    <row r="33" spans="1:39" x14ac:dyDescent="0.3">
      <c r="B33" s="140" t="s">
        <v>114</v>
      </c>
      <c r="C33" s="89">
        <v>141496.50530599992</v>
      </c>
      <c r="D33" s="89">
        <v>67309.567356000014</v>
      </c>
      <c r="E33" s="78">
        <f t="shared" si="0"/>
        <v>208806.07266199993</v>
      </c>
      <c r="G33" s="89">
        <v>133719.348443</v>
      </c>
      <c r="H33" s="89">
        <v>192327.02571699987</v>
      </c>
      <c r="I33" s="78">
        <f t="shared" si="1"/>
        <v>326046.37415999989</v>
      </c>
      <c r="K33" s="89">
        <v>148587.25258099995</v>
      </c>
      <c r="L33" s="89">
        <v>266807.36879500007</v>
      </c>
      <c r="M33" s="78">
        <f t="shared" si="2"/>
        <v>415394.621376</v>
      </c>
      <c r="O33" s="89">
        <v>1212737.2015890016</v>
      </c>
      <c r="P33" s="89">
        <v>1456207.6417400013</v>
      </c>
      <c r="Q33" s="78">
        <f t="shared" si="3"/>
        <v>2668944.8433290031</v>
      </c>
      <c r="S33" s="111">
        <f t="shared" si="4"/>
        <v>1636540.3079190014</v>
      </c>
      <c r="T33" s="111">
        <f t="shared" si="5"/>
        <v>1982651.6036080013</v>
      </c>
      <c r="U33" s="111">
        <f t="shared" si="6"/>
        <v>3619191.9115270027</v>
      </c>
      <c r="X33" s="138"/>
    </row>
    <row r="34" spans="1:39" x14ac:dyDescent="0.3">
      <c r="B34" s="140" t="s">
        <v>115</v>
      </c>
      <c r="C34" s="89">
        <v>88545.491399999955</v>
      </c>
      <c r="D34" s="89">
        <v>71991.765854000012</v>
      </c>
      <c r="E34" s="78">
        <f t="shared" si="0"/>
        <v>160537.25725399997</v>
      </c>
      <c r="G34" s="89">
        <v>105099.830261</v>
      </c>
      <c r="H34" s="89">
        <v>31370.951703999999</v>
      </c>
      <c r="I34" s="78">
        <f t="shared" si="1"/>
        <v>136470.781965</v>
      </c>
      <c r="K34" s="89">
        <v>83558.065023000148</v>
      </c>
      <c r="L34" s="89">
        <v>65206.312118000016</v>
      </c>
      <c r="M34" s="78">
        <f t="shared" si="2"/>
        <v>148764.37714100018</v>
      </c>
      <c r="O34" s="89">
        <v>792926.11055799935</v>
      </c>
      <c r="P34" s="89">
        <v>602264.68959499977</v>
      </c>
      <c r="Q34" s="78">
        <f t="shared" si="3"/>
        <v>1395190.8001529991</v>
      </c>
      <c r="S34" s="111">
        <f t="shared" si="4"/>
        <v>1070129.4972419995</v>
      </c>
      <c r="T34" s="111">
        <f t="shared" si="5"/>
        <v>770833.71927099978</v>
      </c>
      <c r="U34" s="111">
        <f t="shared" si="6"/>
        <v>1840963.2165129993</v>
      </c>
      <c r="X34" s="138"/>
    </row>
    <row r="35" spans="1:39" x14ac:dyDescent="0.3">
      <c r="B35" s="140" t="s">
        <v>107</v>
      </c>
      <c r="C35" s="89">
        <v>107534.22596999953</v>
      </c>
      <c r="D35" s="89">
        <v>11765.091747000004</v>
      </c>
      <c r="E35" s="78">
        <f t="shared" ref="E35:E36" si="7">+D35+C35</f>
        <v>119299.31771699953</v>
      </c>
      <c r="G35" s="89">
        <v>33145.441814999984</v>
      </c>
      <c r="H35" s="89">
        <v>6139.1492259999995</v>
      </c>
      <c r="I35" s="78">
        <f>+H35+G35</f>
        <v>39284.591040999985</v>
      </c>
      <c r="K35" s="89">
        <v>35478.514139999963</v>
      </c>
      <c r="L35" s="89">
        <v>8095.2598369999996</v>
      </c>
      <c r="M35" s="78">
        <f>+L35+K35</f>
        <v>43573.773976999961</v>
      </c>
      <c r="O35" s="89">
        <v>329654.94183600065</v>
      </c>
      <c r="P35" s="89">
        <v>339456.62926799979</v>
      </c>
      <c r="Q35" s="78">
        <f>+P35+O35</f>
        <v>669111.57110400044</v>
      </c>
      <c r="S35" s="111">
        <f>+C35+G35+K35+O35</f>
        <v>505813.12376100011</v>
      </c>
      <c r="T35" s="111">
        <f>+D35+H35+L35+P35</f>
        <v>365456.13007799978</v>
      </c>
      <c r="U35" s="111">
        <f>+S35+T35</f>
        <v>871269.2538389999</v>
      </c>
      <c r="X35" s="138"/>
    </row>
    <row r="36" spans="1:39" x14ac:dyDescent="0.3">
      <c r="B36" s="140" t="s">
        <v>100</v>
      </c>
      <c r="C36" s="89">
        <v>137655.15382699965</v>
      </c>
      <c r="D36" s="89">
        <v>74953.474659000014</v>
      </c>
      <c r="E36" s="78">
        <f t="shared" si="7"/>
        <v>212608.62848599965</v>
      </c>
      <c r="G36" s="89">
        <v>60925.050274000052</v>
      </c>
      <c r="H36" s="89">
        <v>29169.253108000001</v>
      </c>
      <c r="I36" s="78">
        <f t="shared" ref="I36" si="8">+H36+G36</f>
        <v>90094.303382000056</v>
      </c>
      <c r="K36" s="89">
        <v>35936.035532000009</v>
      </c>
      <c r="L36" s="89">
        <v>21590.434432999999</v>
      </c>
      <c r="M36" s="78">
        <f t="shared" ref="M36" si="9">+L36+K36</f>
        <v>57526.469965000011</v>
      </c>
      <c r="O36" s="89">
        <v>259796.06483099997</v>
      </c>
      <c r="P36" s="89">
        <v>458232.96380399965</v>
      </c>
      <c r="Q36" s="78">
        <f t="shared" ref="Q36" si="10">+P36+O36</f>
        <v>718029.02863499965</v>
      </c>
      <c r="S36" s="111">
        <f t="shared" ref="S36" si="11">+C36+G36+K36+O36</f>
        <v>494312.3044639997</v>
      </c>
      <c r="T36" s="111">
        <f t="shared" ref="T36" si="12">+D36+H36+L36+P36</f>
        <v>583946.12600399973</v>
      </c>
      <c r="U36" s="111">
        <f t="shared" ref="U36" si="13">+S36+T36</f>
        <v>1078258.4304679995</v>
      </c>
      <c r="X36" s="138"/>
    </row>
    <row r="37" spans="1:39" x14ac:dyDescent="0.3">
      <c r="B37" s="140"/>
      <c r="E37" s="91"/>
      <c r="I37" s="91"/>
      <c r="M37" s="91"/>
      <c r="Q37" s="91"/>
      <c r="S37" s="111"/>
      <c r="T37" s="111"/>
      <c r="U37" s="111"/>
    </row>
    <row r="38" spans="1:39" s="116" customFormat="1" x14ac:dyDescent="0.3">
      <c r="A38" s="90"/>
      <c r="B38" s="116" t="s">
        <v>124</v>
      </c>
      <c r="C38" s="82">
        <f>+SUM(C39:C44)</f>
        <v>424218.11077160173</v>
      </c>
      <c r="D38" s="82">
        <f>+SUM(D39:D44)</f>
        <v>209598.76305177016</v>
      </c>
      <c r="E38" s="82">
        <f>+SUM(E39:E44)</f>
        <v>633816.87382337195</v>
      </c>
      <c r="F38" s="142"/>
      <c r="G38" s="82">
        <f>+SUM(G39:G44)</f>
        <v>317188.44534446008</v>
      </c>
      <c r="H38" s="82">
        <f>+SUM(H39:H44)</f>
        <v>207128.63292220992</v>
      </c>
      <c r="I38" s="82">
        <f>+SUM(I39:I44)</f>
        <v>524317.07826667</v>
      </c>
      <c r="J38" s="82"/>
      <c r="K38" s="82">
        <f>+SUM(K39:K44)</f>
        <v>257069.42421575016</v>
      </c>
      <c r="L38" s="82">
        <f>+SUM(L39:L44)</f>
        <v>176523.37694539988</v>
      </c>
      <c r="M38" s="82">
        <f>+SUM(M39:M44)</f>
        <v>433592.80116115004</v>
      </c>
      <c r="N38" s="109"/>
      <c r="O38" s="82">
        <f>+SUM(O39:O44)</f>
        <v>1168349.9094962182</v>
      </c>
      <c r="P38" s="82">
        <f>+SUM(P39:P44)</f>
        <v>1406941.223836608</v>
      </c>
      <c r="Q38" s="82">
        <f>+SUM(Q39:Q44)</f>
        <v>2575291.1333328267</v>
      </c>
      <c r="R38" s="82"/>
      <c r="S38" s="141">
        <f>+C38+G38+K38+O38</f>
        <v>2166825.88982803</v>
      </c>
      <c r="T38" s="141">
        <f>+D38+H38+L38+P38</f>
        <v>2000191.9967559879</v>
      </c>
      <c r="U38" s="141">
        <f>+S38+T38</f>
        <v>4167017.8865840179</v>
      </c>
      <c r="W38" s="117"/>
    </row>
    <row r="39" spans="1:39" x14ac:dyDescent="0.3">
      <c r="B39" s="140" t="s">
        <v>101</v>
      </c>
      <c r="C39" s="89">
        <v>131136.41217662999</v>
      </c>
      <c r="D39" s="89">
        <v>11731.970877419999</v>
      </c>
      <c r="E39" s="78">
        <f t="shared" ref="E39:E44" si="14">+D39+C39</f>
        <v>142868.38305405001</v>
      </c>
      <c r="G39" s="89">
        <v>106519.04178365998</v>
      </c>
      <c r="H39" s="89">
        <v>32219.489950969994</v>
      </c>
      <c r="I39" s="78">
        <f t="shared" ref="I39:I44" si="15">+H39+G39</f>
        <v>138738.53173462997</v>
      </c>
      <c r="K39" s="89">
        <v>38095.525493749963</v>
      </c>
      <c r="L39" s="89">
        <v>8543.5968798399972</v>
      </c>
      <c r="M39" s="78">
        <f t="shared" ref="M39:M44" si="16">+L39+K39</f>
        <v>46639.122373589962</v>
      </c>
      <c r="O39" s="89">
        <v>189049.13725422008</v>
      </c>
      <c r="P39" s="89">
        <v>211127.91856685022</v>
      </c>
      <c r="Q39" s="78">
        <f t="shared" ref="Q39:Q44" si="17">+P39+O39</f>
        <v>400177.05582107033</v>
      </c>
      <c r="S39" s="111">
        <f t="shared" si="4"/>
        <v>464800.11670826003</v>
      </c>
      <c r="T39" s="111">
        <f t="shared" si="5"/>
        <v>263622.97627508023</v>
      </c>
      <c r="U39" s="111">
        <f t="shared" si="6"/>
        <v>728423.09298334026</v>
      </c>
      <c r="X39" s="138"/>
    </row>
    <row r="40" spans="1:39" x14ac:dyDescent="0.3">
      <c r="B40" s="140" t="s">
        <v>102</v>
      </c>
      <c r="C40" s="89">
        <v>127991.53275800009</v>
      </c>
      <c r="D40" s="89">
        <v>183008.15432600013</v>
      </c>
      <c r="E40" s="78">
        <f t="shared" si="14"/>
        <v>310999.68708400021</v>
      </c>
      <c r="G40" s="89">
        <v>152633.34235100017</v>
      </c>
      <c r="H40" s="89">
        <v>170038.81066399993</v>
      </c>
      <c r="I40" s="78">
        <f t="shared" si="15"/>
        <v>322672.15301500011</v>
      </c>
      <c r="K40" s="89">
        <v>171314.43313000019</v>
      </c>
      <c r="L40" s="89">
        <v>159993.14527799989</v>
      </c>
      <c r="M40" s="78">
        <f t="shared" si="16"/>
        <v>331307.57840800006</v>
      </c>
      <c r="O40" s="89">
        <v>598801.29176999815</v>
      </c>
      <c r="P40" s="89">
        <v>873579.7283849977</v>
      </c>
      <c r="Q40" s="78">
        <f t="shared" si="17"/>
        <v>1472381.0201549958</v>
      </c>
      <c r="S40" s="111">
        <f t="shared" si="4"/>
        <v>1050740.6000089985</v>
      </c>
      <c r="T40" s="111">
        <f t="shared" si="5"/>
        <v>1386619.8386529977</v>
      </c>
      <c r="U40" s="111">
        <f t="shared" si="6"/>
        <v>2437360.4386619963</v>
      </c>
      <c r="X40" s="138"/>
    </row>
    <row r="41" spans="1:39" x14ac:dyDescent="0.3">
      <c r="B41" s="140" t="s">
        <v>103</v>
      </c>
      <c r="C41" s="89">
        <v>3642.5555309999995</v>
      </c>
      <c r="D41" s="89">
        <v>1052.4050989299999</v>
      </c>
      <c r="E41" s="78">
        <f t="shared" si="14"/>
        <v>4694.9606299299994</v>
      </c>
      <c r="G41" s="89">
        <v>4306.3118510000013</v>
      </c>
      <c r="H41" s="89">
        <v>284.70604388000004</v>
      </c>
      <c r="I41" s="78">
        <f t="shared" si="15"/>
        <v>4591.0178948800012</v>
      </c>
      <c r="K41" s="89">
        <v>7189.8931270000012</v>
      </c>
      <c r="L41" s="89">
        <v>2083.9082618500001</v>
      </c>
      <c r="M41" s="78">
        <f t="shared" si="16"/>
        <v>9273.8013888500009</v>
      </c>
      <c r="O41" s="89">
        <v>62901.449727000007</v>
      </c>
      <c r="P41" s="89">
        <v>25803.063514140005</v>
      </c>
      <c r="Q41" s="78">
        <f t="shared" si="17"/>
        <v>88704.513241140012</v>
      </c>
      <c r="S41" s="111">
        <f t="shared" si="4"/>
        <v>78040.210236000014</v>
      </c>
      <c r="T41" s="111">
        <f t="shared" si="5"/>
        <v>29224.082918800006</v>
      </c>
      <c r="U41" s="111">
        <f t="shared" si="6"/>
        <v>107264.29315480002</v>
      </c>
      <c r="X41" s="138"/>
    </row>
    <row r="42" spans="1:39" x14ac:dyDescent="0.3">
      <c r="B42" s="140" t="s">
        <v>104</v>
      </c>
      <c r="C42" s="89">
        <v>103755.5502949717</v>
      </c>
      <c r="D42" s="89">
        <v>2682.9596482999996</v>
      </c>
      <c r="E42" s="78">
        <f t="shared" si="14"/>
        <v>106438.50994327171</v>
      </c>
      <c r="G42" s="89">
        <v>28410.57461979998</v>
      </c>
      <c r="H42" s="89">
        <v>368.08280432000004</v>
      </c>
      <c r="I42" s="78">
        <f t="shared" si="15"/>
        <v>28778.657424119981</v>
      </c>
      <c r="K42" s="89">
        <v>25317.289563000009</v>
      </c>
      <c r="L42" s="89">
        <v>795.18122471000004</v>
      </c>
      <c r="M42" s="78">
        <f t="shared" si="16"/>
        <v>26112.470787710008</v>
      </c>
      <c r="O42" s="89">
        <v>66812.641870999985</v>
      </c>
      <c r="P42" s="89">
        <v>56642.65706562002</v>
      </c>
      <c r="Q42" s="78">
        <f t="shared" si="17"/>
        <v>123455.29893662001</v>
      </c>
      <c r="S42" s="111">
        <f t="shared" si="4"/>
        <v>224296.05634877167</v>
      </c>
      <c r="T42" s="111">
        <f t="shared" si="5"/>
        <v>60488.880742950023</v>
      </c>
      <c r="U42" s="111">
        <f t="shared" si="6"/>
        <v>284784.93709172169</v>
      </c>
      <c r="X42" s="138"/>
    </row>
    <row r="43" spans="1:39" x14ac:dyDescent="0.3">
      <c r="B43" s="140" t="s">
        <v>105</v>
      </c>
      <c r="C43" s="89">
        <v>44417.836351999977</v>
      </c>
      <c r="D43" s="89">
        <v>10761.820949000001</v>
      </c>
      <c r="E43" s="78">
        <f t="shared" si="14"/>
        <v>55179.657300999977</v>
      </c>
      <c r="G43" s="89">
        <v>20159.949949999998</v>
      </c>
      <c r="H43" s="89">
        <v>3394.3786180000002</v>
      </c>
      <c r="I43" s="78">
        <f t="shared" si="15"/>
        <v>23554.328567999997</v>
      </c>
      <c r="K43" s="89">
        <v>15040.606975999999</v>
      </c>
      <c r="L43" s="89">
        <v>5107.5453009999992</v>
      </c>
      <c r="M43" s="78">
        <f t="shared" si="16"/>
        <v>20148.152276999997</v>
      </c>
      <c r="O43" s="89">
        <v>250785.38887400011</v>
      </c>
      <c r="P43" s="89">
        <v>239787.85630500005</v>
      </c>
      <c r="Q43" s="78">
        <f t="shared" si="17"/>
        <v>490573.24517900019</v>
      </c>
      <c r="S43" s="111">
        <f t="shared" si="4"/>
        <v>330403.78215200012</v>
      </c>
      <c r="T43" s="111">
        <f t="shared" si="5"/>
        <v>259051.60117300006</v>
      </c>
      <c r="U43" s="111">
        <f t="shared" si="6"/>
        <v>589455.38332500018</v>
      </c>
      <c r="X43" s="138"/>
    </row>
    <row r="44" spans="1:39" x14ac:dyDescent="0.3">
      <c r="B44" s="140" t="s">
        <v>122</v>
      </c>
      <c r="C44" s="113">
        <v>13274.223658999997</v>
      </c>
      <c r="D44" s="113">
        <v>361.45215212000005</v>
      </c>
      <c r="E44" s="145">
        <f t="shared" si="14"/>
        <v>13635.675811119998</v>
      </c>
      <c r="G44" s="113">
        <v>5159.2247890000008</v>
      </c>
      <c r="H44" s="113">
        <v>823.16484104000006</v>
      </c>
      <c r="I44" s="145">
        <f t="shared" si="15"/>
        <v>5982.3896300400011</v>
      </c>
      <c r="K44" s="113">
        <v>111.675926</v>
      </c>
      <c r="L44" s="113"/>
      <c r="M44" s="145">
        <f t="shared" si="16"/>
        <v>111.675926</v>
      </c>
      <c r="O44" s="113"/>
      <c r="P44" s="113"/>
      <c r="Q44" s="145">
        <f t="shared" si="17"/>
        <v>0</v>
      </c>
      <c r="S44" s="146">
        <f t="shared" si="4"/>
        <v>18545.124373999999</v>
      </c>
      <c r="T44" s="146">
        <f t="shared" si="5"/>
        <v>1184.6169931600002</v>
      </c>
      <c r="U44" s="146">
        <f t="shared" si="6"/>
        <v>19729.741367160001</v>
      </c>
      <c r="X44" s="138"/>
    </row>
    <row r="45" spans="1:39" x14ac:dyDescent="0.3">
      <c r="B45" s="116" t="s">
        <v>54</v>
      </c>
      <c r="C45" s="117">
        <f>+C19+C38</f>
        <v>7528759.2962343646</v>
      </c>
      <c r="D45" s="117">
        <f>+D19+D38</f>
        <v>2991446.7541950098</v>
      </c>
      <c r="E45" s="117">
        <f>+E19+E38</f>
        <v>10520206.050429376</v>
      </c>
      <c r="G45" s="117">
        <f>+G19+G38</f>
        <v>4670247.6527686054</v>
      </c>
      <c r="H45" s="117">
        <f>+H19+H38</f>
        <v>3357187.8683238802</v>
      </c>
      <c r="I45" s="117">
        <f>+I19+I38</f>
        <v>8027435.5210924838</v>
      </c>
      <c r="K45" s="117">
        <f>+K19+K38</f>
        <v>3420317.8049284117</v>
      </c>
      <c r="L45" s="117">
        <f>+L19+L38</f>
        <v>3705935.0344438502</v>
      </c>
      <c r="M45" s="117">
        <f>+M19+M38</f>
        <v>7126252.8393722624</v>
      </c>
      <c r="O45" s="117">
        <f>+O19+O38</f>
        <v>33724852.207806356</v>
      </c>
      <c r="P45" s="117">
        <f>+P19+P38</f>
        <v>50959922.751232453</v>
      </c>
      <c r="Q45" s="117">
        <f>+Q19+Q38</f>
        <v>84684774.959038839</v>
      </c>
      <c r="S45" s="118">
        <f>+S19+S38</f>
        <v>49344176.961737737</v>
      </c>
      <c r="T45" s="118">
        <f>+T19+T38</f>
        <v>61014492.40819519</v>
      </c>
      <c r="U45" s="118">
        <f>+U19+U38</f>
        <v>110358669.36993292</v>
      </c>
    </row>
    <row r="47" spans="1:39" x14ac:dyDescent="0.3">
      <c r="A47" s="63"/>
      <c r="B47" s="63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</row>
    <row r="48" spans="1:39" x14ac:dyDescent="0.3">
      <c r="A48" s="63"/>
      <c r="B48" s="63"/>
      <c r="C48" s="101"/>
      <c r="D48" s="101"/>
      <c r="E48" s="101"/>
      <c r="F48" s="101"/>
      <c r="G48" s="101"/>
      <c r="H48" s="101"/>
      <c r="I48" s="101"/>
      <c r="J48" s="101"/>
    </row>
    <row r="49" spans="1:23" x14ac:dyDescent="0.3">
      <c r="A49" s="63"/>
      <c r="B49" s="63"/>
      <c r="C49" s="101"/>
      <c r="D49" s="101"/>
      <c r="E49" s="101"/>
      <c r="F49" s="101"/>
      <c r="G49" s="101"/>
      <c r="H49" s="101"/>
      <c r="I49" s="101"/>
      <c r="J49" s="101"/>
    </row>
    <row r="50" spans="1:23" ht="16.2" x14ac:dyDescent="0.35">
      <c r="A50" s="63"/>
      <c r="B50" s="75" t="s">
        <v>55</v>
      </c>
      <c r="C50" s="101"/>
      <c r="D50" s="101"/>
      <c r="E50" s="101"/>
      <c r="F50" s="101"/>
      <c r="G50" s="101"/>
      <c r="H50" s="101"/>
      <c r="I50" s="101"/>
      <c r="J50" s="78"/>
      <c r="R50" s="78"/>
    </row>
    <row r="51" spans="1:23" x14ac:dyDescent="0.3">
      <c r="A51" s="63"/>
      <c r="B51" s="90"/>
      <c r="C51" s="101"/>
      <c r="D51" s="101"/>
      <c r="E51" s="101"/>
      <c r="F51" s="101"/>
      <c r="G51" s="101"/>
      <c r="H51" s="101"/>
      <c r="I51" s="101"/>
      <c r="J51" s="78"/>
      <c r="N51" s="78"/>
      <c r="R51" s="78"/>
    </row>
    <row r="52" spans="1:23" s="107" customFormat="1" ht="24" customHeight="1" x14ac:dyDescent="0.3">
      <c r="A52" s="87"/>
      <c r="B52" s="169"/>
      <c r="C52" s="170" t="s">
        <v>19</v>
      </c>
      <c r="D52" s="168"/>
      <c r="E52" s="168"/>
      <c r="F52" s="104"/>
      <c r="G52" s="168" t="s">
        <v>20</v>
      </c>
      <c r="H52" s="168"/>
      <c r="I52" s="168"/>
      <c r="J52" s="105"/>
      <c r="K52" s="170" t="s">
        <v>21</v>
      </c>
      <c r="L52" s="168"/>
      <c r="M52" s="168"/>
      <c r="N52" s="106"/>
      <c r="O52" s="168" t="s">
        <v>22</v>
      </c>
      <c r="P52" s="168"/>
      <c r="Q52" s="168"/>
      <c r="R52" s="105"/>
      <c r="S52" s="168" t="s">
        <v>33</v>
      </c>
      <c r="T52" s="168"/>
      <c r="U52" s="168"/>
      <c r="W52" s="143"/>
    </row>
    <row r="53" spans="1:23" x14ac:dyDescent="0.3">
      <c r="A53" s="63"/>
      <c r="B53" s="169"/>
      <c r="C53" s="108"/>
      <c r="D53" s="108"/>
      <c r="E53" s="108"/>
      <c r="F53" s="101"/>
      <c r="G53" s="108"/>
      <c r="H53" s="108"/>
      <c r="I53" s="108"/>
      <c r="J53" s="109"/>
      <c r="K53" s="108"/>
      <c r="L53" s="108"/>
      <c r="M53" s="108"/>
      <c r="N53" s="109"/>
      <c r="O53" s="108"/>
      <c r="P53" s="108"/>
      <c r="Q53" s="108"/>
      <c r="R53" s="109"/>
      <c r="S53" s="108"/>
      <c r="T53" s="108"/>
      <c r="U53" s="108"/>
    </row>
    <row r="54" spans="1:23" x14ac:dyDescent="0.3">
      <c r="A54" s="63"/>
      <c r="B54" s="169"/>
      <c r="C54" s="110" t="s">
        <v>26</v>
      </c>
      <c r="D54" s="110" t="s">
        <v>27</v>
      </c>
      <c r="E54" s="110" t="s">
        <v>18</v>
      </c>
      <c r="F54" s="101"/>
      <c r="G54" s="110" t="s">
        <v>26</v>
      </c>
      <c r="H54" s="110" t="s">
        <v>27</v>
      </c>
      <c r="I54" s="110" t="s">
        <v>18</v>
      </c>
      <c r="J54" s="109"/>
      <c r="K54" s="110" t="s">
        <v>26</v>
      </c>
      <c r="L54" s="110" t="s">
        <v>27</v>
      </c>
      <c r="M54" s="110" t="s">
        <v>18</v>
      </c>
      <c r="N54" s="109"/>
      <c r="O54" s="110" t="s">
        <v>26</v>
      </c>
      <c r="P54" s="110" t="s">
        <v>27</v>
      </c>
      <c r="Q54" s="110" t="s">
        <v>18</v>
      </c>
      <c r="R54" s="109"/>
      <c r="S54" s="110" t="s">
        <v>26</v>
      </c>
      <c r="T54" s="110" t="s">
        <v>27</v>
      </c>
      <c r="U54" s="110" t="s">
        <v>18</v>
      </c>
    </row>
    <row r="55" spans="1:23" x14ac:dyDescent="0.3">
      <c r="A55" s="63"/>
      <c r="B55" s="119"/>
      <c r="C55" s="91"/>
      <c r="D55" s="91"/>
      <c r="E55" s="91"/>
      <c r="F55" s="101"/>
      <c r="G55" s="91"/>
      <c r="H55" s="91"/>
      <c r="I55" s="91"/>
      <c r="J55" s="91"/>
      <c r="K55" s="91"/>
      <c r="L55" s="91"/>
      <c r="M55" s="91"/>
      <c r="N55" s="120"/>
      <c r="O55" s="91"/>
      <c r="P55" s="91"/>
      <c r="Q55" s="91"/>
      <c r="R55" s="91"/>
      <c r="S55" s="91"/>
      <c r="T55" s="91"/>
      <c r="U55" s="91"/>
    </row>
    <row r="56" spans="1:23" s="116" customFormat="1" x14ac:dyDescent="0.3">
      <c r="A56" s="90"/>
      <c r="B56" s="116" t="s">
        <v>123</v>
      </c>
      <c r="C56" s="82">
        <f>+SUM(C57:C73)</f>
        <v>270844</v>
      </c>
      <c r="D56" s="82">
        <f>+SUM(D57:D73)</f>
        <v>5754</v>
      </c>
      <c r="E56" s="82">
        <f>+SUM(E57:E73)</f>
        <v>276598</v>
      </c>
      <c r="F56" s="142"/>
      <c r="G56" s="82">
        <f>+SUM(G57:G73)</f>
        <v>60506</v>
      </c>
      <c r="H56" s="82">
        <f>+SUM(H57:H73)</f>
        <v>7951</v>
      </c>
      <c r="I56" s="82">
        <f>+SUM(I57:I73)</f>
        <v>68457</v>
      </c>
      <c r="J56" s="82"/>
      <c r="K56" s="82">
        <f>+SUM(K57:K73)</f>
        <v>28037</v>
      </c>
      <c r="L56" s="82">
        <f>+SUM(L57:L73)</f>
        <v>4949</v>
      </c>
      <c r="M56" s="82">
        <f>+SUM(M57:M73)</f>
        <v>32986</v>
      </c>
      <c r="N56" s="109"/>
      <c r="O56" s="82">
        <f>+SUM(O57:O73)</f>
        <v>86450</v>
      </c>
      <c r="P56" s="82">
        <f>+SUM(P57:P73)</f>
        <v>20068</v>
      </c>
      <c r="Q56" s="82">
        <f>+SUM(Q57:Q73)</f>
        <v>106518</v>
      </c>
      <c r="R56" s="82"/>
      <c r="S56" s="141">
        <f>+C56+G56+K56+O56</f>
        <v>445837</v>
      </c>
      <c r="T56" s="141">
        <f>+D56+H56+L56+P56</f>
        <v>38722</v>
      </c>
      <c r="U56" s="141">
        <f>+S56+T56</f>
        <v>484559</v>
      </c>
      <c r="W56" s="117"/>
    </row>
    <row r="57" spans="1:23" x14ac:dyDescent="0.3">
      <c r="A57" s="63"/>
      <c r="B57" s="139" t="s">
        <v>106</v>
      </c>
      <c r="C57" s="78">
        <v>30010</v>
      </c>
      <c r="D57" s="78">
        <v>300</v>
      </c>
      <c r="E57" s="78">
        <f>+C57+D57</f>
        <v>30310</v>
      </c>
      <c r="F57" s="101"/>
      <c r="G57" s="78">
        <v>4520</v>
      </c>
      <c r="H57" s="78">
        <v>989</v>
      </c>
      <c r="I57" s="78">
        <f>+G57+H57</f>
        <v>5509</v>
      </c>
      <c r="J57" s="78"/>
      <c r="K57" s="78">
        <v>1039</v>
      </c>
      <c r="L57" s="78">
        <v>489</v>
      </c>
      <c r="M57" s="78">
        <f>+K57+L57</f>
        <v>1528</v>
      </c>
      <c r="N57" s="78"/>
      <c r="O57" s="78">
        <v>861</v>
      </c>
      <c r="P57" s="78">
        <v>387</v>
      </c>
      <c r="Q57" s="78">
        <f>+O57+P57</f>
        <v>1248</v>
      </c>
      <c r="R57" s="78"/>
      <c r="S57" s="111">
        <f>+C57+G57+K57+O57</f>
        <v>36430</v>
      </c>
      <c r="T57" s="111">
        <f>+D57+H57+L57+P57</f>
        <v>2165</v>
      </c>
      <c r="U57" s="111">
        <f>+S57+T57</f>
        <v>38595</v>
      </c>
    </row>
    <row r="58" spans="1:23" x14ac:dyDescent="0.3">
      <c r="A58" s="63"/>
      <c r="B58" s="139" t="s">
        <v>120</v>
      </c>
      <c r="C58" s="78">
        <v>288</v>
      </c>
      <c r="D58" s="78">
        <v>77</v>
      </c>
      <c r="E58" s="78">
        <f t="shared" ref="E58:E73" si="18">+C58+D58</f>
        <v>365</v>
      </c>
      <c r="F58" s="101"/>
      <c r="G58" s="78">
        <v>354</v>
      </c>
      <c r="H58" s="78">
        <v>154</v>
      </c>
      <c r="I58" s="78">
        <f t="shared" ref="I58:I73" si="19">+G58+H58</f>
        <v>508</v>
      </c>
      <c r="J58" s="78"/>
      <c r="K58" s="78">
        <v>162</v>
      </c>
      <c r="L58" s="78">
        <v>79</v>
      </c>
      <c r="M58" s="78">
        <f t="shared" ref="M58:M73" si="20">+K58+L58</f>
        <v>241</v>
      </c>
      <c r="N58" s="78"/>
      <c r="O58" s="78">
        <v>263</v>
      </c>
      <c r="P58" s="78">
        <v>139</v>
      </c>
      <c r="Q58" s="78">
        <f t="shared" ref="Q58:Q73" si="21">+O58+P58</f>
        <v>402</v>
      </c>
      <c r="R58" s="78"/>
      <c r="S58" s="111">
        <f t="shared" ref="S58:S71" si="22">+C58+G58+K58+O58</f>
        <v>1067</v>
      </c>
      <c r="T58" s="111">
        <f t="shared" ref="T58:T71" si="23">+D58+H58+L58+P58</f>
        <v>449</v>
      </c>
      <c r="U58" s="111">
        <f t="shared" ref="U58:U71" si="24">+S58+T58</f>
        <v>1516</v>
      </c>
    </row>
    <row r="59" spans="1:23" x14ac:dyDescent="0.3">
      <c r="A59" s="63"/>
      <c r="B59" s="139" t="s">
        <v>118</v>
      </c>
      <c r="C59" s="78">
        <v>13659</v>
      </c>
      <c r="D59" s="78">
        <v>160</v>
      </c>
      <c r="E59" s="78">
        <f t="shared" si="18"/>
        <v>13819</v>
      </c>
      <c r="F59" s="101"/>
      <c r="G59" s="78">
        <v>3250</v>
      </c>
      <c r="H59" s="78">
        <v>282</v>
      </c>
      <c r="I59" s="78">
        <f t="shared" si="19"/>
        <v>3532</v>
      </c>
      <c r="J59" s="78"/>
      <c r="K59" s="78">
        <v>2091</v>
      </c>
      <c r="L59" s="78">
        <v>261</v>
      </c>
      <c r="M59" s="78">
        <f t="shared" si="20"/>
        <v>2352</v>
      </c>
      <c r="N59" s="78"/>
      <c r="O59" s="78">
        <v>8951</v>
      </c>
      <c r="P59" s="78">
        <v>2244</v>
      </c>
      <c r="Q59" s="78">
        <f t="shared" si="21"/>
        <v>11195</v>
      </c>
      <c r="R59" s="78"/>
      <c r="S59" s="111">
        <f t="shared" si="22"/>
        <v>27951</v>
      </c>
      <c r="T59" s="111">
        <f t="shared" si="23"/>
        <v>2947</v>
      </c>
      <c r="U59" s="111">
        <f t="shared" si="24"/>
        <v>30898</v>
      </c>
    </row>
    <row r="60" spans="1:23" x14ac:dyDescent="0.3">
      <c r="A60" s="63"/>
      <c r="B60" s="139" t="s">
        <v>119</v>
      </c>
      <c r="C60" s="78"/>
      <c r="D60" s="78">
        <v>1</v>
      </c>
      <c r="E60" s="78">
        <f t="shared" si="18"/>
        <v>1</v>
      </c>
      <c r="F60" s="101"/>
      <c r="G60" s="78"/>
      <c r="H60" s="78">
        <v>1</v>
      </c>
      <c r="I60" s="78">
        <f t="shared" si="19"/>
        <v>1</v>
      </c>
      <c r="J60" s="78"/>
      <c r="K60" s="78"/>
      <c r="L60" s="78">
        <v>1</v>
      </c>
      <c r="M60" s="78">
        <f t="shared" si="20"/>
        <v>1</v>
      </c>
      <c r="N60" s="78"/>
      <c r="O60" s="78">
        <v>57</v>
      </c>
      <c r="P60" s="78">
        <v>132</v>
      </c>
      <c r="Q60" s="78">
        <f t="shared" si="21"/>
        <v>189</v>
      </c>
      <c r="R60" s="78"/>
      <c r="S60" s="111">
        <f t="shared" si="22"/>
        <v>57</v>
      </c>
      <c r="T60" s="111">
        <f t="shared" si="23"/>
        <v>135</v>
      </c>
      <c r="U60" s="111">
        <f t="shared" si="24"/>
        <v>192</v>
      </c>
    </row>
    <row r="61" spans="1:23" x14ac:dyDescent="0.3">
      <c r="A61" s="63"/>
      <c r="B61" s="139" t="s">
        <v>121</v>
      </c>
      <c r="C61" s="78">
        <v>1</v>
      </c>
      <c r="D61" s="78"/>
      <c r="E61" s="78">
        <f t="shared" si="18"/>
        <v>1</v>
      </c>
      <c r="F61" s="101"/>
      <c r="G61" s="78">
        <v>1</v>
      </c>
      <c r="H61" s="78">
        <v>1</v>
      </c>
      <c r="I61" s="78">
        <f t="shared" si="19"/>
        <v>2</v>
      </c>
      <c r="J61" s="78"/>
      <c r="K61" s="78">
        <v>1</v>
      </c>
      <c r="L61" s="78"/>
      <c r="M61" s="78">
        <f t="shared" si="20"/>
        <v>1</v>
      </c>
      <c r="N61" s="78"/>
      <c r="O61" s="78">
        <v>562</v>
      </c>
      <c r="P61" s="78">
        <v>103</v>
      </c>
      <c r="Q61" s="78">
        <f t="shared" si="21"/>
        <v>665</v>
      </c>
      <c r="R61" s="78"/>
      <c r="S61" s="111">
        <f t="shared" si="22"/>
        <v>565</v>
      </c>
      <c r="T61" s="111">
        <f t="shared" si="23"/>
        <v>104</v>
      </c>
      <c r="U61" s="111">
        <f t="shared" si="24"/>
        <v>669</v>
      </c>
    </row>
    <row r="62" spans="1:23" x14ac:dyDescent="0.3">
      <c r="A62" s="63"/>
      <c r="B62" s="139" t="s">
        <v>117</v>
      </c>
      <c r="C62" s="78">
        <v>18760</v>
      </c>
      <c r="D62" s="78">
        <v>991</v>
      </c>
      <c r="E62" s="78">
        <f t="shared" si="18"/>
        <v>19751</v>
      </c>
      <c r="F62" s="101"/>
      <c r="G62" s="78">
        <v>5463</v>
      </c>
      <c r="H62" s="78">
        <v>1428</v>
      </c>
      <c r="I62" s="78">
        <f t="shared" si="19"/>
        <v>6891</v>
      </c>
      <c r="J62" s="78"/>
      <c r="K62" s="78">
        <v>2749</v>
      </c>
      <c r="L62" s="78">
        <v>1040</v>
      </c>
      <c r="M62" s="78">
        <f t="shared" si="20"/>
        <v>3789</v>
      </c>
      <c r="N62" s="78"/>
      <c r="O62" s="78">
        <v>14523</v>
      </c>
      <c r="P62" s="78">
        <v>3514</v>
      </c>
      <c r="Q62" s="78">
        <f t="shared" si="21"/>
        <v>18037</v>
      </c>
      <c r="R62" s="78"/>
      <c r="S62" s="111">
        <f t="shared" si="22"/>
        <v>41495</v>
      </c>
      <c r="T62" s="111">
        <f t="shared" si="23"/>
        <v>6973</v>
      </c>
      <c r="U62" s="111">
        <f t="shared" si="24"/>
        <v>48468</v>
      </c>
    </row>
    <row r="63" spans="1:23" x14ac:dyDescent="0.3">
      <c r="A63" s="63"/>
      <c r="B63" s="139" t="s">
        <v>116</v>
      </c>
      <c r="C63" s="78">
        <v>54258</v>
      </c>
      <c r="D63" s="78">
        <v>502</v>
      </c>
      <c r="E63" s="78">
        <f t="shared" si="18"/>
        <v>54760</v>
      </c>
      <c r="F63" s="101"/>
      <c r="G63" s="78">
        <v>7998</v>
      </c>
      <c r="H63" s="78">
        <v>362</v>
      </c>
      <c r="I63" s="78">
        <f t="shared" si="19"/>
        <v>8360</v>
      </c>
      <c r="J63" s="78"/>
      <c r="K63" s="78">
        <v>2824</v>
      </c>
      <c r="L63" s="78">
        <v>395</v>
      </c>
      <c r="M63" s="78">
        <f t="shared" si="20"/>
        <v>3219</v>
      </c>
      <c r="N63" s="78"/>
      <c r="O63" s="78">
        <v>5964</v>
      </c>
      <c r="P63" s="78">
        <v>1424</v>
      </c>
      <c r="Q63" s="78">
        <f t="shared" si="21"/>
        <v>7388</v>
      </c>
      <c r="R63" s="78"/>
      <c r="S63" s="111">
        <f t="shared" si="22"/>
        <v>71044</v>
      </c>
      <c r="T63" s="111">
        <f t="shared" si="23"/>
        <v>2683</v>
      </c>
      <c r="U63" s="111">
        <f t="shared" si="24"/>
        <v>73727</v>
      </c>
    </row>
    <row r="64" spans="1:23" x14ac:dyDescent="0.3">
      <c r="A64" s="63"/>
      <c r="B64" s="139" t="s">
        <v>109</v>
      </c>
      <c r="C64" s="78">
        <v>20102</v>
      </c>
      <c r="D64" s="78">
        <v>442</v>
      </c>
      <c r="E64" s="78">
        <f t="shared" si="18"/>
        <v>20544</v>
      </c>
      <c r="F64" s="101"/>
      <c r="G64" s="78">
        <v>8523</v>
      </c>
      <c r="H64" s="78">
        <v>695</v>
      </c>
      <c r="I64" s="78">
        <f t="shared" si="19"/>
        <v>9218</v>
      </c>
      <c r="J64" s="78"/>
      <c r="K64" s="78">
        <v>4885</v>
      </c>
      <c r="L64" s="78">
        <v>535</v>
      </c>
      <c r="M64" s="78">
        <f t="shared" si="20"/>
        <v>5420</v>
      </c>
      <c r="N64" s="78"/>
      <c r="O64" s="78">
        <v>18465</v>
      </c>
      <c r="P64" s="78">
        <v>2619</v>
      </c>
      <c r="Q64" s="78">
        <f t="shared" si="21"/>
        <v>21084</v>
      </c>
      <c r="R64" s="78"/>
      <c r="S64" s="111">
        <f t="shared" si="22"/>
        <v>51975</v>
      </c>
      <c r="T64" s="111">
        <f t="shared" si="23"/>
        <v>4291</v>
      </c>
      <c r="U64" s="111">
        <f t="shared" si="24"/>
        <v>56266</v>
      </c>
    </row>
    <row r="65" spans="1:23" x14ac:dyDescent="0.3">
      <c r="B65" s="140" t="s">
        <v>108</v>
      </c>
      <c r="C65" s="89">
        <v>7141</v>
      </c>
      <c r="D65" s="89">
        <v>138</v>
      </c>
      <c r="E65" s="78">
        <f t="shared" si="18"/>
        <v>7279</v>
      </c>
      <c r="G65" s="89">
        <v>1857</v>
      </c>
      <c r="H65" s="89">
        <v>113</v>
      </c>
      <c r="I65" s="78">
        <f t="shared" si="19"/>
        <v>1970</v>
      </c>
      <c r="K65" s="89">
        <v>989</v>
      </c>
      <c r="L65" s="89">
        <v>50</v>
      </c>
      <c r="M65" s="78">
        <f t="shared" si="20"/>
        <v>1039</v>
      </c>
      <c r="O65" s="89">
        <v>3418</v>
      </c>
      <c r="P65" s="89">
        <v>832</v>
      </c>
      <c r="Q65" s="78">
        <f t="shared" si="21"/>
        <v>4250</v>
      </c>
      <c r="S65" s="111">
        <f t="shared" si="22"/>
        <v>13405</v>
      </c>
      <c r="T65" s="111">
        <f t="shared" si="23"/>
        <v>1133</v>
      </c>
      <c r="U65" s="111">
        <f t="shared" si="24"/>
        <v>14538</v>
      </c>
    </row>
    <row r="66" spans="1:23" x14ac:dyDescent="0.3">
      <c r="B66" s="140" t="s">
        <v>110</v>
      </c>
      <c r="C66" s="89">
        <v>41099</v>
      </c>
      <c r="D66" s="89">
        <v>1270</v>
      </c>
      <c r="E66" s="78">
        <f t="shared" si="18"/>
        <v>42369</v>
      </c>
      <c r="G66" s="89">
        <v>10415</v>
      </c>
      <c r="H66" s="89">
        <v>1289</v>
      </c>
      <c r="I66" s="78">
        <f t="shared" si="19"/>
        <v>11704</v>
      </c>
      <c r="K66" s="89">
        <v>3469</v>
      </c>
      <c r="L66" s="89">
        <v>458</v>
      </c>
      <c r="M66" s="78">
        <f t="shared" si="20"/>
        <v>3927</v>
      </c>
      <c r="O66" s="89">
        <v>2732</v>
      </c>
      <c r="P66" s="89">
        <v>521</v>
      </c>
      <c r="Q66" s="78">
        <f t="shared" si="21"/>
        <v>3253</v>
      </c>
      <c r="S66" s="111">
        <f t="shared" si="22"/>
        <v>57715</v>
      </c>
      <c r="T66" s="111">
        <f t="shared" si="23"/>
        <v>3538</v>
      </c>
      <c r="U66" s="111">
        <f t="shared" si="24"/>
        <v>61253</v>
      </c>
    </row>
    <row r="67" spans="1:23" x14ac:dyDescent="0.3">
      <c r="B67" s="140" t="s">
        <v>111</v>
      </c>
      <c r="C67" s="89">
        <v>3301</v>
      </c>
      <c r="D67" s="89">
        <v>471</v>
      </c>
      <c r="E67" s="78">
        <f t="shared" si="18"/>
        <v>3772</v>
      </c>
      <c r="G67" s="89">
        <v>2648</v>
      </c>
      <c r="H67" s="89">
        <v>893</v>
      </c>
      <c r="I67" s="78">
        <f t="shared" si="19"/>
        <v>3541</v>
      </c>
      <c r="K67" s="89">
        <v>2089</v>
      </c>
      <c r="L67" s="89">
        <v>465</v>
      </c>
      <c r="M67" s="78">
        <f t="shared" si="20"/>
        <v>2554</v>
      </c>
      <c r="O67" s="89">
        <v>3643</v>
      </c>
      <c r="P67" s="89">
        <v>1712</v>
      </c>
      <c r="Q67" s="78">
        <f t="shared" si="21"/>
        <v>5355</v>
      </c>
      <c r="S67" s="111">
        <f t="shared" si="22"/>
        <v>11681</v>
      </c>
      <c r="T67" s="111">
        <f t="shared" si="23"/>
        <v>3541</v>
      </c>
      <c r="U67" s="111">
        <f t="shared" si="24"/>
        <v>15222</v>
      </c>
    </row>
    <row r="68" spans="1:23" x14ac:dyDescent="0.3">
      <c r="B68" s="140" t="s">
        <v>112</v>
      </c>
      <c r="C68" s="89">
        <v>40051</v>
      </c>
      <c r="D68" s="89">
        <v>143</v>
      </c>
      <c r="E68" s="78">
        <f t="shared" si="18"/>
        <v>40194</v>
      </c>
      <c r="G68" s="89">
        <v>7219</v>
      </c>
      <c r="H68" s="89">
        <v>413</v>
      </c>
      <c r="I68" s="78">
        <f t="shared" si="19"/>
        <v>7632</v>
      </c>
      <c r="K68" s="89">
        <v>2625</v>
      </c>
      <c r="L68" s="89">
        <v>170</v>
      </c>
      <c r="M68" s="78">
        <f t="shared" si="20"/>
        <v>2795</v>
      </c>
      <c r="O68" s="89">
        <v>7084</v>
      </c>
      <c r="P68" s="89">
        <v>537</v>
      </c>
      <c r="Q68" s="78">
        <f t="shared" si="21"/>
        <v>7621</v>
      </c>
      <c r="S68" s="111">
        <f t="shared" si="22"/>
        <v>56979</v>
      </c>
      <c r="T68" s="111">
        <f t="shared" si="23"/>
        <v>1263</v>
      </c>
      <c r="U68" s="111">
        <f t="shared" si="24"/>
        <v>58242</v>
      </c>
    </row>
    <row r="69" spans="1:23" x14ac:dyDescent="0.3">
      <c r="B69" s="140" t="s">
        <v>113</v>
      </c>
      <c r="C69" s="89">
        <v>15499</v>
      </c>
      <c r="D69" s="89">
        <v>731</v>
      </c>
      <c r="E69" s="78">
        <f t="shared" si="18"/>
        <v>16230</v>
      </c>
      <c r="G69" s="89">
        <v>3641</v>
      </c>
      <c r="H69" s="89">
        <v>678</v>
      </c>
      <c r="I69" s="78">
        <f t="shared" si="19"/>
        <v>4319</v>
      </c>
      <c r="K69" s="89">
        <v>2215</v>
      </c>
      <c r="L69" s="89">
        <v>402</v>
      </c>
      <c r="M69" s="78">
        <f t="shared" si="20"/>
        <v>2617</v>
      </c>
      <c r="O69" s="89">
        <v>6188</v>
      </c>
      <c r="P69" s="89">
        <v>1594</v>
      </c>
      <c r="Q69" s="78">
        <f t="shared" si="21"/>
        <v>7782</v>
      </c>
      <c r="S69" s="111">
        <f t="shared" si="22"/>
        <v>27543</v>
      </c>
      <c r="T69" s="111">
        <f t="shared" si="23"/>
        <v>3405</v>
      </c>
      <c r="U69" s="111">
        <f t="shared" si="24"/>
        <v>30948</v>
      </c>
    </row>
    <row r="70" spans="1:23" x14ac:dyDescent="0.3">
      <c r="B70" s="140" t="s">
        <v>114</v>
      </c>
      <c r="C70" s="89">
        <v>2679</v>
      </c>
      <c r="D70" s="89">
        <v>169</v>
      </c>
      <c r="E70" s="78">
        <f t="shared" si="18"/>
        <v>2848</v>
      </c>
      <c r="G70" s="89">
        <v>1524</v>
      </c>
      <c r="H70" s="89">
        <v>355</v>
      </c>
      <c r="I70" s="78">
        <f t="shared" si="19"/>
        <v>1879</v>
      </c>
      <c r="K70" s="89">
        <v>656</v>
      </c>
      <c r="L70" s="89">
        <v>266</v>
      </c>
      <c r="M70" s="78">
        <f t="shared" si="20"/>
        <v>922</v>
      </c>
      <c r="O70" s="89">
        <v>3236</v>
      </c>
      <c r="P70" s="89">
        <v>651</v>
      </c>
      <c r="Q70" s="78">
        <f t="shared" si="21"/>
        <v>3887</v>
      </c>
      <c r="S70" s="111">
        <f t="shared" si="22"/>
        <v>8095</v>
      </c>
      <c r="T70" s="111">
        <f t="shared" si="23"/>
        <v>1441</v>
      </c>
      <c r="U70" s="111">
        <f t="shared" si="24"/>
        <v>9536</v>
      </c>
    </row>
    <row r="71" spans="1:23" x14ac:dyDescent="0.3">
      <c r="B71" s="140" t="s">
        <v>115</v>
      </c>
      <c r="C71" s="89">
        <v>4135</v>
      </c>
      <c r="D71" s="89">
        <v>74</v>
      </c>
      <c r="E71" s="78">
        <f t="shared" si="18"/>
        <v>4209</v>
      </c>
      <c r="G71" s="89">
        <v>1132</v>
      </c>
      <c r="H71" s="89">
        <v>115</v>
      </c>
      <c r="I71" s="78">
        <f t="shared" si="19"/>
        <v>1247</v>
      </c>
      <c r="K71" s="89">
        <v>1244</v>
      </c>
      <c r="L71" s="89">
        <v>142</v>
      </c>
      <c r="M71" s="78">
        <f t="shared" si="20"/>
        <v>1386</v>
      </c>
      <c r="O71" s="89">
        <v>3642</v>
      </c>
      <c r="P71" s="89">
        <v>474</v>
      </c>
      <c r="Q71" s="78">
        <f t="shared" si="21"/>
        <v>4116</v>
      </c>
      <c r="S71" s="111">
        <f t="shared" si="22"/>
        <v>10153</v>
      </c>
      <c r="T71" s="111">
        <f t="shared" si="23"/>
        <v>805</v>
      </c>
      <c r="U71" s="111">
        <f t="shared" si="24"/>
        <v>10958</v>
      </c>
    </row>
    <row r="72" spans="1:23" x14ac:dyDescent="0.3">
      <c r="B72" s="140" t="s">
        <v>107</v>
      </c>
      <c r="C72" s="89">
        <v>6875</v>
      </c>
      <c r="D72" s="89">
        <v>145</v>
      </c>
      <c r="E72" s="78">
        <f t="shared" si="18"/>
        <v>7020</v>
      </c>
      <c r="G72" s="89">
        <v>904</v>
      </c>
      <c r="H72" s="89">
        <v>78</v>
      </c>
      <c r="I72" s="78">
        <f t="shared" si="19"/>
        <v>982</v>
      </c>
      <c r="K72" s="89">
        <v>723</v>
      </c>
      <c r="L72" s="89">
        <v>121</v>
      </c>
      <c r="M72" s="78">
        <f t="shared" si="20"/>
        <v>844</v>
      </c>
      <c r="O72" s="89">
        <v>6580</v>
      </c>
      <c r="P72" s="89">
        <v>2460</v>
      </c>
      <c r="Q72" s="78">
        <f t="shared" si="21"/>
        <v>9040</v>
      </c>
      <c r="S72" s="111">
        <f>+C72+G72+K72+O72</f>
        <v>15082</v>
      </c>
      <c r="T72" s="111">
        <f>+D72+H72+L72+P72</f>
        <v>2804</v>
      </c>
      <c r="U72" s="111">
        <f>+S72+T72</f>
        <v>17886</v>
      </c>
    </row>
    <row r="73" spans="1:23" x14ac:dyDescent="0.3">
      <c r="B73" s="140" t="s">
        <v>100</v>
      </c>
      <c r="C73" s="89">
        <v>12986</v>
      </c>
      <c r="D73" s="89">
        <v>140</v>
      </c>
      <c r="E73" s="78">
        <f t="shared" si="18"/>
        <v>13126</v>
      </c>
      <c r="G73" s="89">
        <v>1057</v>
      </c>
      <c r="H73" s="89">
        <v>105</v>
      </c>
      <c r="I73" s="78">
        <f t="shared" si="19"/>
        <v>1162</v>
      </c>
      <c r="K73" s="89">
        <v>276</v>
      </c>
      <c r="L73" s="89">
        <v>75</v>
      </c>
      <c r="M73" s="78">
        <f t="shared" si="20"/>
        <v>351</v>
      </c>
      <c r="O73" s="89">
        <v>281</v>
      </c>
      <c r="P73" s="89">
        <v>725</v>
      </c>
      <c r="Q73" s="78">
        <f t="shared" si="21"/>
        <v>1006</v>
      </c>
      <c r="S73" s="111">
        <f t="shared" ref="S73" si="25">+C73+G73+K73+O73</f>
        <v>14600</v>
      </c>
      <c r="T73" s="111">
        <f t="shared" ref="T73" si="26">+D73+H73+L73+P73</f>
        <v>1045</v>
      </c>
      <c r="U73" s="111">
        <f t="shared" ref="U73" si="27">+S73+T73</f>
        <v>15645</v>
      </c>
    </row>
    <row r="74" spans="1:23" x14ac:dyDescent="0.3">
      <c r="E74" s="91"/>
      <c r="I74" s="91"/>
      <c r="M74" s="91"/>
      <c r="Q74" s="91"/>
      <c r="S74" s="111"/>
      <c r="T74" s="111"/>
      <c r="U74" s="111"/>
    </row>
    <row r="75" spans="1:23" s="116" customFormat="1" x14ac:dyDescent="0.3">
      <c r="A75" s="90"/>
      <c r="B75" s="116" t="s">
        <v>124</v>
      </c>
      <c r="C75" s="82">
        <f>+SUM(C76:C81)</f>
        <v>50737</v>
      </c>
      <c r="D75" s="82">
        <f>+SUM(D76:D81)</f>
        <v>590</v>
      </c>
      <c r="E75" s="82">
        <f>+SUM(E76:E81)</f>
        <v>51327</v>
      </c>
      <c r="F75" s="142"/>
      <c r="G75" s="82">
        <f>+SUM(G76:G81)</f>
        <v>5339</v>
      </c>
      <c r="H75" s="82">
        <f>+SUM(H76:H81)</f>
        <v>760</v>
      </c>
      <c r="I75" s="82">
        <f>+SUM(I76:I81)</f>
        <v>6099</v>
      </c>
      <c r="J75" s="82"/>
      <c r="K75" s="82">
        <f>+SUM(K76:K81)</f>
        <v>3381</v>
      </c>
      <c r="L75" s="82">
        <f>+SUM(L76:L81)</f>
        <v>347</v>
      </c>
      <c r="M75" s="82">
        <f>+SUM(M76:M81)</f>
        <v>3728</v>
      </c>
      <c r="N75" s="109"/>
      <c r="O75" s="82">
        <f>+SUM(O76:O81)</f>
        <v>4313</v>
      </c>
      <c r="P75" s="82">
        <f>+SUM(P76:P81)</f>
        <v>2541</v>
      </c>
      <c r="Q75" s="82">
        <f>+SUM(Q76:Q81)</f>
        <v>6854</v>
      </c>
      <c r="R75" s="82"/>
      <c r="S75" s="141">
        <f>+C75+G75+K75+O75</f>
        <v>63770</v>
      </c>
      <c r="T75" s="141">
        <f>+D75+H75+L75+P75</f>
        <v>4238</v>
      </c>
      <c r="U75" s="141">
        <f>+S75+T75</f>
        <v>68008</v>
      </c>
      <c r="W75" s="117"/>
    </row>
    <row r="76" spans="1:23" x14ac:dyDescent="0.3">
      <c r="B76" s="140" t="s">
        <v>101</v>
      </c>
      <c r="C76" s="89">
        <v>7432</v>
      </c>
      <c r="D76" s="89">
        <v>146</v>
      </c>
      <c r="E76" s="78">
        <f t="shared" ref="E76:E81" si="28">+C76+D76</f>
        <v>7578</v>
      </c>
      <c r="G76" s="89">
        <v>1000</v>
      </c>
      <c r="H76" s="89">
        <v>74</v>
      </c>
      <c r="I76" s="78">
        <f t="shared" ref="I76:I81" si="29">+G76+H76</f>
        <v>1074</v>
      </c>
      <c r="K76" s="89">
        <v>391</v>
      </c>
      <c r="L76" s="89">
        <v>35</v>
      </c>
      <c r="M76" s="78">
        <f t="shared" ref="M76:M81" si="30">+K76+L76</f>
        <v>426</v>
      </c>
      <c r="O76" s="89">
        <v>843</v>
      </c>
      <c r="P76" s="89">
        <v>264</v>
      </c>
      <c r="Q76" s="78">
        <f t="shared" ref="Q76:Q81" si="31">+O76+P76</f>
        <v>1107</v>
      </c>
      <c r="S76" s="111">
        <f t="shared" ref="S76:S81" si="32">+C76+G76+K76+O76</f>
        <v>9666</v>
      </c>
      <c r="T76" s="111">
        <f t="shared" ref="T76:T81" si="33">+D76+H76+L76+P76</f>
        <v>519</v>
      </c>
      <c r="U76" s="111">
        <f t="shared" ref="U76:U81" si="34">+S76+T76</f>
        <v>10185</v>
      </c>
    </row>
    <row r="77" spans="1:23" x14ac:dyDescent="0.3">
      <c r="B77" s="140" t="s">
        <v>102</v>
      </c>
      <c r="C77" s="89">
        <v>1691</v>
      </c>
      <c r="D77" s="89">
        <v>427</v>
      </c>
      <c r="E77" s="78">
        <f t="shared" si="28"/>
        <v>2118</v>
      </c>
      <c r="G77" s="89">
        <v>2222</v>
      </c>
      <c r="H77" s="89">
        <v>666</v>
      </c>
      <c r="I77" s="78">
        <f t="shared" si="29"/>
        <v>2888</v>
      </c>
      <c r="K77" s="89">
        <v>2401</v>
      </c>
      <c r="L77" s="89">
        <v>287</v>
      </c>
      <c r="M77" s="78">
        <f t="shared" si="30"/>
        <v>2688</v>
      </c>
      <c r="O77" s="89">
        <v>2674</v>
      </c>
      <c r="P77" s="89">
        <v>1967</v>
      </c>
      <c r="Q77" s="78">
        <f t="shared" si="31"/>
        <v>4641</v>
      </c>
      <c r="S77" s="111">
        <f t="shared" si="32"/>
        <v>8988</v>
      </c>
      <c r="T77" s="111">
        <f t="shared" si="33"/>
        <v>3347</v>
      </c>
      <c r="U77" s="111">
        <f t="shared" si="34"/>
        <v>12335</v>
      </c>
    </row>
    <row r="78" spans="1:23" x14ac:dyDescent="0.3">
      <c r="B78" s="140" t="s">
        <v>103</v>
      </c>
      <c r="C78" s="89">
        <v>536</v>
      </c>
      <c r="D78" s="89">
        <v>3</v>
      </c>
      <c r="E78" s="78">
        <f t="shared" si="28"/>
        <v>539</v>
      </c>
      <c r="G78" s="89">
        <v>281</v>
      </c>
      <c r="H78" s="89">
        <v>3</v>
      </c>
      <c r="I78" s="78">
        <f t="shared" si="29"/>
        <v>284</v>
      </c>
      <c r="K78" s="89">
        <v>155</v>
      </c>
      <c r="L78" s="89">
        <v>7</v>
      </c>
      <c r="M78" s="78">
        <f t="shared" si="30"/>
        <v>162</v>
      </c>
      <c r="O78" s="89">
        <v>216</v>
      </c>
      <c r="P78" s="89">
        <v>117</v>
      </c>
      <c r="Q78" s="78">
        <f t="shared" si="31"/>
        <v>333</v>
      </c>
      <c r="S78" s="111">
        <f t="shared" si="32"/>
        <v>1188</v>
      </c>
      <c r="T78" s="111">
        <f t="shared" si="33"/>
        <v>130</v>
      </c>
      <c r="U78" s="111">
        <f t="shared" si="34"/>
        <v>1318</v>
      </c>
    </row>
    <row r="79" spans="1:23" x14ac:dyDescent="0.3">
      <c r="B79" s="140" t="s">
        <v>104</v>
      </c>
      <c r="C79" s="89">
        <v>39796</v>
      </c>
      <c r="D79" s="89">
        <v>3</v>
      </c>
      <c r="E79" s="78">
        <f t="shared" si="28"/>
        <v>39799</v>
      </c>
      <c r="G79" s="89">
        <v>1486</v>
      </c>
      <c r="H79" s="89">
        <v>3</v>
      </c>
      <c r="I79" s="78">
        <f t="shared" si="29"/>
        <v>1489</v>
      </c>
      <c r="K79" s="89">
        <v>284</v>
      </c>
      <c r="L79" s="89">
        <v>4</v>
      </c>
      <c r="M79" s="78">
        <f t="shared" si="30"/>
        <v>288</v>
      </c>
      <c r="O79" s="89">
        <v>209</v>
      </c>
      <c r="P79" s="89">
        <v>56</v>
      </c>
      <c r="Q79" s="78">
        <f t="shared" si="31"/>
        <v>265</v>
      </c>
      <c r="S79" s="111">
        <f t="shared" si="32"/>
        <v>41775</v>
      </c>
      <c r="T79" s="111">
        <f t="shared" si="33"/>
        <v>66</v>
      </c>
      <c r="U79" s="111">
        <f t="shared" si="34"/>
        <v>41841</v>
      </c>
    </row>
    <row r="80" spans="1:23" x14ac:dyDescent="0.3">
      <c r="B80" s="140" t="s">
        <v>105</v>
      </c>
      <c r="C80" s="89">
        <v>1107</v>
      </c>
      <c r="D80" s="89">
        <v>8</v>
      </c>
      <c r="E80" s="78">
        <f t="shared" si="28"/>
        <v>1115</v>
      </c>
      <c r="G80" s="89">
        <v>318</v>
      </c>
      <c r="H80" s="89">
        <v>11</v>
      </c>
      <c r="I80" s="78">
        <f t="shared" si="29"/>
        <v>329</v>
      </c>
      <c r="K80" s="89">
        <v>147</v>
      </c>
      <c r="L80" s="89">
        <v>14</v>
      </c>
      <c r="M80" s="78">
        <f t="shared" si="30"/>
        <v>161</v>
      </c>
      <c r="O80" s="89">
        <v>371</v>
      </c>
      <c r="P80" s="89">
        <v>137</v>
      </c>
      <c r="Q80" s="78">
        <f t="shared" si="31"/>
        <v>508</v>
      </c>
      <c r="S80" s="111">
        <f t="shared" si="32"/>
        <v>1943</v>
      </c>
      <c r="T80" s="111">
        <f t="shared" si="33"/>
        <v>170</v>
      </c>
      <c r="U80" s="111">
        <f t="shared" si="34"/>
        <v>2113</v>
      </c>
    </row>
    <row r="81" spans="2:21" x14ac:dyDescent="0.3">
      <c r="B81" s="140" t="s">
        <v>122</v>
      </c>
      <c r="C81" s="113">
        <v>175</v>
      </c>
      <c r="D81" s="113">
        <v>3</v>
      </c>
      <c r="E81" s="145">
        <f t="shared" si="28"/>
        <v>178</v>
      </c>
      <c r="G81" s="113">
        <v>32</v>
      </c>
      <c r="H81" s="113">
        <v>3</v>
      </c>
      <c r="I81" s="145">
        <f t="shared" si="29"/>
        <v>35</v>
      </c>
      <c r="K81" s="113">
        <v>3</v>
      </c>
      <c r="L81" s="113"/>
      <c r="M81" s="145">
        <f t="shared" si="30"/>
        <v>3</v>
      </c>
      <c r="O81" s="113"/>
      <c r="P81" s="113"/>
      <c r="Q81" s="145">
        <f t="shared" si="31"/>
        <v>0</v>
      </c>
      <c r="S81" s="146">
        <f t="shared" si="32"/>
        <v>210</v>
      </c>
      <c r="T81" s="146">
        <f t="shared" si="33"/>
        <v>6</v>
      </c>
      <c r="U81" s="146">
        <f t="shared" si="34"/>
        <v>216</v>
      </c>
    </row>
    <row r="82" spans="2:21" x14ac:dyDescent="0.3">
      <c r="B82" s="116" t="s">
        <v>54</v>
      </c>
      <c r="C82" s="117">
        <f>+C56+C75</f>
        <v>321581</v>
      </c>
      <c r="D82" s="117">
        <f>+D56+D75</f>
        <v>6344</v>
      </c>
      <c r="E82" s="117">
        <f>+E56+E75</f>
        <v>327925</v>
      </c>
      <c r="G82" s="117">
        <f>+G56+G75</f>
        <v>65845</v>
      </c>
      <c r="H82" s="117">
        <f>+H56+H75</f>
        <v>8711</v>
      </c>
      <c r="I82" s="117">
        <f>+I56+I75</f>
        <v>74556</v>
      </c>
      <c r="K82" s="117">
        <f>+K56+K75</f>
        <v>31418</v>
      </c>
      <c r="L82" s="117">
        <f>+L56+L75</f>
        <v>5296</v>
      </c>
      <c r="M82" s="117">
        <f>+M56+M75</f>
        <v>36714</v>
      </c>
      <c r="O82" s="117">
        <f>+O56+O75</f>
        <v>90763</v>
      </c>
      <c r="P82" s="117">
        <f>+P56+P75</f>
        <v>22609</v>
      </c>
      <c r="Q82" s="117">
        <f>+Q56+Q75</f>
        <v>113372</v>
      </c>
      <c r="S82" s="118">
        <f>+S56+S75</f>
        <v>509607</v>
      </c>
      <c r="T82" s="118">
        <f>+T56+T75</f>
        <v>42960</v>
      </c>
      <c r="U82" s="118">
        <f>+U56+U75</f>
        <v>552567</v>
      </c>
    </row>
    <row r="84" spans="2:21" x14ac:dyDescent="0.3">
      <c r="B84" s="63"/>
    </row>
  </sheetData>
  <mergeCells count="14">
    <mergeCell ref="O15:Q15"/>
    <mergeCell ref="S15:U15"/>
    <mergeCell ref="B8:U8"/>
    <mergeCell ref="B9:U9"/>
    <mergeCell ref="B52:B54"/>
    <mergeCell ref="C52:E52"/>
    <mergeCell ref="G52:I52"/>
    <mergeCell ref="K52:M52"/>
    <mergeCell ref="O52:Q52"/>
    <mergeCell ref="S52:U52"/>
    <mergeCell ref="B15:B17"/>
    <mergeCell ref="C15:E15"/>
    <mergeCell ref="G15:I15"/>
    <mergeCell ref="K15:M15"/>
  </mergeCells>
  <hyperlinks>
    <hyperlink ref="B1" location="Índice!A1" display="Ir a inicio" xr:uid="{6B390F77-3455-469A-AE2A-338C1CF0CBFF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43" fitToHeight="2" orientation="landscape" r:id="rId1"/>
  <headerFooter alignWithMargins="0"/>
  <rowBreaks count="1" manualBreakCount="1">
    <brk id="48" max="20" man="1"/>
  </row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5AE3C-538D-4C58-BB97-D0C00D19A918}">
  <dimension ref="A1:U68"/>
  <sheetViews>
    <sheetView showGridLines="0" view="pageBreakPreview" zoomScale="80" zoomScaleNormal="100" zoomScaleSheetLayoutView="80" workbookViewId="0">
      <selection activeCell="B1" sqref="B1"/>
    </sheetView>
  </sheetViews>
  <sheetFormatPr baseColWidth="10" defaultColWidth="11.44140625" defaultRowHeight="14.4" x14ac:dyDescent="0.3"/>
  <cols>
    <col min="1" max="1" width="1.6640625" style="65" customWidth="1"/>
    <col min="2" max="2" width="24.44140625" style="65" bestFit="1" customWidth="1"/>
    <col min="3" max="5" width="15" style="89" customWidth="1"/>
    <col min="6" max="6" width="2.6640625" style="89" customWidth="1"/>
    <col min="7" max="9" width="15" style="89" customWidth="1"/>
    <col min="10" max="10" width="2.6640625" style="89" customWidth="1"/>
    <col min="11" max="13" width="15" style="89" customWidth="1"/>
    <col min="14" max="14" width="2.6640625" style="89" customWidth="1"/>
    <col min="15" max="17" width="15" style="89" customWidth="1"/>
    <col min="18" max="18" width="2.6640625" style="89" customWidth="1"/>
    <col min="19" max="21" width="15" style="89" customWidth="1"/>
    <col min="22" max="16384" width="11.44140625" style="65"/>
  </cols>
  <sheetData>
    <row r="1" spans="1:21" x14ac:dyDescent="0.3">
      <c r="A1" s="85"/>
      <c r="B1" s="180" t="s">
        <v>12</v>
      </c>
      <c r="C1" s="101"/>
      <c r="D1" s="101"/>
      <c r="E1" s="101"/>
      <c r="F1" s="101"/>
      <c r="G1" s="101"/>
      <c r="H1" s="101"/>
      <c r="I1" s="101"/>
      <c r="J1" s="101"/>
    </row>
    <row r="2" spans="1:21" x14ac:dyDescent="0.3">
      <c r="A2" s="86"/>
      <c r="B2" s="85"/>
      <c r="C2" s="101"/>
      <c r="D2" s="101"/>
      <c r="E2" s="101"/>
      <c r="F2" s="101"/>
    </row>
    <row r="3" spans="1:21" x14ac:dyDescent="0.3">
      <c r="A3" s="86"/>
      <c r="B3" s="85"/>
      <c r="C3" s="101"/>
      <c r="D3" s="101"/>
      <c r="E3" s="101"/>
      <c r="F3" s="101"/>
    </row>
    <row r="4" spans="1:21" x14ac:dyDescent="0.3">
      <c r="A4" s="86"/>
      <c r="B4" s="85"/>
      <c r="C4" s="101"/>
      <c r="D4" s="101"/>
      <c r="E4" s="101"/>
      <c r="F4" s="101"/>
    </row>
    <row r="5" spans="1:21" x14ac:dyDescent="0.3">
      <c r="A5" s="86"/>
      <c r="B5" s="85"/>
      <c r="C5" s="101"/>
      <c r="D5" s="101"/>
      <c r="E5" s="101"/>
      <c r="F5" s="101"/>
    </row>
    <row r="6" spans="1:21" x14ac:dyDescent="0.3">
      <c r="A6" s="86"/>
      <c r="B6" s="85"/>
      <c r="C6" s="101"/>
      <c r="D6" s="101"/>
      <c r="E6" s="101"/>
      <c r="F6" s="101"/>
    </row>
    <row r="7" spans="1:21" x14ac:dyDescent="0.3">
      <c r="A7" s="86"/>
      <c r="B7" s="85"/>
      <c r="C7" s="101"/>
      <c r="D7" s="101"/>
      <c r="E7" s="101"/>
      <c r="F7" s="101"/>
    </row>
    <row r="8" spans="1:21" ht="27" x14ac:dyDescent="0.3">
      <c r="A8" s="63"/>
      <c r="B8" s="167" t="s">
        <v>34</v>
      </c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</row>
    <row r="9" spans="1:21" x14ac:dyDescent="0.3">
      <c r="A9" s="63"/>
      <c r="B9" s="160">
        <f>+Carátula!B17</f>
        <v>45382</v>
      </c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</row>
    <row r="10" spans="1:21" ht="15" thickBot="1" x14ac:dyDescent="0.35">
      <c r="A10" s="63"/>
      <c r="B10" s="88"/>
      <c r="C10" s="102"/>
      <c r="D10" s="102"/>
      <c r="E10" s="102"/>
      <c r="F10" s="102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</row>
    <row r="11" spans="1:21" x14ac:dyDescent="0.3">
      <c r="A11" s="63"/>
      <c r="B11" s="63"/>
      <c r="C11" s="101"/>
      <c r="D11" s="101"/>
      <c r="E11" s="101"/>
      <c r="F11" s="101"/>
      <c r="G11" s="101"/>
      <c r="H11" s="101"/>
      <c r="I11" s="101"/>
      <c r="J11" s="101"/>
    </row>
    <row r="12" spans="1:21" x14ac:dyDescent="0.3">
      <c r="A12" s="63"/>
      <c r="B12" s="63"/>
      <c r="C12" s="101"/>
      <c r="D12" s="101"/>
      <c r="E12" s="101"/>
      <c r="F12" s="101"/>
      <c r="G12" s="101"/>
      <c r="H12" s="101"/>
      <c r="I12" s="101"/>
      <c r="J12" s="101"/>
    </row>
    <row r="13" spans="1:21" ht="16.2" x14ac:dyDescent="0.35">
      <c r="A13" s="63"/>
      <c r="B13" s="75" t="s">
        <v>35</v>
      </c>
      <c r="C13" s="101"/>
      <c r="D13" s="101"/>
      <c r="E13" s="101"/>
      <c r="F13" s="101"/>
      <c r="G13" s="101"/>
      <c r="H13" s="101"/>
      <c r="I13" s="101"/>
      <c r="J13" s="78"/>
      <c r="R13" s="78"/>
    </row>
    <row r="14" spans="1:21" x14ac:dyDescent="0.3">
      <c r="A14" s="63"/>
      <c r="B14" s="90"/>
      <c r="C14" s="101"/>
      <c r="D14" s="101"/>
      <c r="E14" s="101"/>
      <c r="F14" s="101"/>
      <c r="G14" s="101"/>
      <c r="H14" s="101"/>
      <c r="I14" s="101"/>
      <c r="J14" s="78"/>
      <c r="N14" s="78"/>
      <c r="R14" s="78"/>
    </row>
    <row r="15" spans="1:21" s="107" customFormat="1" ht="24" customHeight="1" x14ac:dyDescent="0.3">
      <c r="A15" s="87"/>
      <c r="B15" s="169"/>
      <c r="C15" s="170" t="s">
        <v>19</v>
      </c>
      <c r="D15" s="168"/>
      <c r="E15" s="168"/>
      <c r="F15" s="104"/>
      <c r="G15" s="168" t="s">
        <v>20</v>
      </c>
      <c r="H15" s="168"/>
      <c r="I15" s="168"/>
      <c r="J15" s="105"/>
      <c r="K15" s="170" t="s">
        <v>21</v>
      </c>
      <c r="L15" s="168"/>
      <c r="M15" s="168"/>
      <c r="N15" s="106"/>
      <c r="O15" s="168" t="s">
        <v>22</v>
      </c>
      <c r="P15" s="168"/>
      <c r="Q15" s="168"/>
      <c r="R15" s="105"/>
      <c r="S15" s="168" t="s">
        <v>33</v>
      </c>
      <c r="T15" s="168"/>
      <c r="U15" s="168"/>
    </row>
    <row r="16" spans="1:21" x14ac:dyDescent="0.3">
      <c r="A16" s="63"/>
      <c r="B16" s="169"/>
      <c r="C16" s="108"/>
      <c r="D16" s="108"/>
      <c r="E16" s="108"/>
      <c r="F16" s="101"/>
      <c r="G16" s="108"/>
      <c r="H16" s="108"/>
      <c r="I16" s="108"/>
      <c r="J16" s="109"/>
      <c r="K16" s="108"/>
      <c r="L16" s="108"/>
      <c r="M16" s="108"/>
      <c r="N16" s="109"/>
      <c r="O16" s="108"/>
      <c r="P16" s="108"/>
      <c r="Q16" s="108"/>
      <c r="R16" s="109"/>
      <c r="S16" s="108"/>
      <c r="T16" s="108"/>
      <c r="U16" s="108"/>
    </row>
    <row r="17" spans="1:21" x14ac:dyDescent="0.3">
      <c r="A17" s="63"/>
      <c r="B17" s="169"/>
      <c r="C17" s="110" t="s">
        <v>26</v>
      </c>
      <c r="D17" s="110" t="s">
        <v>27</v>
      </c>
      <c r="E17" s="110" t="s">
        <v>18</v>
      </c>
      <c r="F17" s="101"/>
      <c r="G17" s="110" t="s">
        <v>26</v>
      </c>
      <c r="H17" s="110" t="s">
        <v>27</v>
      </c>
      <c r="I17" s="110" t="s">
        <v>18</v>
      </c>
      <c r="J17" s="109"/>
      <c r="K17" s="110" t="s">
        <v>26</v>
      </c>
      <c r="L17" s="110" t="s">
        <v>27</v>
      </c>
      <c r="M17" s="110" t="s">
        <v>18</v>
      </c>
      <c r="N17" s="109"/>
      <c r="O17" s="110" t="s">
        <v>26</v>
      </c>
      <c r="P17" s="110" t="s">
        <v>27</v>
      </c>
      <c r="Q17" s="110" t="s">
        <v>18</v>
      </c>
      <c r="R17" s="109"/>
      <c r="S17" s="110" t="s">
        <v>26</v>
      </c>
      <c r="T17" s="110" t="s">
        <v>27</v>
      </c>
      <c r="U17" s="110" t="s">
        <v>18</v>
      </c>
    </row>
    <row r="18" spans="1:21" x14ac:dyDescent="0.3">
      <c r="A18" s="63"/>
      <c r="C18" s="78"/>
      <c r="D18" s="78"/>
      <c r="E18" s="78"/>
      <c r="F18" s="101"/>
      <c r="G18" s="78"/>
      <c r="H18" s="78"/>
      <c r="I18" s="78"/>
      <c r="J18" s="78"/>
      <c r="K18" s="78"/>
      <c r="L18" s="78"/>
      <c r="M18" s="78"/>
      <c r="N18" s="109"/>
      <c r="O18" s="78"/>
      <c r="P18" s="78"/>
      <c r="Q18" s="78"/>
      <c r="R18" s="78"/>
      <c r="S18" s="78"/>
      <c r="T18" s="78"/>
      <c r="U18" s="78"/>
    </row>
    <row r="19" spans="1:21" x14ac:dyDescent="0.3">
      <c r="A19" s="63"/>
      <c r="B19" s="63" t="s">
        <v>36</v>
      </c>
      <c r="C19" s="78">
        <v>8244.8994049999983</v>
      </c>
      <c r="D19" s="78">
        <v>66991.722427000001</v>
      </c>
      <c r="E19" s="78">
        <f>+C19+D19</f>
        <v>75236.621832000004</v>
      </c>
      <c r="F19" s="101"/>
      <c r="G19" s="78">
        <v>22108.688959999989</v>
      </c>
      <c r="H19" s="78">
        <v>18427.962769000002</v>
      </c>
      <c r="I19" s="78">
        <f>+G19+H19</f>
        <v>40536.65172899999</v>
      </c>
      <c r="J19" s="78"/>
      <c r="K19" s="78">
        <v>97394.475766000003</v>
      </c>
      <c r="L19" s="78">
        <v>59096.648719970006</v>
      </c>
      <c r="M19" s="78">
        <f>+K19+L19</f>
        <v>156491.12448597001</v>
      </c>
      <c r="N19" s="78"/>
      <c r="O19" s="78">
        <v>345579.19770200003</v>
      </c>
      <c r="P19" s="78">
        <v>456270.50359574985</v>
      </c>
      <c r="Q19" s="78">
        <f>+O19+P19</f>
        <v>801849.70129774988</v>
      </c>
      <c r="R19" s="78"/>
      <c r="S19" s="111">
        <f>+C19+G19+K19+O19</f>
        <v>473327.261833</v>
      </c>
      <c r="T19" s="111">
        <f>+D19+H19+L19+P19</f>
        <v>600786.8375117199</v>
      </c>
      <c r="U19" s="111">
        <f>+S19+T19</f>
        <v>1074114.0993447199</v>
      </c>
    </row>
    <row r="20" spans="1:21" x14ac:dyDescent="0.3">
      <c r="B20" s="65" t="s">
        <v>37</v>
      </c>
      <c r="C20" s="89">
        <v>604567.58678700228</v>
      </c>
      <c r="D20" s="89">
        <v>397617.33488186967</v>
      </c>
      <c r="E20" s="91">
        <f t="shared" ref="E20:E36" si="0">+C20+D20</f>
        <v>1002184.921668872</v>
      </c>
      <c r="G20" s="89">
        <v>506398.10566094116</v>
      </c>
      <c r="H20" s="89">
        <v>916812.06637829018</v>
      </c>
      <c r="I20" s="91">
        <f t="shared" ref="I20:I36" si="1">+G20+H20</f>
        <v>1423210.1720392313</v>
      </c>
      <c r="K20" s="89">
        <v>319922.42423001013</v>
      </c>
      <c r="L20" s="89">
        <v>1293150.8072734224</v>
      </c>
      <c r="M20" s="91">
        <f t="shared" ref="M20:M36" si="2">+K20+L20</f>
        <v>1613073.2315034326</v>
      </c>
      <c r="O20" s="89">
        <v>1482999.4084129927</v>
      </c>
      <c r="P20" s="89">
        <v>13525688.364892785</v>
      </c>
      <c r="Q20" s="91">
        <f t="shared" ref="Q20:Q36" si="3">+O20+P20</f>
        <v>15008687.773305777</v>
      </c>
      <c r="S20" s="112">
        <f t="shared" ref="S20:T36" si="4">+C20+G20+K20+O20</f>
        <v>2913887.5250909459</v>
      </c>
      <c r="T20" s="112">
        <f t="shared" si="4"/>
        <v>16133268.573426366</v>
      </c>
      <c r="U20" s="112">
        <f t="shared" ref="U20:U36" si="5">+S20+T20</f>
        <v>19047156.098517314</v>
      </c>
    </row>
    <row r="21" spans="1:21" x14ac:dyDescent="0.3">
      <c r="B21" s="65" t="s">
        <v>38</v>
      </c>
      <c r="C21" s="89">
        <v>90911.002871999779</v>
      </c>
      <c r="D21" s="89">
        <v>20322.390195869993</v>
      </c>
      <c r="E21" s="91">
        <f t="shared" si="0"/>
        <v>111233.39306786977</v>
      </c>
      <c r="G21" s="89">
        <v>78006.782466999954</v>
      </c>
      <c r="H21" s="89">
        <v>57840.251101569978</v>
      </c>
      <c r="I21" s="91">
        <f t="shared" si="1"/>
        <v>135847.03356856992</v>
      </c>
      <c r="K21" s="89">
        <v>76711.11246600005</v>
      </c>
      <c r="L21" s="89">
        <v>110345.16573849002</v>
      </c>
      <c r="M21" s="91">
        <f t="shared" si="2"/>
        <v>187056.27820449008</v>
      </c>
      <c r="O21" s="89">
        <v>254320.99486299985</v>
      </c>
      <c r="P21" s="89">
        <v>926209.4889651495</v>
      </c>
      <c r="Q21" s="91">
        <f t="shared" si="3"/>
        <v>1180530.4838281493</v>
      </c>
      <c r="S21" s="112">
        <f t="shared" si="4"/>
        <v>499949.89266799961</v>
      </c>
      <c r="T21" s="112">
        <f t="shared" si="4"/>
        <v>1114717.2960010795</v>
      </c>
      <c r="U21" s="112">
        <f t="shared" si="5"/>
        <v>1614667.188669079</v>
      </c>
    </row>
    <row r="22" spans="1:21" x14ac:dyDescent="0.3">
      <c r="B22" s="65" t="s">
        <v>39</v>
      </c>
      <c r="C22" s="89">
        <v>77543.700562999875</v>
      </c>
      <c r="D22" s="89">
        <v>35847.201945080007</v>
      </c>
      <c r="E22" s="91">
        <f t="shared" si="0"/>
        <v>113390.90250807989</v>
      </c>
      <c r="G22" s="89">
        <v>86691.639434999946</v>
      </c>
      <c r="H22" s="89">
        <v>210716.83516409999</v>
      </c>
      <c r="I22" s="91">
        <f t="shared" si="1"/>
        <v>297408.47459909995</v>
      </c>
      <c r="K22" s="89">
        <v>71809.452098000023</v>
      </c>
      <c r="L22" s="89">
        <v>33639.940540999996</v>
      </c>
      <c r="M22" s="91">
        <f t="shared" si="2"/>
        <v>105449.39263900003</v>
      </c>
      <c r="O22" s="89">
        <v>850671.37394999922</v>
      </c>
      <c r="P22" s="89">
        <v>344838.34429308004</v>
      </c>
      <c r="Q22" s="91">
        <f t="shared" si="3"/>
        <v>1195509.7182430793</v>
      </c>
      <c r="S22" s="112">
        <f t="shared" si="4"/>
        <v>1086716.1660459992</v>
      </c>
      <c r="T22" s="112">
        <f t="shared" si="4"/>
        <v>625042.32194326003</v>
      </c>
      <c r="U22" s="112">
        <f t="shared" si="5"/>
        <v>1711758.4879892592</v>
      </c>
    </row>
    <row r="23" spans="1:21" x14ac:dyDescent="0.3">
      <c r="B23" s="65" t="s">
        <v>40</v>
      </c>
      <c r="C23" s="89">
        <v>336315.9845310098</v>
      </c>
      <c r="D23" s="89">
        <v>90495.859904700017</v>
      </c>
      <c r="E23" s="91">
        <f t="shared" si="0"/>
        <v>426811.84443570982</v>
      </c>
      <c r="G23" s="89">
        <v>249182.15711781973</v>
      </c>
      <c r="H23" s="89">
        <v>190073.22897952038</v>
      </c>
      <c r="I23" s="91">
        <f t="shared" si="1"/>
        <v>439255.38609734015</v>
      </c>
      <c r="K23" s="89">
        <v>183272.14530499981</v>
      </c>
      <c r="L23" s="89">
        <v>173016.41163966994</v>
      </c>
      <c r="M23" s="91">
        <f t="shared" si="2"/>
        <v>356288.55694466975</v>
      </c>
      <c r="O23" s="89">
        <v>1132525.0509100009</v>
      </c>
      <c r="P23" s="89">
        <v>1923772.3102121605</v>
      </c>
      <c r="Q23" s="91">
        <f t="shared" si="3"/>
        <v>3056297.3611221611</v>
      </c>
      <c r="S23" s="112">
        <f t="shared" si="4"/>
        <v>1901295.3378638304</v>
      </c>
      <c r="T23" s="112">
        <f t="shared" si="4"/>
        <v>2377357.8107360508</v>
      </c>
      <c r="U23" s="112">
        <f t="shared" si="5"/>
        <v>4278653.1485998817</v>
      </c>
    </row>
    <row r="24" spans="1:21" x14ac:dyDescent="0.3">
      <c r="B24" s="65" t="s">
        <v>41</v>
      </c>
      <c r="C24" s="89">
        <v>84702.47687400016</v>
      </c>
      <c r="D24" s="89">
        <v>16534.073078980007</v>
      </c>
      <c r="E24" s="91">
        <f t="shared" si="0"/>
        <v>101236.54995298016</v>
      </c>
      <c r="G24" s="89">
        <v>29935.013450999984</v>
      </c>
      <c r="H24" s="89">
        <v>67571.391392360019</v>
      </c>
      <c r="I24" s="91">
        <f t="shared" si="1"/>
        <v>97506.404843360011</v>
      </c>
      <c r="K24" s="89">
        <v>27231.48542999999</v>
      </c>
      <c r="L24" s="89">
        <v>37392.608398159995</v>
      </c>
      <c r="M24" s="91">
        <f t="shared" si="2"/>
        <v>64624.093828159981</v>
      </c>
      <c r="O24" s="89">
        <v>40087.511143000018</v>
      </c>
      <c r="P24" s="89">
        <v>96776.965715080005</v>
      </c>
      <c r="Q24" s="91">
        <f t="shared" si="3"/>
        <v>136864.47685808002</v>
      </c>
      <c r="S24" s="112">
        <f t="shared" si="4"/>
        <v>181956.48689800015</v>
      </c>
      <c r="T24" s="112">
        <f t="shared" si="4"/>
        <v>218275.03858458003</v>
      </c>
      <c r="U24" s="112">
        <f t="shared" si="5"/>
        <v>400231.52548258018</v>
      </c>
    </row>
    <row r="25" spans="1:21" x14ac:dyDescent="0.3">
      <c r="B25" s="65" t="s">
        <v>42</v>
      </c>
      <c r="C25" s="89">
        <v>175762.01581200041</v>
      </c>
      <c r="D25" s="89">
        <v>191335.99378575975</v>
      </c>
      <c r="E25" s="91">
        <f t="shared" si="0"/>
        <v>367098.00959776016</v>
      </c>
      <c r="G25" s="89">
        <v>147978.37344499966</v>
      </c>
      <c r="H25" s="89">
        <v>435973.68030808034</v>
      </c>
      <c r="I25" s="91">
        <f t="shared" si="1"/>
        <v>583952.05375307996</v>
      </c>
      <c r="K25" s="89">
        <v>97697.613322999998</v>
      </c>
      <c r="L25" s="89">
        <v>403993.25662644044</v>
      </c>
      <c r="M25" s="91">
        <f t="shared" si="2"/>
        <v>501690.86994944047</v>
      </c>
      <c r="O25" s="89">
        <v>215367.57249200001</v>
      </c>
      <c r="P25" s="89">
        <v>3670552.3944406868</v>
      </c>
      <c r="Q25" s="91">
        <f t="shared" si="3"/>
        <v>3885919.966932687</v>
      </c>
      <c r="S25" s="112">
        <f t="shared" si="4"/>
        <v>636805.57507200004</v>
      </c>
      <c r="T25" s="112">
        <f t="shared" si="4"/>
        <v>4701855.3251609672</v>
      </c>
      <c r="U25" s="112">
        <f t="shared" si="5"/>
        <v>5338660.900232967</v>
      </c>
    </row>
    <row r="26" spans="1:21" x14ac:dyDescent="0.3">
      <c r="B26" s="65" t="s">
        <v>43</v>
      </c>
      <c r="C26" s="89">
        <v>2070181.7366237384</v>
      </c>
      <c r="D26" s="89">
        <v>1321454.3024576507</v>
      </c>
      <c r="E26" s="91">
        <f t="shared" si="0"/>
        <v>3391636.0390813891</v>
      </c>
      <c r="G26" s="89">
        <v>1324753.1714690975</v>
      </c>
      <c r="H26" s="89">
        <v>413487.12613053032</v>
      </c>
      <c r="I26" s="91">
        <f t="shared" si="1"/>
        <v>1738240.2975996279</v>
      </c>
      <c r="K26" s="89">
        <v>1126288.898648432</v>
      </c>
      <c r="L26" s="89">
        <v>392884.74271656055</v>
      </c>
      <c r="M26" s="91">
        <f t="shared" si="2"/>
        <v>1519173.6413649926</v>
      </c>
      <c r="O26" s="89">
        <v>16556635.742600715</v>
      </c>
      <c r="P26" s="89">
        <v>15976692.858024376</v>
      </c>
      <c r="Q26" s="91">
        <f t="shared" si="3"/>
        <v>32533328.60062509</v>
      </c>
      <c r="S26" s="112">
        <f t="shared" si="4"/>
        <v>21077859.549341984</v>
      </c>
      <c r="T26" s="112">
        <f t="shared" si="4"/>
        <v>18104519.029329117</v>
      </c>
      <c r="U26" s="112">
        <f t="shared" si="5"/>
        <v>39182378.578671098</v>
      </c>
    </row>
    <row r="27" spans="1:21" x14ac:dyDescent="0.3">
      <c r="B27" s="65" t="s">
        <v>44</v>
      </c>
      <c r="C27" s="89">
        <v>1994321.5512431082</v>
      </c>
      <c r="D27" s="89">
        <v>425497.47415698983</v>
      </c>
      <c r="E27" s="91">
        <f t="shared" si="0"/>
        <v>2419819.0254000979</v>
      </c>
      <c r="G27" s="89">
        <v>1006828.5364119604</v>
      </c>
      <c r="H27" s="89">
        <v>101092.72420562997</v>
      </c>
      <c r="I27" s="91">
        <f t="shared" si="1"/>
        <v>1107921.2606175903</v>
      </c>
      <c r="K27" s="89">
        <v>715873.21312997479</v>
      </c>
      <c r="L27" s="89">
        <v>133789.21416825007</v>
      </c>
      <c r="M27" s="91">
        <f t="shared" si="2"/>
        <v>849662.42729822488</v>
      </c>
      <c r="O27" s="89">
        <v>8912255.5662237387</v>
      </c>
      <c r="P27" s="89">
        <v>4705701.10511804</v>
      </c>
      <c r="Q27" s="91">
        <f t="shared" si="3"/>
        <v>13617956.671341779</v>
      </c>
      <c r="S27" s="112">
        <f t="shared" si="4"/>
        <v>12629278.867008783</v>
      </c>
      <c r="T27" s="112">
        <f t="shared" si="4"/>
        <v>5366080.5176489102</v>
      </c>
      <c r="U27" s="112">
        <f t="shared" si="5"/>
        <v>17995359.384657692</v>
      </c>
    </row>
    <row r="28" spans="1:21" x14ac:dyDescent="0.3">
      <c r="B28" s="65" t="s">
        <v>45</v>
      </c>
      <c r="C28" s="89">
        <v>193397.85836100028</v>
      </c>
      <c r="D28" s="89">
        <v>21106.08992934</v>
      </c>
      <c r="E28" s="91">
        <f t="shared" si="0"/>
        <v>214503.94829034028</v>
      </c>
      <c r="G28" s="89">
        <v>182622.89120179988</v>
      </c>
      <c r="H28" s="89">
        <v>34505.042669430011</v>
      </c>
      <c r="I28" s="91">
        <f t="shared" si="1"/>
        <v>217127.93387122988</v>
      </c>
      <c r="K28" s="89">
        <v>117440.17825700008</v>
      </c>
      <c r="L28" s="89">
        <v>20828.268481780004</v>
      </c>
      <c r="M28" s="91">
        <f t="shared" si="2"/>
        <v>138268.44673878007</v>
      </c>
      <c r="O28" s="89">
        <v>209525.95633100008</v>
      </c>
      <c r="P28" s="89">
        <v>763735.60605882958</v>
      </c>
      <c r="Q28" s="91">
        <f t="shared" si="3"/>
        <v>973261.56238982966</v>
      </c>
      <c r="S28" s="112">
        <f t="shared" si="4"/>
        <v>702986.8841508003</v>
      </c>
      <c r="T28" s="112">
        <f t="shared" si="4"/>
        <v>840175.00713937962</v>
      </c>
      <c r="U28" s="112">
        <f t="shared" si="5"/>
        <v>1543161.8912901799</v>
      </c>
    </row>
    <row r="29" spans="1:21" x14ac:dyDescent="0.3">
      <c r="B29" s="65" t="s">
        <v>46</v>
      </c>
      <c r="C29" s="89">
        <v>159242.87937349977</v>
      </c>
      <c r="D29" s="89">
        <v>15775.013003</v>
      </c>
      <c r="E29" s="91">
        <f t="shared" si="0"/>
        <v>175017.89237649977</v>
      </c>
      <c r="G29" s="89">
        <v>98027.347166000123</v>
      </c>
      <c r="H29" s="89">
        <v>2565.1612508999997</v>
      </c>
      <c r="I29" s="91">
        <f t="shared" si="1"/>
        <v>100592.50841690012</v>
      </c>
      <c r="K29" s="89">
        <v>43663.919715000004</v>
      </c>
      <c r="L29" s="89">
        <v>22675.390472999999</v>
      </c>
      <c r="M29" s="91">
        <f t="shared" si="2"/>
        <v>66339.310188000003</v>
      </c>
      <c r="O29" s="89">
        <v>145433.08461099997</v>
      </c>
      <c r="P29" s="89">
        <v>74017.876611140004</v>
      </c>
      <c r="Q29" s="91">
        <f t="shared" si="3"/>
        <v>219450.96122213997</v>
      </c>
      <c r="S29" s="112">
        <f t="shared" si="4"/>
        <v>446367.23086549988</v>
      </c>
      <c r="T29" s="112">
        <f t="shared" si="4"/>
        <v>115033.44133804001</v>
      </c>
      <c r="U29" s="112">
        <f t="shared" si="5"/>
        <v>561400.67220353987</v>
      </c>
    </row>
    <row r="30" spans="1:21" x14ac:dyDescent="0.3">
      <c r="B30" s="65" t="s">
        <v>47</v>
      </c>
      <c r="C30" s="89">
        <v>105158.29300400025</v>
      </c>
      <c r="D30" s="89">
        <v>3968.0443403499994</v>
      </c>
      <c r="E30" s="91">
        <f t="shared" si="0"/>
        <v>109126.33734435025</v>
      </c>
      <c r="G30" s="89">
        <v>73032.594368000078</v>
      </c>
      <c r="H30" s="89">
        <v>8373.9911730000022</v>
      </c>
      <c r="I30" s="91">
        <f t="shared" si="1"/>
        <v>81406.58554100008</v>
      </c>
      <c r="K30" s="89">
        <v>56644.085580000035</v>
      </c>
      <c r="L30" s="89">
        <v>3869.0110849400003</v>
      </c>
      <c r="M30" s="91">
        <f t="shared" si="2"/>
        <v>60513.096664940036</v>
      </c>
      <c r="O30" s="89">
        <v>96180.580342000088</v>
      </c>
      <c r="P30" s="89">
        <v>11761.668400999997</v>
      </c>
      <c r="Q30" s="91">
        <f t="shared" si="3"/>
        <v>107942.24874300009</v>
      </c>
      <c r="S30" s="112">
        <f t="shared" si="4"/>
        <v>331015.55329400045</v>
      </c>
      <c r="T30" s="112">
        <f t="shared" si="4"/>
        <v>27972.714999290001</v>
      </c>
      <c r="U30" s="112">
        <f t="shared" si="5"/>
        <v>358988.26829329046</v>
      </c>
    </row>
    <row r="31" spans="1:21" x14ac:dyDescent="0.3">
      <c r="B31" s="65" t="s">
        <v>48</v>
      </c>
      <c r="C31" s="89">
        <v>602578.68846600258</v>
      </c>
      <c r="D31" s="89">
        <v>244669.7541531598</v>
      </c>
      <c r="E31" s="91">
        <f t="shared" si="0"/>
        <v>847248.44261916238</v>
      </c>
      <c r="G31" s="89">
        <v>413785.22710999928</v>
      </c>
      <c r="H31" s="89">
        <v>609851.95289362781</v>
      </c>
      <c r="I31" s="91">
        <f t="shared" si="1"/>
        <v>1023637.1800036271</v>
      </c>
      <c r="K31" s="89">
        <v>276847.53257300018</v>
      </c>
      <c r="L31" s="89">
        <v>608687.43492431962</v>
      </c>
      <c r="M31" s="91">
        <f t="shared" si="2"/>
        <v>885534.9674973198</v>
      </c>
      <c r="O31" s="89">
        <v>1871526.3424910021</v>
      </c>
      <c r="P31" s="89">
        <v>5513132.5389947817</v>
      </c>
      <c r="Q31" s="91">
        <f t="shared" si="3"/>
        <v>7384658.8814857835</v>
      </c>
      <c r="S31" s="112">
        <f t="shared" si="4"/>
        <v>3164737.790640004</v>
      </c>
      <c r="T31" s="112">
        <f t="shared" si="4"/>
        <v>6976341.6809658892</v>
      </c>
      <c r="U31" s="112">
        <f t="shared" si="5"/>
        <v>10141079.471605893</v>
      </c>
    </row>
    <row r="32" spans="1:21" x14ac:dyDescent="0.3">
      <c r="B32" s="65" t="s">
        <v>49</v>
      </c>
      <c r="C32" s="89">
        <v>152483.93602199989</v>
      </c>
      <c r="D32" s="89">
        <v>2951.9225639099991</v>
      </c>
      <c r="E32" s="91">
        <f t="shared" si="0"/>
        <v>155435.85858590988</v>
      </c>
      <c r="G32" s="89">
        <v>53811.219380000031</v>
      </c>
      <c r="H32" s="89">
        <v>21581.55377911</v>
      </c>
      <c r="I32" s="91">
        <f t="shared" si="1"/>
        <v>75392.773159110031</v>
      </c>
      <c r="K32" s="89">
        <v>23704.140492999995</v>
      </c>
      <c r="L32" s="89">
        <v>11475.389958510003</v>
      </c>
      <c r="M32" s="91">
        <f t="shared" si="2"/>
        <v>35179.53045151</v>
      </c>
      <c r="O32" s="89">
        <v>130034.34899600006</v>
      </c>
      <c r="P32" s="89">
        <v>333831.05485878</v>
      </c>
      <c r="Q32" s="91">
        <f t="shared" si="3"/>
        <v>463865.40385478007</v>
      </c>
      <c r="S32" s="112">
        <f t="shared" si="4"/>
        <v>360033.64489099995</v>
      </c>
      <c r="T32" s="112">
        <f t="shared" si="4"/>
        <v>369839.92116030998</v>
      </c>
      <c r="U32" s="112">
        <f t="shared" si="5"/>
        <v>729873.56605130993</v>
      </c>
    </row>
    <row r="33" spans="1:21" x14ac:dyDescent="0.3">
      <c r="B33" s="65" t="s">
        <v>50</v>
      </c>
      <c r="C33" s="89">
        <v>439790.53976199962</v>
      </c>
      <c r="D33" s="89">
        <v>2102.1135516200002</v>
      </c>
      <c r="E33" s="91">
        <f t="shared" si="0"/>
        <v>441892.65331361961</v>
      </c>
      <c r="G33" s="89">
        <v>48328.477367999993</v>
      </c>
      <c r="H33" s="89">
        <v>764.92985296999996</v>
      </c>
      <c r="I33" s="91">
        <f t="shared" si="1"/>
        <v>49093.407220969995</v>
      </c>
      <c r="K33" s="89">
        <v>16937.423153000003</v>
      </c>
      <c r="L33" s="89">
        <v>760.34943699999997</v>
      </c>
      <c r="M33" s="91">
        <f t="shared" si="2"/>
        <v>17697.772590000004</v>
      </c>
      <c r="O33" s="89">
        <v>28869.603876000001</v>
      </c>
      <c r="P33" s="89">
        <v>23310.085054930005</v>
      </c>
      <c r="Q33" s="91">
        <f t="shared" si="3"/>
        <v>52179.688930930002</v>
      </c>
      <c r="S33" s="112">
        <f t="shared" si="4"/>
        <v>533926.04415899958</v>
      </c>
      <c r="T33" s="112">
        <f t="shared" si="4"/>
        <v>26937.477896520006</v>
      </c>
      <c r="U33" s="112">
        <f t="shared" si="5"/>
        <v>560863.52205551963</v>
      </c>
    </row>
    <row r="34" spans="1:21" x14ac:dyDescent="0.3">
      <c r="B34" s="65" t="s">
        <v>51</v>
      </c>
      <c r="C34" s="89">
        <v>108569.22849599998</v>
      </c>
      <c r="D34" s="89">
        <v>62364.636909180001</v>
      </c>
      <c r="E34" s="91">
        <f t="shared" si="0"/>
        <v>170933.86540517997</v>
      </c>
      <c r="G34" s="89">
        <v>42677.954325000064</v>
      </c>
      <c r="H34" s="89">
        <v>1090.60200876</v>
      </c>
      <c r="I34" s="91">
        <f t="shared" si="1"/>
        <v>43768.556333760062</v>
      </c>
      <c r="K34" s="89">
        <v>21085.08824099999</v>
      </c>
      <c r="L34" s="89">
        <v>13957.135647999999</v>
      </c>
      <c r="M34" s="91">
        <f t="shared" si="2"/>
        <v>35042.223888999986</v>
      </c>
      <c r="O34" s="89">
        <v>151055.77674800015</v>
      </c>
      <c r="P34" s="89">
        <v>5371.1559714599998</v>
      </c>
      <c r="Q34" s="91">
        <f t="shared" si="3"/>
        <v>156426.93271946014</v>
      </c>
      <c r="S34" s="112">
        <f t="shared" si="4"/>
        <v>323388.04781000019</v>
      </c>
      <c r="T34" s="112">
        <f t="shared" si="4"/>
        <v>82783.530537400002</v>
      </c>
      <c r="U34" s="112">
        <f t="shared" si="5"/>
        <v>406171.57834740018</v>
      </c>
    </row>
    <row r="35" spans="1:21" x14ac:dyDescent="0.3">
      <c r="B35" s="65" t="s">
        <v>52</v>
      </c>
      <c r="C35" s="89">
        <v>70586.329655000111</v>
      </c>
      <c r="D35" s="89">
        <v>7441.5050624100004</v>
      </c>
      <c r="E35" s="91">
        <f t="shared" si="0"/>
        <v>78027.834717410107</v>
      </c>
      <c r="G35" s="89">
        <v>107912.398875</v>
      </c>
      <c r="H35" s="89">
        <v>3916.8217738699996</v>
      </c>
      <c r="I35" s="91">
        <f t="shared" si="1"/>
        <v>111829.22064887</v>
      </c>
      <c r="K35" s="89">
        <v>60742.392519999972</v>
      </c>
      <c r="L35" s="89">
        <v>18431.44267488</v>
      </c>
      <c r="M35" s="91">
        <f t="shared" si="2"/>
        <v>79173.835194879968</v>
      </c>
      <c r="O35" s="89">
        <v>1145581.6490220001</v>
      </c>
      <c r="P35" s="89">
        <v>763798.79902765993</v>
      </c>
      <c r="Q35" s="91">
        <f t="shared" si="3"/>
        <v>1909380.4480496601</v>
      </c>
      <c r="S35" s="112">
        <f t="shared" si="4"/>
        <v>1384822.7700720001</v>
      </c>
      <c r="T35" s="112">
        <f t="shared" si="4"/>
        <v>793588.56853881991</v>
      </c>
      <c r="U35" s="112">
        <f t="shared" si="5"/>
        <v>2178411.33861082</v>
      </c>
    </row>
    <row r="36" spans="1:21" x14ac:dyDescent="0.3">
      <c r="B36" s="65" t="s">
        <v>53</v>
      </c>
      <c r="C36" s="113">
        <v>254400.58838399942</v>
      </c>
      <c r="D36" s="113">
        <v>64971.321848140004</v>
      </c>
      <c r="E36" s="114">
        <f t="shared" si="0"/>
        <v>319371.9102321394</v>
      </c>
      <c r="G36" s="113">
        <v>198167.07455699969</v>
      </c>
      <c r="H36" s="113">
        <v>262542.54649312986</v>
      </c>
      <c r="I36" s="114">
        <f t="shared" si="1"/>
        <v>460709.62105012953</v>
      </c>
      <c r="K36" s="113">
        <v>87052.223999999886</v>
      </c>
      <c r="L36" s="113">
        <v>367941.81593946018</v>
      </c>
      <c r="M36" s="114">
        <f t="shared" si="2"/>
        <v>454994.03993946005</v>
      </c>
      <c r="O36" s="113">
        <v>156202.44709200013</v>
      </c>
      <c r="P36" s="113">
        <v>1844461.6309967409</v>
      </c>
      <c r="Q36" s="114">
        <f t="shared" si="3"/>
        <v>2000664.0780887411</v>
      </c>
      <c r="S36" s="115">
        <f t="shared" si="4"/>
        <v>695822.33403299924</v>
      </c>
      <c r="T36" s="115">
        <f t="shared" si="4"/>
        <v>2539917.3152774712</v>
      </c>
      <c r="U36" s="115">
        <f t="shared" si="5"/>
        <v>3235739.6493104706</v>
      </c>
    </row>
    <row r="37" spans="1:21" x14ac:dyDescent="0.3">
      <c r="B37" s="116" t="s">
        <v>54</v>
      </c>
      <c r="C37" s="117">
        <f>SUM(C19:C36)</f>
        <v>7528759.2962343618</v>
      </c>
      <c r="D37" s="117">
        <f t="shared" ref="D37" si="6">SUM(D19:D36)</f>
        <v>2991446.7541950098</v>
      </c>
      <c r="E37" s="117">
        <f>SUM(E19:E36)</f>
        <v>10520206.050429368</v>
      </c>
      <c r="G37" s="117">
        <f>SUM(G19:G36)</f>
        <v>4670247.6527686166</v>
      </c>
      <c r="H37" s="117">
        <f t="shared" ref="H37:I37" si="7">SUM(H19:H36)</f>
        <v>3357187.8683238779</v>
      </c>
      <c r="I37" s="117">
        <f t="shared" si="7"/>
        <v>8027435.5210924959</v>
      </c>
      <c r="K37" s="117">
        <f>SUM(K19:K36)</f>
        <v>3420317.8049284169</v>
      </c>
      <c r="L37" s="117">
        <f t="shared" ref="L37" si="8">SUM(L19:L36)</f>
        <v>3705935.0344438525</v>
      </c>
      <c r="M37" s="117">
        <f>SUM(M19:M36)</f>
        <v>7126252.8393722707</v>
      </c>
      <c r="O37" s="117">
        <f>SUM(O19:O36)</f>
        <v>33724852.207806438</v>
      </c>
      <c r="P37" s="117">
        <f t="shared" ref="P37:Q37" si="9">SUM(P19:P36)</f>
        <v>50959922.751232438</v>
      </c>
      <c r="Q37" s="117">
        <f t="shared" si="9"/>
        <v>84684774.959038898</v>
      </c>
      <c r="S37" s="118">
        <f>SUM(S19:S36)</f>
        <v>49344176.961737856</v>
      </c>
      <c r="T37" s="118">
        <f t="shared" ref="T37:U37" si="10">SUM(T19:T36)</f>
        <v>61014492.408195168</v>
      </c>
      <c r="U37" s="118">
        <f t="shared" si="10"/>
        <v>110358669.36993299</v>
      </c>
    </row>
    <row r="39" spans="1:21" ht="16.2" x14ac:dyDescent="0.35">
      <c r="A39" s="63"/>
      <c r="B39" s="95" t="s">
        <v>56</v>
      </c>
      <c r="C39" s="78"/>
      <c r="D39" s="78"/>
      <c r="E39" s="78"/>
      <c r="F39" s="78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</row>
    <row r="40" spans="1:21" x14ac:dyDescent="0.3">
      <c r="A40" s="63"/>
      <c r="B40" s="63"/>
      <c r="C40" s="101"/>
      <c r="D40" s="101"/>
      <c r="E40" s="101"/>
      <c r="F40" s="101"/>
      <c r="G40" s="101"/>
      <c r="H40" s="101"/>
      <c r="I40" s="101"/>
      <c r="J40" s="101"/>
    </row>
    <row r="41" spans="1:21" x14ac:dyDescent="0.3">
      <c r="A41" s="63"/>
      <c r="B41" s="63"/>
      <c r="C41" s="101"/>
      <c r="D41" s="101"/>
      <c r="E41" s="101"/>
      <c r="F41" s="101"/>
      <c r="G41" s="101"/>
      <c r="H41" s="101"/>
      <c r="I41" s="101"/>
      <c r="J41" s="101"/>
    </row>
    <row r="42" spans="1:21" ht="16.2" x14ac:dyDescent="0.35">
      <c r="A42" s="63"/>
      <c r="B42" s="75" t="s">
        <v>55</v>
      </c>
      <c r="C42" s="101"/>
      <c r="D42" s="101"/>
      <c r="E42" s="101"/>
      <c r="F42" s="101"/>
      <c r="G42" s="101"/>
      <c r="H42" s="101"/>
      <c r="I42" s="101"/>
      <c r="J42" s="78"/>
      <c r="R42" s="78"/>
    </row>
    <row r="43" spans="1:21" x14ac:dyDescent="0.3">
      <c r="A43" s="63"/>
      <c r="B43" s="90"/>
      <c r="C43" s="101"/>
      <c r="D43" s="101"/>
      <c r="E43" s="101"/>
      <c r="F43" s="101"/>
      <c r="G43" s="101"/>
      <c r="H43" s="101"/>
      <c r="I43" s="101"/>
      <c r="J43" s="78"/>
      <c r="N43" s="78"/>
      <c r="R43" s="78"/>
    </row>
    <row r="44" spans="1:21" s="107" customFormat="1" ht="24" customHeight="1" x14ac:dyDescent="0.3">
      <c r="A44" s="87"/>
      <c r="B44" s="169"/>
      <c r="C44" s="170" t="s">
        <v>19</v>
      </c>
      <c r="D44" s="168"/>
      <c r="E44" s="168"/>
      <c r="F44" s="104"/>
      <c r="G44" s="168" t="s">
        <v>20</v>
      </c>
      <c r="H44" s="168"/>
      <c r="I44" s="168"/>
      <c r="J44" s="105"/>
      <c r="K44" s="170" t="s">
        <v>21</v>
      </c>
      <c r="L44" s="168"/>
      <c r="M44" s="168"/>
      <c r="N44" s="106"/>
      <c r="O44" s="168" t="s">
        <v>22</v>
      </c>
      <c r="P44" s="168"/>
      <c r="Q44" s="168"/>
      <c r="R44" s="105"/>
      <c r="S44" s="168" t="s">
        <v>33</v>
      </c>
      <c r="T44" s="168"/>
      <c r="U44" s="168"/>
    </row>
    <row r="45" spans="1:21" x14ac:dyDescent="0.3">
      <c r="A45" s="63"/>
      <c r="B45" s="169"/>
      <c r="C45" s="108"/>
      <c r="D45" s="108"/>
      <c r="E45" s="108"/>
      <c r="F45" s="101"/>
      <c r="G45" s="108"/>
      <c r="H45" s="108"/>
      <c r="I45" s="108"/>
      <c r="J45" s="109"/>
      <c r="K45" s="108"/>
      <c r="L45" s="108"/>
      <c r="M45" s="108"/>
      <c r="N45" s="109"/>
      <c r="O45" s="108"/>
      <c r="P45" s="108"/>
      <c r="Q45" s="108"/>
      <c r="R45" s="109"/>
      <c r="S45" s="108"/>
      <c r="T45" s="108"/>
      <c r="U45" s="108"/>
    </row>
    <row r="46" spans="1:21" x14ac:dyDescent="0.3">
      <c r="A46" s="63"/>
      <c r="B46" s="169"/>
      <c r="C46" s="110" t="s">
        <v>26</v>
      </c>
      <c r="D46" s="110" t="s">
        <v>27</v>
      </c>
      <c r="E46" s="110" t="s">
        <v>18</v>
      </c>
      <c r="F46" s="101"/>
      <c r="G46" s="110" t="s">
        <v>26</v>
      </c>
      <c r="H46" s="110" t="s">
        <v>27</v>
      </c>
      <c r="I46" s="110" t="s">
        <v>18</v>
      </c>
      <c r="J46" s="109"/>
      <c r="K46" s="110" t="s">
        <v>26</v>
      </c>
      <c r="L46" s="110" t="s">
        <v>27</v>
      </c>
      <c r="M46" s="110" t="s">
        <v>18</v>
      </c>
      <c r="N46" s="109"/>
      <c r="O46" s="110" t="s">
        <v>26</v>
      </c>
      <c r="P46" s="110" t="s">
        <v>27</v>
      </c>
      <c r="Q46" s="110" t="s">
        <v>18</v>
      </c>
      <c r="R46" s="109"/>
      <c r="S46" s="110" t="s">
        <v>26</v>
      </c>
      <c r="T46" s="110" t="s">
        <v>27</v>
      </c>
      <c r="U46" s="110" t="s">
        <v>18</v>
      </c>
    </row>
    <row r="47" spans="1:21" x14ac:dyDescent="0.3">
      <c r="A47" s="63"/>
      <c r="B47" s="119"/>
      <c r="C47" s="91"/>
      <c r="D47" s="91"/>
      <c r="E47" s="91"/>
      <c r="F47" s="101"/>
      <c r="G47" s="91"/>
      <c r="H47" s="91"/>
      <c r="I47" s="91"/>
      <c r="J47" s="91"/>
      <c r="K47" s="91"/>
      <c r="L47" s="91"/>
      <c r="M47" s="91"/>
      <c r="N47" s="120"/>
      <c r="O47" s="91"/>
      <c r="P47" s="91"/>
      <c r="Q47" s="91"/>
      <c r="R47" s="91"/>
      <c r="S47" s="91"/>
      <c r="T47" s="91"/>
      <c r="U47" s="91"/>
    </row>
    <row r="48" spans="1:21" x14ac:dyDescent="0.3">
      <c r="A48" s="63"/>
      <c r="B48" s="63" t="s">
        <v>36</v>
      </c>
      <c r="C48" s="78">
        <v>254</v>
      </c>
      <c r="D48" s="78">
        <v>6</v>
      </c>
      <c r="E48" s="78">
        <f>+C48+D48</f>
        <v>260</v>
      </c>
      <c r="F48" s="101"/>
      <c r="G48" s="78">
        <v>83</v>
      </c>
      <c r="H48" s="78">
        <v>29</v>
      </c>
      <c r="I48" s="78">
        <f>+G48+H48</f>
        <v>112</v>
      </c>
      <c r="J48" s="78"/>
      <c r="K48" s="78">
        <v>114</v>
      </c>
      <c r="L48" s="78">
        <v>21</v>
      </c>
      <c r="M48" s="78">
        <f>+K48+L48</f>
        <v>135</v>
      </c>
      <c r="N48" s="78"/>
      <c r="O48" s="78">
        <v>90</v>
      </c>
      <c r="P48" s="78">
        <v>79</v>
      </c>
      <c r="Q48" s="78">
        <f>+O48+P48</f>
        <v>169</v>
      </c>
      <c r="R48" s="78"/>
      <c r="S48" s="111">
        <f>+C48+G48+K48+O48</f>
        <v>541</v>
      </c>
      <c r="T48" s="111">
        <f>+D48+H48+L48+P48</f>
        <v>135</v>
      </c>
      <c r="U48" s="111">
        <f>+S48+T48</f>
        <v>676</v>
      </c>
    </row>
    <row r="49" spans="2:21" x14ac:dyDescent="0.3">
      <c r="B49" s="65" t="s">
        <v>37</v>
      </c>
      <c r="C49" s="89">
        <v>37583</v>
      </c>
      <c r="D49" s="89">
        <v>1862</v>
      </c>
      <c r="E49" s="91">
        <f t="shared" ref="E49:E65" si="11">+C49+D49</f>
        <v>39445</v>
      </c>
      <c r="G49" s="89">
        <v>9725</v>
      </c>
      <c r="H49" s="89">
        <v>2909</v>
      </c>
      <c r="I49" s="91">
        <f t="shared" ref="I49:I65" si="12">+G49+H49</f>
        <v>12634</v>
      </c>
      <c r="K49" s="89">
        <v>5376</v>
      </c>
      <c r="L49" s="89">
        <v>1698</v>
      </c>
      <c r="M49" s="91">
        <f t="shared" ref="M49:M65" si="13">+K49+L49</f>
        <v>7074</v>
      </c>
      <c r="O49" s="89">
        <v>18772</v>
      </c>
      <c r="P49" s="89">
        <v>4884</v>
      </c>
      <c r="Q49" s="91">
        <f t="shared" ref="Q49:Q65" si="14">+O49+P49</f>
        <v>23656</v>
      </c>
      <c r="S49" s="112">
        <f t="shared" ref="S49:T65" si="15">+C49+G49+K49+O49</f>
        <v>71456</v>
      </c>
      <c r="T49" s="112">
        <f t="shared" si="15"/>
        <v>11353</v>
      </c>
      <c r="U49" s="112">
        <f t="shared" ref="U49:U65" si="16">+S49+T49</f>
        <v>82809</v>
      </c>
    </row>
    <row r="50" spans="2:21" x14ac:dyDescent="0.3">
      <c r="B50" s="65" t="s">
        <v>38</v>
      </c>
      <c r="C50" s="89">
        <v>4702</v>
      </c>
      <c r="D50" s="89">
        <v>102</v>
      </c>
      <c r="E50" s="91">
        <f t="shared" si="11"/>
        <v>4804</v>
      </c>
      <c r="G50" s="89">
        <v>1155</v>
      </c>
      <c r="H50" s="89">
        <v>132</v>
      </c>
      <c r="I50" s="91">
        <f t="shared" si="12"/>
        <v>1287</v>
      </c>
      <c r="K50" s="89">
        <v>797</v>
      </c>
      <c r="L50" s="89">
        <v>175</v>
      </c>
      <c r="M50" s="91">
        <f t="shared" si="13"/>
        <v>972</v>
      </c>
      <c r="O50" s="89">
        <v>2101</v>
      </c>
      <c r="P50" s="89">
        <v>423</v>
      </c>
      <c r="Q50" s="91">
        <f t="shared" si="14"/>
        <v>2524</v>
      </c>
      <c r="S50" s="112">
        <f t="shared" si="15"/>
        <v>8755</v>
      </c>
      <c r="T50" s="112">
        <f t="shared" si="15"/>
        <v>832</v>
      </c>
      <c r="U50" s="112">
        <f t="shared" si="16"/>
        <v>9587</v>
      </c>
    </row>
    <row r="51" spans="2:21" x14ac:dyDescent="0.3">
      <c r="B51" s="65" t="s">
        <v>39</v>
      </c>
      <c r="C51" s="89">
        <v>2602</v>
      </c>
      <c r="D51" s="89">
        <v>28</v>
      </c>
      <c r="E51" s="91">
        <f t="shared" si="11"/>
        <v>2630</v>
      </c>
      <c r="G51" s="89">
        <v>1026</v>
      </c>
      <c r="H51" s="89">
        <v>67</v>
      </c>
      <c r="I51" s="91">
        <f t="shared" si="12"/>
        <v>1093</v>
      </c>
      <c r="K51" s="89">
        <v>249</v>
      </c>
      <c r="L51" s="89">
        <v>49</v>
      </c>
      <c r="M51" s="91">
        <f t="shared" si="13"/>
        <v>298</v>
      </c>
      <c r="O51" s="89">
        <v>1083</v>
      </c>
      <c r="P51" s="89">
        <v>141</v>
      </c>
      <c r="Q51" s="91">
        <f t="shared" si="14"/>
        <v>1224</v>
      </c>
      <c r="S51" s="112">
        <f t="shared" si="15"/>
        <v>4960</v>
      </c>
      <c r="T51" s="112">
        <f t="shared" si="15"/>
        <v>285</v>
      </c>
      <c r="U51" s="112">
        <f t="shared" si="16"/>
        <v>5245</v>
      </c>
    </row>
    <row r="52" spans="2:21" x14ac:dyDescent="0.3">
      <c r="B52" s="65" t="s">
        <v>40</v>
      </c>
      <c r="C52" s="89">
        <v>17492</v>
      </c>
      <c r="D52" s="89">
        <v>394</v>
      </c>
      <c r="E52" s="91">
        <f t="shared" si="11"/>
        <v>17886</v>
      </c>
      <c r="G52" s="89">
        <v>5281</v>
      </c>
      <c r="H52" s="89">
        <v>642</v>
      </c>
      <c r="I52" s="91">
        <f t="shared" si="12"/>
        <v>5923</v>
      </c>
      <c r="K52" s="89">
        <v>2473</v>
      </c>
      <c r="L52" s="89">
        <v>263</v>
      </c>
      <c r="M52" s="91">
        <f t="shared" si="13"/>
        <v>2736</v>
      </c>
      <c r="O52" s="89">
        <v>2638</v>
      </c>
      <c r="P52" s="89">
        <v>883</v>
      </c>
      <c r="Q52" s="91">
        <f t="shared" si="14"/>
        <v>3521</v>
      </c>
      <c r="S52" s="112">
        <f t="shared" si="15"/>
        <v>27884</v>
      </c>
      <c r="T52" s="112">
        <f t="shared" si="15"/>
        <v>2182</v>
      </c>
      <c r="U52" s="112">
        <f t="shared" si="16"/>
        <v>30066</v>
      </c>
    </row>
    <row r="53" spans="2:21" x14ac:dyDescent="0.3">
      <c r="B53" s="65" t="s">
        <v>41</v>
      </c>
      <c r="C53" s="89">
        <v>3099</v>
      </c>
      <c r="D53" s="89">
        <v>100</v>
      </c>
      <c r="E53" s="91">
        <f t="shared" si="11"/>
        <v>3199</v>
      </c>
      <c r="G53" s="89">
        <v>561</v>
      </c>
      <c r="H53" s="89">
        <v>158</v>
      </c>
      <c r="I53" s="91">
        <f t="shared" si="12"/>
        <v>719</v>
      </c>
      <c r="K53" s="89">
        <v>199</v>
      </c>
      <c r="L53" s="89">
        <v>63</v>
      </c>
      <c r="M53" s="91">
        <f t="shared" si="13"/>
        <v>262</v>
      </c>
      <c r="O53" s="89">
        <v>422</v>
      </c>
      <c r="P53" s="89">
        <v>72</v>
      </c>
      <c r="Q53" s="91">
        <f t="shared" si="14"/>
        <v>494</v>
      </c>
      <c r="S53" s="112">
        <f t="shared" si="15"/>
        <v>4281</v>
      </c>
      <c r="T53" s="112">
        <f t="shared" si="15"/>
        <v>393</v>
      </c>
      <c r="U53" s="112">
        <f t="shared" si="16"/>
        <v>4674</v>
      </c>
    </row>
    <row r="54" spans="2:21" x14ac:dyDescent="0.3">
      <c r="B54" s="65" t="s">
        <v>42</v>
      </c>
      <c r="C54" s="89">
        <v>7129</v>
      </c>
      <c r="D54" s="89">
        <v>649</v>
      </c>
      <c r="E54" s="91">
        <f t="shared" si="11"/>
        <v>7778</v>
      </c>
      <c r="G54" s="89">
        <v>2459</v>
      </c>
      <c r="H54" s="89">
        <v>1057</v>
      </c>
      <c r="I54" s="91">
        <f t="shared" si="12"/>
        <v>3516</v>
      </c>
      <c r="K54" s="89">
        <v>1014</v>
      </c>
      <c r="L54" s="89">
        <v>676</v>
      </c>
      <c r="M54" s="91">
        <f t="shared" si="13"/>
        <v>1690</v>
      </c>
      <c r="O54" s="89">
        <v>1688</v>
      </c>
      <c r="P54" s="89">
        <v>1408</v>
      </c>
      <c r="Q54" s="91">
        <f t="shared" si="14"/>
        <v>3096</v>
      </c>
      <c r="S54" s="112">
        <f t="shared" si="15"/>
        <v>12290</v>
      </c>
      <c r="T54" s="112">
        <f t="shared" si="15"/>
        <v>3790</v>
      </c>
      <c r="U54" s="112">
        <f t="shared" si="16"/>
        <v>16080</v>
      </c>
    </row>
    <row r="55" spans="2:21" x14ac:dyDescent="0.3">
      <c r="B55" s="65" t="s">
        <v>43</v>
      </c>
      <c r="C55" s="89">
        <v>68148</v>
      </c>
      <c r="D55" s="89">
        <v>1065</v>
      </c>
      <c r="E55" s="91">
        <f t="shared" si="11"/>
        <v>69213</v>
      </c>
      <c r="G55" s="89">
        <v>12404</v>
      </c>
      <c r="H55" s="89">
        <v>732</v>
      </c>
      <c r="I55" s="91">
        <f t="shared" si="12"/>
        <v>13136</v>
      </c>
      <c r="K55" s="89">
        <v>7064</v>
      </c>
      <c r="L55" s="89">
        <v>423</v>
      </c>
      <c r="M55" s="91">
        <f t="shared" si="13"/>
        <v>7487</v>
      </c>
      <c r="O55" s="89">
        <v>28983</v>
      </c>
      <c r="P55" s="89">
        <v>8671</v>
      </c>
      <c r="Q55" s="91">
        <f t="shared" si="14"/>
        <v>37654</v>
      </c>
      <c r="S55" s="112">
        <f t="shared" si="15"/>
        <v>116599</v>
      </c>
      <c r="T55" s="112">
        <f t="shared" si="15"/>
        <v>10891</v>
      </c>
      <c r="U55" s="112">
        <f t="shared" si="16"/>
        <v>127490</v>
      </c>
    </row>
    <row r="56" spans="2:21" x14ac:dyDescent="0.3">
      <c r="B56" s="65" t="s">
        <v>44</v>
      </c>
      <c r="C56" s="89">
        <v>110961</v>
      </c>
      <c r="D56" s="89">
        <v>627</v>
      </c>
      <c r="E56" s="91">
        <f t="shared" si="11"/>
        <v>111588</v>
      </c>
      <c r="G56" s="89">
        <v>16674</v>
      </c>
      <c r="H56" s="89">
        <v>278</v>
      </c>
      <c r="I56" s="91">
        <f t="shared" si="12"/>
        <v>16952</v>
      </c>
      <c r="K56" s="89">
        <v>8099</v>
      </c>
      <c r="L56" s="89">
        <v>318</v>
      </c>
      <c r="M56" s="91">
        <f t="shared" si="13"/>
        <v>8417</v>
      </c>
      <c r="O56" s="89">
        <v>25501</v>
      </c>
      <c r="P56" s="89">
        <v>2294</v>
      </c>
      <c r="Q56" s="91">
        <f t="shared" si="14"/>
        <v>27795</v>
      </c>
      <c r="S56" s="112">
        <f t="shared" si="15"/>
        <v>161235</v>
      </c>
      <c r="T56" s="112">
        <f t="shared" si="15"/>
        <v>3517</v>
      </c>
      <c r="U56" s="112">
        <f t="shared" si="16"/>
        <v>164752</v>
      </c>
    </row>
    <row r="57" spans="2:21" x14ac:dyDescent="0.3">
      <c r="B57" s="65" t="s">
        <v>45</v>
      </c>
      <c r="C57" s="89">
        <v>6845</v>
      </c>
      <c r="D57" s="89">
        <v>81</v>
      </c>
      <c r="E57" s="91">
        <f t="shared" si="11"/>
        <v>6926</v>
      </c>
      <c r="G57" s="89">
        <v>2117</v>
      </c>
      <c r="H57" s="89">
        <v>71</v>
      </c>
      <c r="I57" s="91">
        <f t="shared" si="12"/>
        <v>2188</v>
      </c>
      <c r="K57" s="89">
        <v>846</v>
      </c>
      <c r="L57" s="89">
        <v>79</v>
      </c>
      <c r="M57" s="91">
        <f t="shared" si="13"/>
        <v>925</v>
      </c>
      <c r="O57" s="89">
        <v>2011</v>
      </c>
      <c r="P57" s="89">
        <v>386</v>
      </c>
      <c r="Q57" s="91">
        <f t="shared" si="14"/>
        <v>2397</v>
      </c>
      <c r="S57" s="112">
        <f t="shared" si="15"/>
        <v>11819</v>
      </c>
      <c r="T57" s="112">
        <f t="shared" si="15"/>
        <v>617</v>
      </c>
      <c r="U57" s="112">
        <f t="shared" si="16"/>
        <v>12436</v>
      </c>
    </row>
    <row r="58" spans="2:21" x14ac:dyDescent="0.3">
      <c r="B58" s="65" t="s">
        <v>46</v>
      </c>
      <c r="C58" s="89">
        <v>7424</v>
      </c>
      <c r="D58" s="89">
        <v>26</v>
      </c>
      <c r="E58" s="91">
        <f t="shared" si="11"/>
        <v>7450</v>
      </c>
      <c r="G58" s="89">
        <v>1409</v>
      </c>
      <c r="H58" s="89">
        <v>14</v>
      </c>
      <c r="I58" s="91">
        <f t="shared" si="12"/>
        <v>1423</v>
      </c>
      <c r="K58" s="89">
        <v>600</v>
      </c>
      <c r="L58" s="89">
        <v>17</v>
      </c>
      <c r="M58" s="91">
        <f t="shared" si="13"/>
        <v>617</v>
      </c>
      <c r="O58" s="89">
        <v>332</v>
      </c>
      <c r="P58" s="89">
        <v>19</v>
      </c>
      <c r="Q58" s="91">
        <f t="shared" si="14"/>
        <v>351</v>
      </c>
      <c r="S58" s="112">
        <f t="shared" si="15"/>
        <v>9765</v>
      </c>
      <c r="T58" s="112">
        <f t="shared" si="15"/>
        <v>76</v>
      </c>
      <c r="U58" s="112">
        <f t="shared" si="16"/>
        <v>9841</v>
      </c>
    </row>
    <row r="59" spans="2:21" x14ac:dyDescent="0.3">
      <c r="B59" s="65" t="s">
        <v>47</v>
      </c>
      <c r="C59" s="89">
        <v>5767</v>
      </c>
      <c r="D59" s="89">
        <v>34</v>
      </c>
      <c r="E59" s="91">
        <f t="shared" si="11"/>
        <v>5801</v>
      </c>
      <c r="G59" s="89">
        <v>1514</v>
      </c>
      <c r="H59" s="89">
        <v>57</v>
      </c>
      <c r="I59" s="91">
        <f t="shared" si="12"/>
        <v>1571</v>
      </c>
      <c r="K59" s="89">
        <v>524</v>
      </c>
      <c r="L59" s="89">
        <v>15</v>
      </c>
      <c r="M59" s="91">
        <f t="shared" si="13"/>
        <v>539</v>
      </c>
      <c r="O59" s="89">
        <v>695</v>
      </c>
      <c r="P59" s="89">
        <v>35</v>
      </c>
      <c r="Q59" s="91">
        <f t="shared" si="14"/>
        <v>730</v>
      </c>
      <c r="S59" s="112">
        <f t="shared" si="15"/>
        <v>8500</v>
      </c>
      <c r="T59" s="112">
        <f t="shared" si="15"/>
        <v>141</v>
      </c>
      <c r="U59" s="112">
        <f t="shared" si="16"/>
        <v>8641</v>
      </c>
    </row>
    <row r="60" spans="2:21" x14ac:dyDescent="0.3">
      <c r="B60" s="65" t="s">
        <v>48</v>
      </c>
      <c r="C60" s="89">
        <v>23366</v>
      </c>
      <c r="D60" s="89">
        <v>997</v>
      </c>
      <c r="E60" s="91">
        <f t="shared" si="11"/>
        <v>24363</v>
      </c>
      <c r="G60" s="89">
        <v>6025</v>
      </c>
      <c r="H60" s="89">
        <v>1812</v>
      </c>
      <c r="I60" s="91">
        <f t="shared" si="12"/>
        <v>7837</v>
      </c>
      <c r="K60" s="89">
        <v>2501</v>
      </c>
      <c r="L60" s="89">
        <v>964</v>
      </c>
      <c r="M60" s="91">
        <f t="shared" si="13"/>
        <v>3465</v>
      </c>
      <c r="O60" s="89">
        <v>4334</v>
      </c>
      <c r="P60" s="89">
        <v>2088</v>
      </c>
      <c r="Q60" s="91">
        <f t="shared" si="14"/>
        <v>6422</v>
      </c>
      <c r="S60" s="112">
        <f t="shared" si="15"/>
        <v>36226</v>
      </c>
      <c r="T60" s="112">
        <f t="shared" si="15"/>
        <v>5861</v>
      </c>
      <c r="U60" s="112">
        <f t="shared" si="16"/>
        <v>42087</v>
      </c>
    </row>
    <row r="61" spans="2:21" x14ac:dyDescent="0.3">
      <c r="B61" s="65" t="s">
        <v>49</v>
      </c>
      <c r="C61" s="89">
        <v>5208</v>
      </c>
      <c r="D61" s="89">
        <v>33</v>
      </c>
      <c r="E61" s="91">
        <f t="shared" si="11"/>
        <v>5241</v>
      </c>
      <c r="G61" s="89">
        <v>836</v>
      </c>
      <c r="H61" s="89">
        <v>48</v>
      </c>
      <c r="I61" s="91">
        <f t="shared" si="12"/>
        <v>884</v>
      </c>
      <c r="K61" s="89">
        <v>250</v>
      </c>
      <c r="L61" s="89">
        <v>17</v>
      </c>
      <c r="M61" s="91">
        <f t="shared" si="13"/>
        <v>267</v>
      </c>
      <c r="O61" s="89">
        <v>285</v>
      </c>
      <c r="P61" s="89">
        <v>113</v>
      </c>
      <c r="Q61" s="91">
        <f t="shared" si="14"/>
        <v>398</v>
      </c>
      <c r="S61" s="112">
        <f t="shared" si="15"/>
        <v>6579</v>
      </c>
      <c r="T61" s="112">
        <f t="shared" si="15"/>
        <v>211</v>
      </c>
      <c r="U61" s="112">
        <f t="shared" si="16"/>
        <v>6790</v>
      </c>
    </row>
    <row r="62" spans="2:21" x14ac:dyDescent="0.3">
      <c r="B62" s="65" t="s">
        <v>50</v>
      </c>
      <c r="C62" s="89">
        <v>2807</v>
      </c>
      <c r="D62" s="89">
        <v>9</v>
      </c>
      <c r="E62" s="91">
        <f t="shared" si="11"/>
        <v>2816</v>
      </c>
      <c r="G62" s="89">
        <v>632</v>
      </c>
      <c r="H62" s="89">
        <v>7</v>
      </c>
      <c r="I62" s="91">
        <f t="shared" si="12"/>
        <v>639</v>
      </c>
      <c r="K62" s="89">
        <v>162</v>
      </c>
      <c r="L62" s="89">
        <v>4</v>
      </c>
      <c r="M62" s="91">
        <f t="shared" si="13"/>
        <v>166</v>
      </c>
      <c r="O62" s="89">
        <v>63</v>
      </c>
      <c r="P62" s="89">
        <v>21</v>
      </c>
      <c r="Q62" s="91">
        <f t="shared" si="14"/>
        <v>84</v>
      </c>
      <c r="S62" s="112">
        <f t="shared" si="15"/>
        <v>3664</v>
      </c>
      <c r="T62" s="112">
        <f t="shared" si="15"/>
        <v>41</v>
      </c>
      <c r="U62" s="112">
        <f t="shared" si="16"/>
        <v>3705</v>
      </c>
    </row>
    <row r="63" spans="2:21" x14ac:dyDescent="0.3">
      <c r="B63" s="65" t="s">
        <v>51</v>
      </c>
      <c r="C63" s="89">
        <v>5022</v>
      </c>
      <c r="D63" s="89">
        <v>18</v>
      </c>
      <c r="E63" s="91">
        <f t="shared" si="11"/>
        <v>5040</v>
      </c>
      <c r="G63" s="89">
        <v>650</v>
      </c>
      <c r="H63" s="89">
        <v>3</v>
      </c>
      <c r="I63" s="91">
        <f t="shared" si="12"/>
        <v>653</v>
      </c>
      <c r="K63" s="89">
        <v>183</v>
      </c>
      <c r="L63" s="89">
        <v>5</v>
      </c>
      <c r="M63" s="91">
        <f t="shared" si="13"/>
        <v>188</v>
      </c>
      <c r="O63" s="89">
        <v>554</v>
      </c>
      <c r="P63" s="89">
        <v>9</v>
      </c>
      <c r="Q63" s="91">
        <f t="shared" si="14"/>
        <v>563</v>
      </c>
      <c r="S63" s="112">
        <f t="shared" si="15"/>
        <v>6409</v>
      </c>
      <c r="T63" s="112">
        <f t="shared" si="15"/>
        <v>35</v>
      </c>
      <c r="U63" s="112">
        <f t="shared" si="16"/>
        <v>6444</v>
      </c>
    </row>
    <row r="64" spans="2:21" x14ac:dyDescent="0.3">
      <c r="B64" s="65" t="s">
        <v>52</v>
      </c>
      <c r="C64" s="89">
        <v>3482</v>
      </c>
      <c r="D64" s="89">
        <v>13</v>
      </c>
      <c r="E64" s="91">
        <f t="shared" si="11"/>
        <v>3495</v>
      </c>
      <c r="G64" s="89">
        <v>719</v>
      </c>
      <c r="H64" s="89">
        <v>18</v>
      </c>
      <c r="I64" s="91">
        <f t="shared" si="12"/>
        <v>737</v>
      </c>
      <c r="K64" s="89">
        <v>200</v>
      </c>
      <c r="L64" s="89">
        <v>27</v>
      </c>
      <c r="M64" s="91">
        <f t="shared" si="13"/>
        <v>227</v>
      </c>
      <c r="O64" s="89">
        <v>424</v>
      </c>
      <c r="P64" s="89">
        <v>321</v>
      </c>
      <c r="Q64" s="91">
        <f t="shared" si="14"/>
        <v>745</v>
      </c>
      <c r="S64" s="112">
        <f t="shared" si="15"/>
        <v>4825</v>
      </c>
      <c r="T64" s="112">
        <f t="shared" si="15"/>
        <v>379</v>
      </c>
      <c r="U64" s="112">
        <f t="shared" si="16"/>
        <v>5204</v>
      </c>
    </row>
    <row r="65" spans="2:21" x14ac:dyDescent="0.3">
      <c r="B65" s="65" t="s">
        <v>53</v>
      </c>
      <c r="C65" s="113">
        <v>9690</v>
      </c>
      <c r="D65" s="113">
        <v>300</v>
      </c>
      <c r="E65" s="114">
        <f t="shared" si="11"/>
        <v>9990</v>
      </c>
      <c r="G65" s="113">
        <v>2575</v>
      </c>
      <c r="H65" s="113">
        <v>677</v>
      </c>
      <c r="I65" s="114">
        <f t="shared" si="12"/>
        <v>3252</v>
      </c>
      <c r="K65" s="113">
        <v>767</v>
      </c>
      <c r="L65" s="113">
        <v>482</v>
      </c>
      <c r="M65" s="114">
        <f t="shared" si="13"/>
        <v>1249</v>
      </c>
      <c r="O65" s="113">
        <v>787</v>
      </c>
      <c r="P65" s="113">
        <v>762</v>
      </c>
      <c r="Q65" s="114">
        <f t="shared" si="14"/>
        <v>1549</v>
      </c>
      <c r="S65" s="115">
        <f t="shared" si="15"/>
        <v>13819</v>
      </c>
      <c r="T65" s="115">
        <f t="shared" si="15"/>
        <v>2221</v>
      </c>
      <c r="U65" s="115">
        <f t="shared" si="16"/>
        <v>16040</v>
      </c>
    </row>
    <row r="66" spans="2:21" x14ac:dyDescent="0.3">
      <c r="B66" s="116" t="s">
        <v>54</v>
      </c>
      <c r="C66" s="117">
        <f>SUM(C48:C65)</f>
        <v>321581</v>
      </c>
      <c r="D66" s="117">
        <f t="shared" ref="D66:E66" si="17">SUM(D48:D65)</f>
        <v>6344</v>
      </c>
      <c r="E66" s="117">
        <f t="shared" si="17"/>
        <v>327925</v>
      </c>
      <c r="G66" s="117">
        <f>SUM(G48:G65)</f>
        <v>65845</v>
      </c>
      <c r="H66" s="117">
        <f t="shared" ref="H66:I66" si="18">SUM(H48:H65)</f>
        <v>8711</v>
      </c>
      <c r="I66" s="117">
        <f t="shared" si="18"/>
        <v>74556</v>
      </c>
      <c r="K66" s="117">
        <f>SUM(K48:K65)</f>
        <v>31418</v>
      </c>
      <c r="L66" s="117">
        <f t="shared" ref="L66:M66" si="19">SUM(L48:L65)</f>
        <v>5296</v>
      </c>
      <c r="M66" s="117">
        <f t="shared" si="19"/>
        <v>36714</v>
      </c>
      <c r="O66" s="117">
        <f>SUM(O48:O65)</f>
        <v>90763</v>
      </c>
      <c r="P66" s="117">
        <f t="shared" ref="P66:Q66" si="20">SUM(P48:P65)</f>
        <v>22609</v>
      </c>
      <c r="Q66" s="117">
        <f t="shared" si="20"/>
        <v>113372</v>
      </c>
      <c r="S66" s="118">
        <f>SUM(S48:S65)</f>
        <v>509607</v>
      </c>
      <c r="T66" s="118">
        <f t="shared" ref="T66:U66" si="21">SUM(T48:T65)</f>
        <v>42960</v>
      </c>
      <c r="U66" s="118">
        <f t="shared" si="21"/>
        <v>552567</v>
      </c>
    </row>
    <row r="68" spans="2:21" ht="16.2" x14ac:dyDescent="0.35">
      <c r="B68" s="95" t="s">
        <v>56</v>
      </c>
    </row>
  </sheetData>
  <mergeCells count="14">
    <mergeCell ref="S44:U44"/>
    <mergeCell ref="B8:U8"/>
    <mergeCell ref="B9:U9"/>
    <mergeCell ref="B15:B17"/>
    <mergeCell ref="C15:E15"/>
    <mergeCell ref="G15:I15"/>
    <mergeCell ref="K15:M15"/>
    <mergeCell ref="O15:Q15"/>
    <mergeCell ref="S15:U15"/>
    <mergeCell ref="B44:B46"/>
    <mergeCell ref="C44:E44"/>
    <mergeCell ref="G44:I44"/>
    <mergeCell ref="K44:M44"/>
    <mergeCell ref="O44:Q44"/>
  </mergeCells>
  <hyperlinks>
    <hyperlink ref="B1" location="Índice!A1" display="Ir a inicio" xr:uid="{EC0E6BFF-CAFD-4154-BCD9-7F69E62841C1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55" fitToHeight="2" orientation="landscape" r:id="rId1"/>
  <headerFooter alignWithMargins="0"/>
  <rowBreaks count="1" manualBreakCount="1">
    <brk id="40" min="1" max="20" man="1"/>
  </row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E2EE0-59EA-4704-AF5C-16E023B1CC2B}">
  <dimension ref="A1:U67"/>
  <sheetViews>
    <sheetView showGridLines="0" view="pageBreakPreview" zoomScale="77" zoomScaleNormal="100" zoomScaleSheetLayoutView="77" workbookViewId="0">
      <selection activeCell="B1" sqref="B1"/>
    </sheetView>
  </sheetViews>
  <sheetFormatPr baseColWidth="10" defaultColWidth="11.44140625" defaultRowHeight="14.4" x14ac:dyDescent="0.3"/>
  <cols>
    <col min="1" max="1" width="1.6640625" style="65" customWidth="1"/>
    <col min="2" max="2" width="45.109375" style="65" customWidth="1"/>
    <col min="3" max="5" width="14.5546875" style="89" customWidth="1"/>
    <col min="6" max="6" width="2.6640625" style="89" customWidth="1"/>
    <col min="7" max="9" width="14.5546875" style="89" customWidth="1"/>
    <col min="10" max="10" width="2.6640625" style="89" customWidth="1"/>
    <col min="11" max="13" width="14.5546875" style="89" customWidth="1"/>
    <col min="14" max="14" width="2.6640625" style="89" customWidth="1"/>
    <col min="15" max="17" width="14.5546875" style="89" customWidth="1"/>
    <col min="18" max="18" width="2.6640625" style="89" customWidth="1"/>
    <col min="19" max="21" width="14.5546875" style="89" customWidth="1"/>
    <col min="22" max="16384" width="11.44140625" style="65"/>
  </cols>
  <sheetData>
    <row r="1" spans="1:21" x14ac:dyDescent="0.3">
      <c r="A1" s="85"/>
      <c r="B1" s="180" t="s">
        <v>12</v>
      </c>
      <c r="C1" s="101"/>
      <c r="D1" s="101"/>
      <c r="E1" s="101"/>
      <c r="F1" s="101"/>
      <c r="G1" s="101"/>
      <c r="H1" s="101"/>
      <c r="I1" s="101"/>
      <c r="J1" s="101"/>
    </row>
    <row r="2" spans="1:21" x14ac:dyDescent="0.3">
      <c r="A2" s="86"/>
      <c r="B2" s="85"/>
      <c r="C2" s="101"/>
      <c r="D2" s="101"/>
      <c r="E2" s="101"/>
      <c r="F2" s="101"/>
    </row>
    <row r="3" spans="1:21" x14ac:dyDescent="0.3">
      <c r="A3" s="86"/>
      <c r="B3" s="85"/>
      <c r="C3" s="101"/>
      <c r="D3" s="101"/>
      <c r="E3" s="101"/>
      <c r="F3" s="101"/>
    </row>
    <row r="4" spans="1:21" x14ac:dyDescent="0.3">
      <c r="A4" s="86"/>
      <c r="B4" s="85"/>
      <c r="C4" s="101"/>
      <c r="D4" s="101"/>
      <c r="E4" s="101"/>
      <c r="F4" s="101"/>
    </row>
    <row r="5" spans="1:21" x14ac:dyDescent="0.3">
      <c r="A5" s="86"/>
      <c r="B5" s="85"/>
      <c r="C5" s="101"/>
      <c r="D5" s="101"/>
      <c r="E5" s="101"/>
      <c r="F5" s="101"/>
    </row>
    <row r="6" spans="1:21" x14ac:dyDescent="0.3">
      <c r="A6" s="86"/>
      <c r="B6" s="85"/>
      <c r="C6" s="101"/>
      <c r="D6" s="101"/>
      <c r="E6" s="101"/>
      <c r="F6" s="101"/>
    </row>
    <row r="7" spans="1:21" x14ac:dyDescent="0.3">
      <c r="A7" s="86"/>
      <c r="B7" s="85"/>
      <c r="C7" s="101"/>
      <c r="D7" s="101"/>
      <c r="E7" s="101"/>
      <c r="F7" s="101"/>
    </row>
    <row r="8" spans="1:21" ht="27" x14ac:dyDescent="0.3">
      <c r="A8" s="63"/>
      <c r="B8" s="167" t="s">
        <v>57</v>
      </c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</row>
    <row r="9" spans="1:21" x14ac:dyDescent="0.3">
      <c r="A9" s="63"/>
      <c r="B9" s="160">
        <f>+Carátula!B17</f>
        <v>45382</v>
      </c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</row>
    <row r="10" spans="1:21" ht="15" thickBot="1" x14ac:dyDescent="0.35">
      <c r="A10" s="63"/>
      <c r="B10" s="88"/>
      <c r="C10" s="102"/>
      <c r="D10" s="102"/>
      <c r="E10" s="102"/>
      <c r="F10" s="102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</row>
    <row r="11" spans="1:21" x14ac:dyDescent="0.3">
      <c r="A11" s="63"/>
      <c r="B11" s="63"/>
      <c r="C11" s="101"/>
      <c r="D11" s="101"/>
      <c r="E11" s="101"/>
      <c r="F11" s="101"/>
      <c r="G11" s="101"/>
      <c r="H11" s="101"/>
      <c r="I11" s="101"/>
      <c r="J11" s="101"/>
    </row>
    <row r="12" spans="1:21" x14ac:dyDescent="0.3">
      <c r="A12" s="63"/>
      <c r="B12" s="63"/>
      <c r="C12" s="101"/>
      <c r="D12" s="101"/>
      <c r="E12" s="101"/>
      <c r="F12" s="101"/>
      <c r="G12" s="101"/>
      <c r="H12" s="101"/>
      <c r="I12" s="101"/>
      <c r="J12" s="101"/>
    </row>
    <row r="13" spans="1:21" ht="16.2" x14ac:dyDescent="0.35">
      <c r="A13" s="63"/>
      <c r="B13" s="75" t="s">
        <v>35</v>
      </c>
      <c r="C13" s="101"/>
      <c r="D13" s="101"/>
      <c r="E13" s="101"/>
      <c r="F13" s="101"/>
      <c r="G13" s="101"/>
      <c r="H13" s="101"/>
      <c r="I13" s="101"/>
      <c r="J13" s="78"/>
      <c r="R13" s="78"/>
    </row>
    <row r="14" spans="1:21" x14ac:dyDescent="0.3">
      <c r="A14" s="63"/>
      <c r="B14" s="90"/>
      <c r="C14" s="101"/>
      <c r="D14" s="101"/>
      <c r="E14" s="101"/>
      <c r="F14" s="101"/>
      <c r="G14" s="101"/>
      <c r="H14" s="101"/>
      <c r="I14" s="101"/>
      <c r="J14" s="78"/>
      <c r="N14" s="78"/>
      <c r="R14" s="78"/>
    </row>
    <row r="15" spans="1:21" s="107" customFormat="1" ht="24" customHeight="1" x14ac:dyDescent="0.3">
      <c r="A15" s="87"/>
      <c r="B15" s="169"/>
      <c r="C15" s="170" t="s">
        <v>19</v>
      </c>
      <c r="D15" s="168"/>
      <c r="E15" s="168"/>
      <c r="F15" s="104"/>
      <c r="G15" s="168" t="s">
        <v>20</v>
      </c>
      <c r="H15" s="168"/>
      <c r="I15" s="168"/>
      <c r="J15" s="105"/>
      <c r="K15" s="170" t="s">
        <v>21</v>
      </c>
      <c r="L15" s="168"/>
      <c r="M15" s="168"/>
      <c r="N15" s="106"/>
      <c r="O15" s="168" t="s">
        <v>22</v>
      </c>
      <c r="P15" s="168"/>
      <c r="Q15" s="168"/>
      <c r="R15" s="105"/>
      <c r="S15" s="168" t="s">
        <v>33</v>
      </c>
      <c r="T15" s="168"/>
      <c r="U15" s="168"/>
    </row>
    <row r="16" spans="1:21" x14ac:dyDescent="0.3">
      <c r="A16" s="63"/>
      <c r="B16" s="169"/>
      <c r="C16" s="108"/>
      <c r="D16" s="108"/>
      <c r="E16" s="108"/>
      <c r="F16" s="101"/>
      <c r="G16" s="108"/>
      <c r="H16" s="108"/>
      <c r="I16" s="108"/>
      <c r="J16" s="109"/>
      <c r="K16" s="108"/>
      <c r="L16" s="108"/>
      <c r="M16" s="108"/>
      <c r="N16" s="109"/>
      <c r="O16" s="108"/>
      <c r="P16" s="108"/>
      <c r="Q16" s="108"/>
      <c r="R16" s="109"/>
      <c r="S16" s="108"/>
      <c r="T16" s="108"/>
      <c r="U16" s="108"/>
    </row>
    <row r="17" spans="1:21" x14ac:dyDescent="0.3">
      <c r="A17" s="63"/>
      <c r="B17" s="169"/>
      <c r="C17" s="110" t="s">
        <v>26</v>
      </c>
      <c r="D17" s="110" t="s">
        <v>27</v>
      </c>
      <c r="E17" s="110" t="s">
        <v>18</v>
      </c>
      <c r="F17" s="101"/>
      <c r="G17" s="110" t="s">
        <v>26</v>
      </c>
      <c r="H17" s="110" t="s">
        <v>27</v>
      </c>
      <c r="I17" s="110" t="s">
        <v>18</v>
      </c>
      <c r="J17" s="109"/>
      <c r="K17" s="110" t="s">
        <v>26</v>
      </c>
      <c r="L17" s="110" t="s">
        <v>27</v>
      </c>
      <c r="M17" s="110" t="s">
        <v>18</v>
      </c>
      <c r="N17" s="109"/>
      <c r="O17" s="110" t="s">
        <v>26</v>
      </c>
      <c r="P17" s="110" t="s">
        <v>27</v>
      </c>
      <c r="Q17" s="110" t="s">
        <v>18</v>
      </c>
      <c r="R17" s="109"/>
      <c r="S17" s="110" t="s">
        <v>26</v>
      </c>
      <c r="T17" s="110" t="s">
        <v>27</v>
      </c>
      <c r="U17" s="110" t="s">
        <v>18</v>
      </c>
    </row>
    <row r="18" spans="1:21" x14ac:dyDescent="0.3">
      <c r="A18" s="63"/>
      <c r="B18" s="90"/>
      <c r="C18" s="78"/>
      <c r="D18" s="78"/>
      <c r="E18" s="78"/>
      <c r="F18" s="101"/>
      <c r="G18" s="78"/>
      <c r="H18" s="78"/>
      <c r="I18" s="78"/>
      <c r="J18" s="78"/>
      <c r="K18" s="78"/>
      <c r="L18" s="78"/>
      <c r="M18" s="78"/>
      <c r="N18" s="109"/>
      <c r="O18" s="78"/>
      <c r="P18" s="78"/>
      <c r="Q18" s="78"/>
      <c r="R18" s="78"/>
      <c r="S18" s="78"/>
      <c r="T18" s="78"/>
      <c r="U18" s="78"/>
    </row>
    <row r="19" spans="1:21" x14ac:dyDescent="0.3">
      <c r="A19" s="63"/>
      <c r="B19" s="63" t="s">
        <v>58</v>
      </c>
      <c r="C19" s="78">
        <v>543651.73188700178</v>
      </c>
      <c r="D19" s="78">
        <v>819991.22431030846</v>
      </c>
      <c r="E19" s="78">
        <f>+C19+D19</f>
        <v>1363642.9561973102</v>
      </c>
      <c r="F19" s="101"/>
      <c r="G19" s="78">
        <v>661779.89916400984</v>
      </c>
      <c r="H19" s="78">
        <v>2007108.439619364</v>
      </c>
      <c r="I19" s="78">
        <f>+G19+H19</f>
        <v>2668888.3387833741</v>
      </c>
      <c r="J19" s="78"/>
      <c r="K19" s="78">
        <v>571929.00676400028</v>
      </c>
      <c r="L19" s="78">
        <v>2447142.4041862092</v>
      </c>
      <c r="M19" s="78">
        <f>+K19+L19</f>
        <v>3019071.4109502095</v>
      </c>
      <c r="N19" s="78"/>
      <c r="O19" s="78">
        <v>3255406.5794123416</v>
      </c>
      <c r="P19" s="78">
        <v>12044319.62134329</v>
      </c>
      <c r="Q19" s="78">
        <f>+O19+P19</f>
        <v>15299726.200755632</v>
      </c>
      <c r="R19" s="78"/>
      <c r="S19" s="111">
        <f>+C19+G19+K19+O19</f>
        <v>5032767.2172273537</v>
      </c>
      <c r="T19" s="111">
        <f>+D19+H19+L19+P19</f>
        <v>17318561.689459171</v>
      </c>
      <c r="U19" s="111">
        <f>+S19+T19</f>
        <v>22351328.906686526</v>
      </c>
    </row>
    <row r="20" spans="1:21" x14ac:dyDescent="0.3">
      <c r="B20" s="65" t="s">
        <v>59</v>
      </c>
      <c r="C20" s="89">
        <v>366308.72699499922</v>
      </c>
      <c r="D20" s="89">
        <v>162016.79925121</v>
      </c>
      <c r="E20" s="91">
        <f t="shared" ref="E20:E36" si="0">+C20+D20</f>
        <v>528325.52624620916</v>
      </c>
      <c r="G20" s="89">
        <v>136034.58034499999</v>
      </c>
      <c r="H20" s="89">
        <v>117699.33730466999</v>
      </c>
      <c r="I20" s="91">
        <f t="shared" ref="I20:I36" si="1">+G20+H20</f>
        <v>253733.91764966998</v>
      </c>
      <c r="K20" s="89">
        <v>159159.76709500008</v>
      </c>
      <c r="L20" s="89">
        <v>181961.44158766995</v>
      </c>
      <c r="M20" s="91">
        <f t="shared" ref="M20:M36" si="2">+K20+L20</f>
        <v>341121.20868267003</v>
      </c>
      <c r="O20" s="89">
        <v>920729.24757799995</v>
      </c>
      <c r="P20" s="89">
        <v>355803.13304589008</v>
      </c>
      <c r="Q20" s="91">
        <f t="shared" ref="Q20:Q36" si="3">+O20+P20</f>
        <v>1276532.3806238901</v>
      </c>
      <c r="S20" s="112">
        <f t="shared" ref="S20:T36" si="4">+C20+G20+K20+O20</f>
        <v>1582232.3220129993</v>
      </c>
      <c r="T20" s="112">
        <f t="shared" si="4"/>
        <v>817480.71118943999</v>
      </c>
      <c r="U20" s="112">
        <f t="shared" ref="U20:U36" si="5">+S20+T20</f>
        <v>2399713.0332024395</v>
      </c>
    </row>
    <row r="21" spans="1:21" x14ac:dyDescent="0.3">
      <c r="B21" s="65" t="s">
        <v>60</v>
      </c>
      <c r="C21" s="89">
        <v>5787.6779799999977</v>
      </c>
      <c r="D21" s="89">
        <v>12002.004536999999</v>
      </c>
      <c r="E21" s="91">
        <f t="shared" si="0"/>
        <v>17789.682516999997</v>
      </c>
      <c r="G21" s="89">
        <v>1681.3078499999997</v>
      </c>
      <c r="I21" s="91">
        <f t="shared" si="1"/>
        <v>1681.3078499999997</v>
      </c>
      <c r="K21" s="89">
        <v>6187.4192360000006</v>
      </c>
      <c r="L21" s="89">
        <v>4700.0204730299993</v>
      </c>
      <c r="M21" s="91">
        <f t="shared" si="2"/>
        <v>10887.439709030001</v>
      </c>
      <c r="O21" s="89">
        <v>60644.470202740013</v>
      </c>
      <c r="P21" s="89">
        <v>135955.8174366201</v>
      </c>
      <c r="Q21" s="91">
        <f t="shared" si="3"/>
        <v>196600.28763936012</v>
      </c>
      <c r="S21" s="112">
        <f t="shared" si="4"/>
        <v>74300.875268740012</v>
      </c>
      <c r="T21" s="112">
        <f t="shared" si="4"/>
        <v>152657.84244665009</v>
      </c>
      <c r="U21" s="112">
        <f t="shared" si="5"/>
        <v>226958.71771539008</v>
      </c>
    </row>
    <row r="22" spans="1:21" x14ac:dyDescent="0.3">
      <c r="B22" s="65" t="s">
        <v>61</v>
      </c>
      <c r="C22" s="89">
        <v>2128065.8118464556</v>
      </c>
      <c r="D22" s="89">
        <v>651536.13258366031</v>
      </c>
      <c r="E22" s="91">
        <f t="shared" si="0"/>
        <v>2779601.9444301156</v>
      </c>
      <c r="G22" s="89">
        <v>1630272.6186738969</v>
      </c>
      <c r="H22" s="89">
        <v>369626.63494668005</v>
      </c>
      <c r="I22" s="91">
        <f t="shared" si="1"/>
        <v>1999899.253620577</v>
      </c>
      <c r="K22" s="89">
        <v>1347964.5311906172</v>
      </c>
      <c r="L22" s="89">
        <v>435730.61415211984</v>
      </c>
      <c r="M22" s="91">
        <f t="shared" si="2"/>
        <v>1783695.145342737</v>
      </c>
      <c r="O22" s="89">
        <v>14091746.59497395</v>
      </c>
      <c r="P22" s="89">
        <v>20705738.023883421</v>
      </c>
      <c r="Q22" s="91">
        <f t="shared" si="3"/>
        <v>34797484.618857369</v>
      </c>
      <c r="S22" s="112">
        <f t="shared" si="4"/>
        <v>19198049.556684919</v>
      </c>
      <c r="T22" s="112">
        <f t="shared" si="4"/>
        <v>22162631.40556588</v>
      </c>
      <c r="U22" s="112">
        <f t="shared" si="5"/>
        <v>41360680.962250799</v>
      </c>
    </row>
    <row r="23" spans="1:21" x14ac:dyDescent="0.3">
      <c r="B23" s="65" t="s">
        <v>62</v>
      </c>
      <c r="C23" s="89">
        <v>302521.05694299884</v>
      </c>
      <c r="D23" s="89">
        <v>112292.2492853</v>
      </c>
      <c r="E23" s="91">
        <f t="shared" si="0"/>
        <v>414813.30622829881</v>
      </c>
      <c r="G23" s="89">
        <v>172496.7682239901</v>
      </c>
      <c r="H23" s="89">
        <v>105590.17396285001</v>
      </c>
      <c r="I23" s="91">
        <f t="shared" si="1"/>
        <v>278086.94218684011</v>
      </c>
      <c r="K23" s="89">
        <v>184007.07762400017</v>
      </c>
      <c r="L23" s="89">
        <v>54332.430642840023</v>
      </c>
      <c r="M23" s="91">
        <f t="shared" si="2"/>
        <v>238339.50826684019</v>
      </c>
      <c r="O23" s="89">
        <v>3297650.716030003</v>
      </c>
      <c r="P23" s="89">
        <v>937873.93902878044</v>
      </c>
      <c r="Q23" s="91">
        <f t="shared" si="3"/>
        <v>4235524.6550587835</v>
      </c>
      <c r="S23" s="112">
        <f t="shared" si="4"/>
        <v>3956675.6188209923</v>
      </c>
      <c r="T23" s="112">
        <f t="shared" si="4"/>
        <v>1210088.7929197703</v>
      </c>
      <c r="U23" s="112">
        <f t="shared" si="5"/>
        <v>5166764.4117407631</v>
      </c>
    </row>
    <row r="24" spans="1:21" x14ac:dyDescent="0.3">
      <c r="B24" s="65" t="s">
        <v>63</v>
      </c>
      <c r="C24" s="89">
        <v>18040.349136000023</v>
      </c>
      <c r="D24" s="89">
        <v>124828.00224445004</v>
      </c>
      <c r="E24" s="91">
        <f t="shared" si="0"/>
        <v>142868.35138045007</v>
      </c>
      <c r="G24" s="89">
        <v>63099.54029200002</v>
      </c>
      <c r="H24" s="89">
        <v>6856.8468209999992</v>
      </c>
      <c r="I24" s="91">
        <f t="shared" si="1"/>
        <v>69956.387113000019</v>
      </c>
      <c r="K24" s="89">
        <v>63004.901234999983</v>
      </c>
      <c r="L24" s="89">
        <v>21347.977925890005</v>
      </c>
      <c r="M24" s="91">
        <f t="shared" si="2"/>
        <v>84352.879160889992</v>
      </c>
      <c r="O24" s="89">
        <v>858036.21154400089</v>
      </c>
      <c r="P24" s="89">
        <v>2226028.5365817416</v>
      </c>
      <c r="Q24" s="91">
        <f t="shared" si="3"/>
        <v>3084064.7481257427</v>
      </c>
      <c r="S24" s="112">
        <f t="shared" si="4"/>
        <v>1002181.002207001</v>
      </c>
      <c r="T24" s="112">
        <f t="shared" si="4"/>
        <v>2379061.3635730818</v>
      </c>
      <c r="U24" s="112">
        <f t="shared" si="5"/>
        <v>3381242.3657800825</v>
      </c>
    </row>
    <row r="25" spans="1:21" x14ac:dyDescent="0.3">
      <c r="B25" s="65" t="s">
        <v>64</v>
      </c>
      <c r="C25" s="89">
        <v>5642.1643809999987</v>
      </c>
      <c r="D25" s="89">
        <v>145.18516517</v>
      </c>
      <c r="E25" s="91">
        <f t="shared" si="0"/>
        <v>5787.3495461699986</v>
      </c>
      <c r="G25" s="89">
        <v>146391.38826400001</v>
      </c>
      <c r="H25" s="89">
        <v>14986.5134743</v>
      </c>
      <c r="I25" s="91">
        <f t="shared" si="1"/>
        <v>161377.90173830002</v>
      </c>
      <c r="K25" s="89">
        <v>5373.1487349999989</v>
      </c>
      <c r="L25" s="89">
        <v>11610.172871089999</v>
      </c>
      <c r="M25" s="91">
        <f t="shared" si="2"/>
        <v>16983.321606089998</v>
      </c>
      <c r="O25" s="89">
        <v>11226.185451000001</v>
      </c>
      <c r="P25" s="89">
        <v>36716.036821739996</v>
      </c>
      <c r="Q25" s="91">
        <f t="shared" si="3"/>
        <v>47942.222272739993</v>
      </c>
      <c r="S25" s="112">
        <f t="shared" si="4"/>
        <v>168632.88683100001</v>
      </c>
      <c r="T25" s="112">
        <f t="shared" si="4"/>
        <v>63457.908332299994</v>
      </c>
      <c r="U25" s="112">
        <f t="shared" si="5"/>
        <v>232090.7951633</v>
      </c>
    </row>
    <row r="26" spans="1:21" x14ac:dyDescent="0.3">
      <c r="B26" s="65" t="s">
        <v>65</v>
      </c>
      <c r="C26" s="89">
        <v>243918.96011000025</v>
      </c>
      <c r="D26" s="89">
        <v>95388.847848229969</v>
      </c>
      <c r="E26" s="91">
        <f t="shared" si="0"/>
        <v>339307.8079582302</v>
      </c>
      <c r="G26" s="89">
        <v>248460.36793000009</v>
      </c>
      <c r="H26" s="89">
        <v>83073.04450242997</v>
      </c>
      <c r="I26" s="91">
        <f t="shared" si="1"/>
        <v>331533.41243243008</v>
      </c>
      <c r="K26" s="89">
        <v>268111.76562899991</v>
      </c>
      <c r="L26" s="89">
        <v>128748.24961898001</v>
      </c>
      <c r="M26" s="91">
        <f t="shared" si="2"/>
        <v>396860.0152479799</v>
      </c>
      <c r="O26" s="89">
        <v>2320296.3298030011</v>
      </c>
      <c r="P26" s="89">
        <v>1688626.47670577</v>
      </c>
      <c r="Q26" s="91">
        <f t="shared" si="3"/>
        <v>4008922.8065087711</v>
      </c>
      <c r="S26" s="112">
        <f t="shared" si="4"/>
        <v>3080787.4234720012</v>
      </c>
      <c r="T26" s="112">
        <f t="shared" si="4"/>
        <v>1995836.6186754098</v>
      </c>
      <c r="U26" s="112">
        <f t="shared" si="5"/>
        <v>5076624.042147411</v>
      </c>
    </row>
    <row r="27" spans="1:21" x14ac:dyDescent="0.3">
      <c r="B27" s="65" t="s">
        <v>66</v>
      </c>
      <c r="C27" s="89">
        <v>110035.73297399985</v>
      </c>
      <c r="D27" s="89">
        <v>4026.6008649999994</v>
      </c>
      <c r="E27" s="91">
        <f t="shared" si="0"/>
        <v>114062.33383899985</v>
      </c>
      <c r="G27" s="89">
        <v>61170.849604999938</v>
      </c>
      <c r="H27" s="89">
        <v>6015.9495355000008</v>
      </c>
      <c r="I27" s="91">
        <f t="shared" si="1"/>
        <v>67186.799140499934</v>
      </c>
      <c r="K27" s="89">
        <v>37601.835584000008</v>
      </c>
      <c r="L27" s="89">
        <v>28264.383565999997</v>
      </c>
      <c r="M27" s="91">
        <f t="shared" si="2"/>
        <v>65866.219150000004</v>
      </c>
      <c r="O27" s="89">
        <v>250327.17706499988</v>
      </c>
      <c r="P27" s="89">
        <v>561524.11196263018</v>
      </c>
      <c r="Q27" s="91">
        <f t="shared" si="3"/>
        <v>811851.28902763012</v>
      </c>
      <c r="S27" s="112">
        <f t="shared" si="4"/>
        <v>459135.59522799973</v>
      </c>
      <c r="T27" s="112">
        <f t="shared" si="4"/>
        <v>599831.04592913017</v>
      </c>
      <c r="U27" s="112">
        <f t="shared" si="5"/>
        <v>1058966.6411571298</v>
      </c>
    </row>
    <row r="28" spans="1:21" x14ac:dyDescent="0.3">
      <c r="B28" s="65" t="s">
        <v>67</v>
      </c>
      <c r="C28" s="89">
        <v>23981.613322669997</v>
      </c>
      <c r="D28" s="89">
        <v>247722.08976137001</v>
      </c>
      <c r="E28" s="91">
        <f t="shared" si="0"/>
        <v>271703.70308404003</v>
      </c>
      <c r="G28" s="89">
        <v>64476.085741999945</v>
      </c>
      <c r="H28" s="89">
        <v>14518.909262179997</v>
      </c>
      <c r="I28" s="91">
        <f t="shared" si="1"/>
        <v>78994.995004179946</v>
      </c>
      <c r="K28" s="89">
        <v>59132.903325999971</v>
      </c>
      <c r="L28" s="89">
        <v>29335.780883030002</v>
      </c>
      <c r="M28" s="91">
        <f t="shared" si="2"/>
        <v>88468.684209029976</v>
      </c>
      <c r="O28" s="89">
        <v>1121766.634369998</v>
      </c>
      <c r="P28" s="89">
        <v>658530.20747008012</v>
      </c>
      <c r="Q28" s="91">
        <f t="shared" si="3"/>
        <v>1780296.8418400781</v>
      </c>
      <c r="S28" s="112">
        <f t="shared" si="4"/>
        <v>1269357.236760668</v>
      </c>
      <c r="T28" s="112">
        <f t="shared" si="4"/>
        <v>950106.98737666011</v>
      </c>
      <c r="U28" s="112">
        <f t="shared" si="5"/>
        <v>2219464.2241373281</v>
      </c>
    </row>
    <row r="29" spans="1:21" x14ac:dyDescent="0.3">
      <c r="B29" s="65" t="s">
        <v>68</v>
      </c>
      <c r="C29" s="89">
        <v>10284.868200999999</v>
      </c>
      <c r="D29" s="89">
        <v>1331.8816178499999</v>
      </c>
      <c r="E29" s="91">
        <f t="shared" si="0"/>
        <v>11616.749818849999</v>
      </c>
      <c r="G29" s="89">
        <v>12039.630403999996</v>
      </c>
      <c r="H29" s="89">
        <v>1872.3360021400003</v>
      </c>
      <c r="I29" s="91">
        <f t="shared" si="1"/>
        <v>13911.966406139996</v>
      </c>
      <c r="K29" s="89">
        <v>7781.1455110000006</v>
      </c>
      <c r="L29" s="89">
        <v>4085.0527124400001</v>
      </c>
      <c r="M29" s="91">
        <f t="shared" si="2"/>
        <v>11866.19822344</v>
      </c>
      <c r="O29" s="89">
        <v>239127.61325799994</v>
      </c>
      <c r="P29" s="89">
        <v>145688.52409558004</v>
      </c>
      <c r="Q29" s="91">
        <f t="shared" si="3"/>
        <v>384816.13735357998</v>
      </c>
      <c r="S29" s="112">
        <f t="shared" si="4"/>
        <v>269233.25737399992</v>
      </c>
      <c r="T29" s="112">
        <f t="shared" si="4"/>
        <v>152977.79442801003</v>
      </c>
      <c r="U29" s="112">
        <f t="shared" si="5"/>
        <v>422211.05180200993</v>
      </c>
    </row>
    <row r="30" spans="1:21" x14ac:dyDescent="0.3">
      <c r="B30" s="65" t="s">
        <v>69</v>
      </c>
      <c r="C30" s="89">
        <v>531518.03133900079</v>
      </c>
      <c r="D30" s="89">
        <v>17735.766092449998</v>
      </c>
      <c r="E30" s="91">
        <f t="shared" si="0"/>
        <v>549253.7974314508</v>
      </c>
      <c r="G30" s="89">
        <v>142488.54115299959</v>
      </c>
      <c r="H30" s="89">
        <v>31932.359441029992</v>
      </c>
      <c r="I30" s="91">
        <f t="shared" si="1"/>
        <v>174420.90059402958</v>
      </c>
      <c r="K30" s="89">
        <v>106903.06808299996</v>
      </c>
      <c r="L30" s="89">
        <v>37312.266229289991</v>
      </c>
      <c r="M30" s="91">
        <f t="shared" si="2"/>
        <v>144215.33431228995</v>
      </c>
      <c r="O30" s="89">
        <v>2785948.2434154926</v>
      </c>
      <c r="P30" s="89">
        <v>2448432.8177080904</v>
      </c>
      <c r="Q30" s="91">
        <f t="shared" si="3"/>
        <v>5234381.0611235835</v>
      </c>
      <c r="S30" s="112">
        <f t="shared" si="4"/>
        <v>3566857.8839904927</v>
      </c>
      <c r="T30" s="112">
        <f t="shared" si="4"/>
        <v>2535413.2094708602</v>
      </c>
      <c r="U30" s="112">
        <f t="shared" si="5"/>
        <v>6102271.0934613533</v>
      </c>
    </row>
    <row r="31" spans="1:21" x14ac:dyDescent="0.3">
      <c r="B31" s="65" t="s">
        <v>70</v>
      </c>
      <c r="C31" s="89">
        <v>36898.369229000011</v>
      </c>
      <c r="D31" s="89">
        <v>1633.26022347</v>
      </c>
      <c r="E31" s="91">
        <f t="shared" si="0"/>
        <v>38531.629452470013</v>
      </c>
      <c r="G31" s="89">
        <v>16610.987001999994</v>
      </c>
      <c r="H31" s="89">
        <v>257.09787800000004</v>
      </c>
      <c r="I31" s="91">
        <f t="shared" si="1"/>
        <v>16868.084879999995</v>
      </c>
      <c r="K31" s="89">
        <v>21152.702115</v>
      </c>
      <c r="L31" s="89">
        <v>359.04175200000003</v>
      </c>
      <c r="M31" s="91">
        <f t="shared" si="2"/>
        <v>21511.743867000001</v>
      </c>
      <c r="O31" s="89">
        <v>699573.67532675969</v>
      </c>
      <c r="P31" s="89">
        <v>2062978.7376836403</v>
      </c>
      <c r="Q31" s="91">
        <f t="shared" si="3"/>
        <v>2762552.4130103998</v>
      </c>
      <c r="S31" s="112">
        <f t="shared" si="4"/>
        <v>774235.73367275973</v>
      </c>
      <c r="T31" s="112">
        <f t="shared" si="4"/>
        <v>2065228.1375371104</v>
      </c>
      <c r="U31" s="112">
        <f t="shared" si="5"/>
        <v>2839463.8712098701</v>
      </c>
    </row>
    <row r="32" spans="1:21" x14ac:dyDescent="0.3">
      <c r="B32" s="65" t="s">
        <v>71</v>
      </c>
      <c r="C32" s="89">
        <v>6064.4487830000007</v>
      </c>
      <c r="D32" s="89">
        <v>759.20952900000009</v>
      </c>
      <c r="E32" s="91">
        <f t="shared" si="0"/>
        <v>6823.6583120000005</v>
      </c>
      <c r="G32" s="89">
        <v>81813.162651999999</v>
      </c>
      <c r="H32" s="89">
        <v>57.876522999999999</v>
      </c>
      <c r="I32" s="91">
        <f t="shared" si="1"/>
        <v>81871.039174999998</v>
      </c>
      <c r="K32" s="89">
        <v>4285.2715140000009</v>
      </c>
      <c r="L32" s="89">
        <v>1.293207</v>
      </c>
      <c r="M32" s="91">
        <f t="shared" si="2"/>
        <v>4286.5647210000006</v>
      </c>
      <c r="O32" s="89">
        <v>231339.87293100005</v>
      </c>
      <c r="P32" s="89">
        <v>970313.29862032994</v>
      </c>
      <c r="Q32" s="91">
        <f t="shared" si="3"/>
        <v>1201653.17155133</v>
      </c>
      <c r="S32" s="112">
        <f t="shared" si="4"/>
        <v>323502.75588000007</v>
      </c>
      <c r="T32" s="112">
        <f t="shared" si="4"/>
        <v>971131.67787932989</v>
      </c>
      <c r="U32" s="112">
        <f t="shared" si="5"/>
        <v>1294634.4337593298</v>
      </c>
    </row>
    <row r="33" spans="1:21" x14ac:dyDescent="0.3">
      <c r="B33" s="65" t="s">
        <v>72</v>
      </c>
      <c r="C33" s="89">
        <v>196973.80044899913</v>
      </c>
      <c r="D33" s="89">
        <v>10202.406761920005</v>
      </c>
      <c r="E33" s="91">
        <f t="shared" si="0"/>
        <v>207176.20721091912</v>
      </c>
      <c r="G33" s="89">
        <v>85684.221299000084</v>
      </c>
      <c r="H33" s="89">
        <v>75994.377699210017</v>
      </c>
      <c r="I33" s="91">
        <f t="shared" si="1"/>
        <v>161678.5989982101</v>
      </c>
      <c r="K33" s="89">
        <v>69771.977817999985</v>
      </c>
      <c r="L33" s="89">
        <v>43771.827552999996</v>
      </c>
      <c r="M33" s="91">
        <f t="shared" si="2"/>
        <v>113543.80537099998</v>
      </c>
      <c r="O33" s="89">
        <v>119816.53038600001</v>
      </c>
      <c r="P33" s="89">
        <v>95737.515468840007</v>
      </c>
      <c r="Q33" s="91">
        <f t="shared" si="3"/>
        <v>215554.04585484002</v>
      </c>
      <c r="S33" s="112">
        <f t="shared" si="4"/>
        <v>472246.52995199925</v>
      </c>
      <c r="T33" s="112">
        <f t="shared" si="4"/>
        <v>225706.12748297001</v>
      </c>
      <c r="U33" s="112">
        <f t="shared" si="5"/>
        <v>697952.65743496921</v>
      </c>
    </row>
    <row r="34" spans="1:21" x14ac:dyDescent="0.3">
      <c r="B34" s="65" t="s">
        <v>73</v>
      </c>
      <c r="C34" s="89">
        <v>2585188.111300217</v>
      </c>
      <c r="D34" s="89">
        <v>628448.22270951106</v>
      </c>
      <c r="E34" s="91">
        <f t="shared" si="0"/>
        <v>3213636.3340097279</v>
      </c>
      <c r="G34" s="89">
        <v>892861.56410090113</v>
      </c>
      <c r="H34" s="89">
        <v>436763.73591334035</v>
      </c>
      <c r="I34" s="91">
        <f t="shared" si="1"/>
        <v>1329625.3000142416</v>
      </c>
      <c r="K34" s="89">
        <v>345394.94828999945</v>
      </c>
      <c r="L34" s="89">
        <v>206422.48807454025</v>
      </c>
      <c r="M34" s="91">
        <f t="shared" si="2"/>
        <v>551817.43636453967</v>
      </c>
      <c r="O34" s="89">
        <v>1960343.7114564585</v>
      </c>
      <c r="P34" s="89">
        <v>1646578.602918159</v>
      </c>
      <c r="Q34" s="91">
        <f t="shared" si="3"/>
        <v>3606922.3143746173</v>
      </c>
      <c r="S34" s="112">
        <f t="shared" si="4"/>
        <v>5783788.3351475764</v>
      </c>
      <c r="T34" s="112">
        <f t="shared" si="4"/>
        <v>2918213.0496155508</v>
      </c>
      <c r="U34" s="112">
        <f t="shared" si="5"/>
        <v>8702001.3847631272</v>
      </c>
    </row>
    <row r="35" spans="1:21" x14ac:dyDescent="0.3">
      <c r="B35" s="65" t="s">
        <v>74</v>
      </c>
      <c r="C35" s="89">
        <v>106983.5956219997</v>
      </c>
      <c r="D35" s="89">
        <v>7509.8208312300003</v>
      </c>
      <c r="E35" s="91">
        <f t="shared" si="0"/>
        <v>114493.4164532297</v>
      </c>
      <c r="G35" s="89">
        <v>62424.07780982009</v>
      </c>
      <c r="H35" s="89">
        <v>5201.5746356899999</v>
      </c>
      <c r="I35" s="91">
        <f t="shared" si="1"/>
        <v>67625.652445510088</v>
      </c>
      <c r="K35" s="89">
        <v>54294.157310000024</v>
      </c>
      <c r="L35" s="89">
        <v>9757.08780768</v>
      </c>
      <c r="M35" s="91">
        <f t="shared" si="2"/>
        <v>64051.245117680024</v>
      </c>
      <c r="O35" s="89">
        <v>848198.45786605997</v>
      </c>
      <c r="P35" s="89">
        <v>1405228.1624722492</v>
      </c>
      <c r="Q35" s="91">
        <f t="shared" si="3"/>
        <v>2253426.6203383091</v>
      </c>
      <c r="S35" s="112">
        <f t="shared" si="4"/>
        <v>1071900.2886078798</v>
      </c>
      <c r="T35" s="112">
        <f t="shared" si="4"/>
        <v>1427696.6457468492</v>
      </c>
      <c r="U35" s="112">
        <f t="shared" si="5"/>
        <v>2499596.934354729</v>
      </c>
    </row>
    <row r="36" spans="1:21" x14ac:dyDescent="0.3">
      <c r="B36" s="65" t="s">
        <v>75</v>
      </c>
      <c r="C36" s="113">
        <v>306894.24573599908</v>
      </c>
      <c r="D36" s="113">
        <v>93877.050577879985</v>
      </c>
      <c r="E36" s="114">
        <f t="shared" si="0"/>
        <v>400771.29631387908</v>
      </c>
      <c r="G36" s="113">
        <v>190462.0622579898</v>
      </c>
      <c r="H36" s="113">
        <v>79632.660802489991</v>
      </c>
      <c r="I36" s="114">
        <f t="shared" si="1"/>
        <v>270094.7230604798</v>
      </c>
      <c r="K36" s="113">
        <v>108262.17786878991</v>
      </c>
      <c r="L36" s="113">
        <v>61052.50120104001</v>
      </c>
      <c r="M36" s="114">
        <f t="shared" si="2"/>
        <v>169314.67906982993</v>
      </c>
      <c r="O36" s="113">
        <v>652673.95673672983</v>
      </c>
      <c r="P36" s="113">
        <v>2833849.1879855241</v>
      </c>
      <c r="Q36" s="114">
        <f t="shared" si="3"/>
        <v>3486523.144722254</v>
      </c>
      <c r="S36" s="115">
        <f t="shared" si="4"/>
        <v>1258292.4425995084</v>
      </c>
      <c r="T36" s="115">
        <f t="shared" si="4"/>
        <v>3068411.4005669341</v>
      </c>
      <c r="U36" s="115">
        <f t="shared" si="5"/>
        <v>4326703.8431664426</v>
      </c>
    </row>
    <row r="37" spans="1:21" x14ac:dyDescent="0.3">
      <c r="B37" s="116" t="s">
        <v>54</v>
      </c>
      <c r="C37" s="117">
        <f>SUM(C19:C36)</f>
        <v>7528759.2962343413</v>
      </c>
      <c r="D37" s="117">
        <f t="shared" ref="D37:E37" si="6">SUM(D19:D36)</f>
        <v>2991446.7541950094</v>
      </c>
      <c r="E37" s="117">
        <f t="shared" si="6"/>
        <v>10520206.050429352</v>
      </c>
      <c r="G37" s="117">
        <f>SUM(G19:G36)</f>
        <v>4670247.6527686082</v>
      </c>
      <c r="H37" s="117">
        <f t="shared" ref="H37:I37" si="7">SUM(H19:H36)</f>
        <v>3357187.8683238742</v>
      </c>
      <c r="I37" s="117">
        <f t="shared" si="7"/>
        <v>8027435.5210924819</v>
      </c>
      <c r="K37" s="117">
        <f>SUM(K19:K36)</f>
        <v>3420317.8049284071</v>
      </c>
      <c r="L37" s="117">
        <f t="shared" ref="L37:M37" si="8">SUM(L19:L36)</f>
        <v>3705935.0344438492</v>
      </c>
      <c r="M37" s="117">
        <f t="shared" si="8"/>
        <v>7126252.8393722586</v>
      </c>
      <c r="O37" s="117">
        <f>SUM(O19:O36)</f>
        <v>33724852.207806543</v>
      </c>
      <c r="P37" s="117">
        <f t="shared" ref="P37:Q37" si="9">SUM(P19:P36)</f>
        <v>50959922.751232363</v>
      </c>
      <c r="Q37" s="117">
        <f t="shared" si="9"/>
        <v>84684774.959038898</v>
      </c>
      <c r="S37" s="118">
        <f>SUM(S19:S36)</f>
        <v>49344176.961737886</v>
      </c>
      <c r="T37" s="118">
        <f t="shared" ref="T37:U37" si="10">SUM(T19:T36)</f>
        <v>61014492.408195131</v>
      </c>
      <c r="U37" s="118">
        <f t="shared" si="10"/>
        <v>110358669.36993299</v>
      </c>
    </row>
    <row r="39" spans="1:21" x14ac:dyDescent="0.3">
      <c r="A39" s="63"/>
      <c r="B39" s="65" t="s">
        <v>76</v>
      </c>
      <c r="C39" s="101"/>
      <c r="D39" s="101"/>
      <c r="E39" s="101"/>
      <c r="F39" s="101"/>
      <c r="G39" s="101"/>
      <c r="H39" s="101"/>
      <c r="I39" s="101"/>
      <c r="J39" s="101"/>
    </row>
    <row r="40" spans="1:21" x14ac:dyDescent="0.3">
      <c r="A40" s="63"/>
      <c r="C40" s="101"/>
      <c r="D40" s="101"/>
      <c r="E40" s="101"/>
      <c r="F40" s="101"/>
      <c r="G40" s="101"/>
      <c r="H40" s="101"/>
      <c r="I40" s="101"/>
      <c r="J40" s="101"/>
    </row>
    <row r="41" spans="1:21" ht="16.2" x14ac:dyDescent="0.35">
      <c r="A41" s="63"/>
      <c r="B41" s="75" t="s">
        <v>55</v>
      </c>
      <c r="C41" s="101"/>
      <c r="D41" s="101"/>
      <c r="E41" s="101"/>
      <c r="F41" s="101"/>
      <c r="G41" s="101"/>
      <c r="H41" s="101"/>
      <c r="I41" s="101"/>
      <c r="J41" s="78"/>
      <c r="R41" s="78"/>
    </row>
    <row r="42" spans="1:21" x14ac:dyDescent="0.3">
      <c r="A42" s="63"/>
      <c r="B42" s="90"/>
      <c r="C42" s="101"/>
      <c r="D42" s="101"/>
      <c r="E42" s="101"/>
      <c r="F42" s="101"/>
      <c r="G42" s="101"/>
      <c r="H42" s="101"/>
      <c r="I42" s="101"/>
      <c r="J42" s="78"/>
      <c r="N42" s="78"/>
      <c r="R42" s="78"/>
    </row>
    <row r="43" spans="1:21" s="107" customFormat="1" ht="24" customHeight="1" x14ac:dyDescent="0.3">
      <c r="A43" s="87"/>
      <c r="B43" s="172"/>
      <c r="C43" s="173" t="s">
        <v>19</v>
      </c>
      <c r="D43" s="171"/>
      <c r="E43" s="171"/>
      <c r="F43" s="104"/>
      <c r="G43" s="171" t="s">
        <v>20</v>
      </c>
      <c r="H43" s="171"/>
      <c r="I43" s="171"/>
      <c r="J43" s="121"/>
      <c r="K43" s="173" t="s">
        <v>21</v>
      </c>
      <c r="L43" s="171"/>
      <c r="M43" s="171"/>
      <c r="N43" s="106"/>
      <c r="O43" s="171" t="s">
        <v>22</v>
      </c>
      <c r="P43" s="171"/>
      <c r="Q43" s="171"/>
      <c r="R43" s="121"/>
      <c r="S43" s="171" t="s">
        <v>33</v>
      </c>
      <c r="T43" s="171"/>
      <c r="U43" s="171"/>
    </row>
    <row r="44" spans="1:21" x14ac:dyDescent="0.3">
      <c r="A44" s="63"/>
      <c r="B44" s="172"/>
      <c r="C44" s="122"/>
      <c r="D44" s="122"/>
      <c r="E44" s="122"/>
      <c r="F44" s="101"/>
      <c r="G44" s="122"/>
      <c r="H44" s="122"/>
      <c r="I44" s="122"/>
      <c r="J44" s="120"/>
      <c r="K44" s="122"/>
      <c r="L44" s="122"/>
      <c r="M44" s="122"/>
      <c r="N44" s="120"/>
      <c r="O44" s="122"/>
      <c r="P44" s="122"/>
      <c r="Q44" s="122"/>
      <c r="R44" s="120"/>
      <c r="S44" s="122"/>
      <c r="T44" s="122"/>
      <c r="U44" s="122"/>
    </row>
    <row r="45" spans="1:21" x14ac:dyDescent="0.3">
      <c r="A45" s="63"/>
      <c r="B45" s="172"/>
      <c r="C45" s="123" t="s">
        <v>26</v>
      </c>
      <c r="D45" s="123" t="s">
        <v>27</v>
      </c>
      <c r="E45" s="123" t="s">
        <v>18</v>
      </c>
      <c r="F45" s="101"/>
      <c r="G45" s="123" t="s">
        <v>26</v>
      </c>
      <c r="H45" s="123" t="s">
        <v>27</v>
      </c>
      <c r="I45" s="123" t="s">
        <v>18</v>
      </c>
      <c r="J45" s="120"/>
      <c r="K45" s="123" t="s">
        <v>26</v>
      </c>
      <c r="L45" s="123" t="s">
        <v>27</v>
      </c>
      <c r="M45" s="123" t="s">
        <v>18</v>
      </c>
      <c r="N45" s="120"/>
      <c r="O45" s="123" t="s">
        <v>26</v>
      </c>
      <c r="P45" s="123" t="s">
        <v>27</v>
      </c>
      <c r="Q45" s="123" t="s">
        <v>18</v>
      </c>
      <c r="R45" s="120"/>
      <c r="S45" s="123" t="s">
        <v>26</v>
      </c>
      <c r="T45" s="123" t="s">
        <v>27</v>
      </c>
      <c r="U45" s="123" t="s">
        <v>18</v>
      </c>
    </row>
    <row r="46" spans="1:21" x14ac:dyDescent="0.3">
      <c r="A46" s="63"/>
      <c r="B46" s="90"/>
      <c r="C46" s="78"/>
      <c r="D46" s="78"/>
      <c r="E46" s="78"/>
      <c r="F46" s="101"/>
      <c r="G46" s="78"/>
      <c r="H46" s="78"/>
      <c r="I46" s="78"/>
      <c r="J46" s="78"/>
      <c r="K46" s="78"/>
      <c r="L46" s="78"/>
      <c r="M46" s="78"/>
      <c r="N46" s="109"/>
      <c r="O46" s="78"/>
      <c r="P46" s="78"/>
      <c r="Q46" s="78"/>
      <c r="R46" s="78"/>
      <c r="S46" s="78"/>
      <c r="T46" s="78"/>
      <c r="U46" s="78"/>
    </row>
    <row r="47" spans="1:21" x14ac:dyDescent="0.3">
      <c r="A47" s="63"/>
      <c r="B47" s="63" t="s">
        <v>58</v>
      </c>
      <c r="C47" s="124">
        <v>12809</v>
      </c>
      <c r="D47" s="124">
        <v>2091</v>
      </c>
      <c r="E47" s="124">
        <f>+C47+D47</f>
        <v>14900</v>
      </c>
      <c r="F47" s="125"/>
      <c r="G47" s="124">
        <v>6351</v>
      </c>
      <c r="H47" s="124">
        <v>4902</v>
      </c>
      <c r="I47" s="124">
        <f>+G47+H47</f>
        <v>11253</v>
      </c>
      <c r="J47" s="124"/>
      <c r="K47" s="124">
        <v>2675</v>
      </c>
      <c r="L47" s="124">
        <v>2951</v>
      </c>
      <c r="M47" s="124">
        <f>+K47+L47</f>
        <v>5626</v>
      </c>
      <c r="N47" s="124"/>
      <c r="O47" s="124">
        <v>3120</v>
      </c>
      <c r="P47" s="124">
        <v>4747</v>
      </c>
      <c r="Q47" s="124">
        <f>+O47+P47</f>
        <v>7867</v>
      </c>
      <c r="R47" s="124"/>
      <c r="S47" s="126">
        <f>+C47+G47+K47+O47</f>
        <v>24955</v>
      </c>
      <c r="T47" s="126">
        <f>+D47+H47+L47+P47</f>
        <v>14691</v>
      </c>
      <c r="U47" s="126">
        <f>+S47+T47</f>
        <v>39646</v>
      </c>
    </row>
    <row r="48" spans="1:21" x14ac:dyDescent="0.3">
      <c r="B48" s="65" t="s">
        <v>59</v>
      </c>
      <c r="C48" s="127">
        <v>6399</v>
      </c>
      <c r="D48" s="127">
        <v>328</v>
      </c>
      <c r="E48" s="128">
        <f t="shared" ref="E48:E64" si="11">+C48+D48</f>
        <v>6727</v>
      </c>
      <c r="F48" s="127"/>
      <c r="G48" s="127">
        <v>763</v>
      </c>
      <c r="H48" s="127">
        <v>121</v>
      </c>
      <c r="I48" s="128">
        <f t="shared" ref="I48:I64" si="12">+G48+H48</f>
        <v>884</v>
      </c>
      <c r="J48" s="127"/>
      <c r="K48" s="127">
        <v>269</v>
      </c>
      <c r="L48" s="127">
        <v>73</v>
      </c>
      <c r="M48" s="128">
        <f t="shared" ref="M48:M64" si="13">+K48+L48</f>
        <v>342</v>
      </c>
      <c r="N48" s="127"/>
      <c r="O48" s="127">
        <v>558</v>
      </c>
      <c r="P48" s="127">
        <v>122</v>
      </c>
      <c r="Q48" s="128">
        <f t="shared" ref="Q48:Q64" si="14">+O48+P48</f>
        <v>680</v>
      </c>
      <c r="R48" s="127"/>
      <c r="S48" s="129">
        <f t="shared" ref="S48:T64" si="15">+C48+G48+K48+O48</f>
        <v>7989</v>
      </c>
      <c r="T48" s="129">
        <f t="shared" si="15"/>
        <v>644</v>
      </c>
      <c r="U48" s="129">
        <f t="shared" ref="U48:U64" si="16">+S48+T48</f>
        <v>8633</v>
      </c>
    </row>
    <row r="49" spans="2:21" x14ac:dyDescent="0.3">
      <c r="B49" s="65" t="s">
        <v>60</v>
      </c>
      <c r="C49" s="127">
        <v>146</v>
      </c>
      <c r="D49" s="127">
        <v>9</v>
      </c>
      <c r="E49" s="128">
        <f t="shared" si="11"/>
        <v>155</v>
      </c>
      <c r="F49" s="127"/>
      <c r="G49" s="127">
        <v>40</v>
      </c>
      <c r="H49" s="127"/>
      <c r="I49" s="128">
        <f t="shared" si="12"/>
        <v>40</v>
      </c>
      <c r="J49" s="127"/>
      <c r="K49" s="127">
        <v>36</v>
      </c>
      <c r="L49" s="127">
        <v>4</v>
      </c>
      <c r="M49" s="128">
        <f t="shared" si="13"/>
        <v>40</v>
      </c>
      <c r="N49" s="127"/>
      <c r="O49" s="127">
        <v>195</v>
      </c>
      <c r="P49" s="127">
        <v>50</v>
      </c>
      <c r="Q49" s="128">
        <f t="shared" si="14"/>
        <v>245</v>
      </c>
      <c r="R49" s="127"/>
      <c r="S49" s="129">
        <f t="shared" si="15"/>
        <v>417</v>
      </c>
      <c r="T49" s="129">
        <f t="shared" si="15"/>
        <v>63</v>
      </c>
      <c r="U49" s="129">
        <f t="shared" si="16"/>
        <v>480</v>
      </c>
    </row>
    <row r="50" spans="2:21" x14ac:dyDescent="0.3">
      <c r="B50" s="65" t="s">
        <v>61</v>
      </c>
      <c r="C50" s="127">
        <v>113174</v>
      </c>
      <c r="D50" s="127">
        <v>1325</v>
      </c>
      <c r="E50" s="128">
        <f t="shared" si="11"/>
        <v>114499</v>
      </c>
      <c r="F50" s="127"/>
      <c r="G50" s="127">
        <v>32422</v>
      </c>
      <c r="H50" s="127">
        <v>1878</v>
      </c>
      <c r="I50" s="128">
        <f t="shared" si="12"/>
        <v>34300</v>
      </c>
      <c r="J50" s="127"/>
      <c r="K50" s="127">
        <v>19096</v>
      </c>
      <c r="L50" s="127">
        <v>1031</v>
      </c>
      <c r="M50" s="128">
        <f t="shared" si="13"/>
        <v>20127</v>
      </c>
      <c r="N50" s="127"/>
      <c r="O50" s="127">
        <v>66955</v>
      </c>
      <c r="P50" s="127">
        <v>12722</v>
      </c>
      <c r="Q50" s="128">
        <f t="shared" si="14"/>
        <v>79677</v>
      </c>
      <c r="R50" s="127"/>
      <c r="S50" s="129">
        <f t="shared" si="15"/>
        <v>231647</v>
      </c>
      <c r="T50" s="129">
        <f t="shared" si="15"/>
        <v>16956</v>
      </c>
      <c r="U50" s="129">
        <f t="shared" si="16"/>
        <v>248603</v>
      </c>
    </row>
    <row r="51" spans="2:21" x14ac:dyDescent="0.3">
      <c r="B51" s="65" t="s">
        <v>62</v>
      </c>
      <c r="C51" s="127">
        <v>10382</v>
      </c>
      <c r="D51" s="127">
        <v>134</v>
      </c>
      <c r="E51" s="128">
        <f t="shared" si="11"/>
        <v>10516</v>
      </c>
      <c r="F51" s="127"/>
      <c r="G51" s="127">
        <v>2731</v>
      </c>
      <c r="H51" s="127">
        <v>131</v>
      </c>
      <c r="I51" s="128">
        <f t="shared" si="12"/>
        <v>2862</v>
      </c>
      <c r="J51" s="127"/>
      <c r="K51" s="127">
        <v>1493</v>
      </c>
      <c r="L51" s="127">
        <v>95</v>
      </c>
      <c r="M51" s="128">
        <f t="shared" si="13"/>
        <v>1588</v>
      </c>
      <c r="N51" s="127"/>
      <c r="O51" s="127">
        <v>2319</v>
      </c>
      <c r="P51" s="127">
        <v>256</v>
      </c>
      <c r="Q51" s="128">
        <f t="shared" si="14"/>
        <v>2575</v>
      </c>
      <c r="R51" s="127"/>
      <c r="S51" s="129">
        <f t="shared" si="15"/>
        <v>16925</v>
      </c>
      <c r="T51" s="129">
        <f t="shared" si="15"/>
        <v>616</v>
      </c>
      <c r="U51" s="129">
        <f t="shared" si="16"/>
        <v>17541</v>
      </c>
    </row>
    <row r="52" spans="2:21" x14ac:dyDescent="0.3">
      <c r="B52" s="65" t="s">
        <v>63</v>
      </c>
      <c r="C52" s="127">
        <v>959</v>
      </c>
      <c r="D52" s="127">
        <v>28</v>
      </c>
      <c r="E52" s="128">
        <f t="shared" si="11"/>
        <v>987</v>
      </c>
      <c r="F52" s="127"/>
      <c r="G52" s="127">
        <v>420</v>
      </c>
      <c r="H52" s="127">
        <v>22</v>
      </c>
      <c r="I52" s="128">
        <f t="shared" si="12"/>
        <v>442</v>
      </c>
      <c r="J52" s="127"/>
      <c r="K52" s="127">
        <v>756</v>
      </c>
      <c r="L52" s="127">
        <v>41</v>
      </c>
      <c r="M52" s="128">
        <f t="shared" si="13"/>
        <v>797</v>
      </c>
      <c r="N52" s="127"/>
      <c r="O52" s="127">
        <v>3258</v>
      </c>
      <c r="P52" s="127">
        <v>480</v>
      </c>
      <c r="Q52" s="128">
        <f t="shared" si="14"/>
        <v>3738</v>
      </c>
      <c r="R52" s="127"/>
      <c r="S52" s="129">
        <f t="shared" si="15"/>
        <v>5393</v>
      </c>
      <c r="T52" s="129">
        <f t="shared" si="15"/>
        <v>571</v>
      </c>
      <c r="U52" s="129">
        <f t="shared" si="16"/>
        <v>5964</v>
      </c>
    </row>
    <row r="53" spans="2:21" x14ac:dyDescent="0.3">
      <c r="B53" s="65" t="s">
        <v>64</v>
      </c>
      <c r="C53" s="127">
        <v>238</v>
      </c>
      <c r="D53" s="127">
        <v>4</v>
      </c>
      <c r="E53" s="128">
        <f t="shared" si="11"/>
        <v>242</v>
      </c>
      <c r="F53" s="127"/>
      <c r="G53" s="127">
        <v>84</v>
      </c>
      <c r="H53" s="127">
        <v>10</v>
      </c>
      <c r="I53" s="128">
        <f t="shared" si="12"/>
        <v>94</v>
      </c>
      <c r="J53" s="127"/>
      <c r="K53" s="127">
        <v>47</v>
      </c>
      <c r="L53" s="127">
        <v>15</v>
      </c>
      <c r="M53" s="128">
        <f t="shared" si="13"/>
        <v>62</v>
      </c>
      <c r="N53" s="127"/>
      <c r="O53" s="127">
        <v>44</v>
      </c>
      <c r="P53" s="127">
        <v>51</v>
      </c>
      <c r="Q53" s="128">
        <f t="shared" si="14"/>
        <v>95</v>
      </c>
      <c r="R53" s="127"/>
      <c r="S53" s="129">
        <f t="shared" si="15"/>
        <v>413</v>
      </c>
      <c r="T53" s="129">
        <f t="shared" si="15"/>
        <v>80</v>
      </c>
      <c r="U53" s="129">
        <f t="shared" si="16"/>
        <v>493</v>
      </c>
    </row>
    <row r="54" spans="2:21" x14ac:dyDescent="0.3">
      <c r="B54" s="65" t="s">
        <v>65</v>
      </c>
      <c r="C54" s="127">
        <v>3326</v>
      </c>
      <c r="D54" s="127">
        <v>98</v>
      </c>
      <c r="E54" s="128">
        <f t="shared" si="11"/>
        <v>3424</v>
      </c>
      <c r="F54" s="127"/>
      <c r="G54" s="127">
        <v>1322</v>
      </c>
      <c r="H54" s="127">
        <v>129</v>
      </c>
      <c r="I54" s="128">
        <f t="shared" si="12"/>
        <v>1451</v>
      </c>
      <c r="J54" s="127"/>
      <c r="K54" s="127">
        <v>432</v>
      </c>
      <c r="L54" s="127">
        <v>120</v>
      </c>
      <c r="M54" s="128">
        <f t="shared" si="13"/>
        <v>552</v>
      </c>
      <c r="N54" s="127"/>
      <c r="O54" s="127">
        <v>1858</v>
      </c>
      <c r="P54" s="127">
        <v>508</v>
      </c>
      <c r="Q54" s="128">
        <f t="shared" si="14"/>
        <v>2366</v>
      </c>
      <c r="R54" s="127"/>
      <c r="S54" s="129">
        <f t="shared" si="15"/>
        <v>6938</v>
      </c>
      <c r="T54" s="129">
        <f t="shared" si="15"/>
        <v>855</v>
      </c>
      <c r="U54" s="129">
        <f t="shared" si="16"/>
        <v>7793</v>
      </c>
    </row>
    <row r="55" spans="2:21" x14ac:dyDescent="0.3">
      <c r="B55" s="65" t="s">
        <v>66</v>
      </c>
      <c r="C55" s="127">
        <v>7472</v>
      </c>
      <c r="D55" s="127">
        <v>51</v>
      </c>
      <c r="E55" s="128">
        <f t="shared" si="11"/>
        <v>7523</v>
      </c>
      <c r="F55" s="127"/>
      <c r="G55" s="127">
        <v>1458</v>
      </c>
      <c r="H55" s="127">
        <v>39</v>
      </c>
      <c r="I55" s="128">
        <f t="shared" si="12"/>
        <v>1497</v>
      </c>
      <c r="J55" s="127"/>
      <c r="K55" s="127">
        <v>453</v>
      </c>
      <c r="L55" s="127">
        <v>31</v>
      </c>
      <c r="M55" s="128">
        <f t="shared" si="13"/>
        <v>484</v>
      </c>
      <c r="N55" s="127"/>
      <c r="O55" s="127">
        <v>2580</v>
      </c>
      <c r="P55" s="127">
        <v>163</v>
      </c>
      <c r="Q55" s="128">
        <f t="shared" si="14"/>
        <v>2743</v>
      </c>
      <c r="R55" s="127"/>
      <c r="S55" s="129">
        <f t="shared" si="15"/>
        <v>11963</v>
      </c>
      <c r="T55" s="129">
        <f t="shared" si="15"/>
        <v>284</v>
      </c>
      <c r="U55" s="129">
        <f t="shared" si="16"/>
        <v>12247</v>
      </c>
    </row>
    <row r="56" spans="2:21" x14ac:dyDescent="0.3">
      <c r="B56" s="65" t="s">
        <v>67</v>
      </c>
      <c r="C56" s="127">
        <v>995</v>
      </c>
      <c r="D56" s="127">
        <v>48</v>
      </c>
      <c r="E56" s="128">
        <f t="shared" si="11"/>
        <v>1043</v>
      </c>
      <c r="F56" s="127"/>
      <c r="G56" s="127">
        <v>443</v>
      </c>
      <c r="H56" s="127">
        <v>31</v>
      </c>
      <c r="I56" s="128">
        <f t="shared" si="12"/>
        <v>474</v>
      </c>
      <c r="J56" s="127"/>
      <c r="K56" s="127">
        <v>228</v>
      </c>
      <c r="L56" s="127">
        <v>18</v>
      </c>
      <c r="M56" s="128">
        <f t="shared" si="13"/>
        <v>246</v>
      </c>
      <c r="N56" s="127"/>
      <c r="O56" s="127">
        <v>1543</v>
      </c>
      <c r="P56" s="127">
        <v>236</v>
      </c>
      <c r="Q56" s="128">
        <f t="shared" si="14"/>
        <v>1779</v>
      </c>
      <c r="R56" s="127"/>
      <c r="S56" s="129">
        <f t="shared" si="15"/>
        <v>3209</v>
      </c>
      <c r="T56" s="129">
        <f t="shared" si="15"/>
        <v>333</v>
      </c>
      <c r="U56" s="129">
        <f t="shared" si="16"/>
        <v>3542</v>
      </c>
    </row>
    <row r="57" spans="2:21" x14ac:dyDescent="0.3">
      <c r="B57" s="65" t="s">
        <v>68</v>
      </c>
      <c r="C57" s="127">
        <v>213</v>
      </c>
      <c r="D57" s="127">
        <v>5</v>
      </c>
      <c r="E57" s="128">
        <f t="shared" si="11"/>
        <v>218</v>
      </c>
      <c r="F57" s="127"/>
      <c r="G57" s="127">
        <v>112</v>
      </c>
      <c r="H57" s="127">
        <v>10</v>
      </c>
      <c r="I57" s="128">
        <f t="shared" si="12"/>
        <v>122</v>
      </c>
      <c r="J57" s="127"/>
      <c r="K57" s="127">
        <v>22</v>
      </c>
      <c r="L57" s="127">
        <v>12</v>
      </c>
      <c r="M57" s="128">
        <f t="shared" si="13"/>
        <v>34</v>
      </c>
      <c r="N57" s="127"/>
      <c r="O57" s="127">
        <v>155</v>
      </c>
      <c r="P57" s="127">
        <v>48</v>
      </c>
      <c r="Q57" s="128">
        <f t="shared" si="14"/>
        <v>203</v>
      </c>
      <c r="R57" s="127"/>
      <c r="S57" s="129">
        <f t="shared" si="15"/>
        <v>502</v>
      </c>
      <c r="T57" s="129">
        <f t="shared" si="15"/>
        <v>75</v>
      </c>
      <c r="U57" s="129">
        <f t="shared" si="16"/>
        <v>577</v>
      </c>
    </row>
    <row r="58" spans="2:21" x14ac:dyDescent="0.3">
      <c r="B58" s="65" t="s">
        <v>69</v>
      </c>
      <c r="C58" s="127">
        <v>8817</v>
      </c>
      <c r="D58" s="127">
        <v>135</v>
      </c>
      <c r="E58" s="128">
        <f t="shared" si="11"/>
        <v>8952</v>
      </c>
      <c r="F58" s="127"/>
      <c r="G58" s="127">
        <v>2650</v>
      </c>
      <c r="H58" s="127">
        <v>195</v>
      </c>
      <c r="I58" s="128">
        <f t="shared" si="12"/>
        <v>2845</v>
      </c>
      <c r="J58" s="127"/>
      <c r="K58" s="127">
        <v>1381</v>
      </c>
      <c r="L58" s="127">
        <v>109</v>
      </c>
      <c r="M58" s="128">
        <f t="shared" si="13"/>
        <v>1490</v>
      </c>
      <c r="N58" s="127"/>
      <c r="O58" s="127">
        <v>2429</v>
      </c>
      <c r="P58" s="127">
        <v>677</v>
      </c>
      <c r="Q58" s="128">
        <f t="shared" si="14"/>
        <v>3106</v>
      </c>
      <c r="R58" s="127"/>
      <c r="S58" s="129">
        <f t="shared" si="15"/>
        <v>15277</v>
      </c>
      <c r="T58" s="129">
        <f t="shared" si="15"/>
        <v>1116</v>
      </c>
      <c r="U58" s="129">
        <f t="shared" si="16"/>
        <v>16393</v>
      </c>
    </row>
    <row r="59" spans="2:21" x14ac:dyDescent="0.3">
      <c r="B59" s="65" t="s">
        <v>70</v>
      </c>
      <c r="C59" s="127">
        <v>4903</v>
      </c>
      <c r="D59" s="127">
        <v>17</v>
      </c>
      <c r="E59" s="128">
        <f t="shared" si="11"/>
        <v>4920</v>
      </c>
      <c r="F59" s="127"/>
      <c r="G59" s="127">
        <v>250</v>
      </c>
      <c r="H59" s="127">
        <v>3</v>
      </c>
      <c r="I59" s="128">
        <f t="shared" si="12"/>
        <v>253</v>
      </c>
      <c r="J59" s="127"/>
      <c r="K59" s="127">
        <v>152</v>
      </c>
      <c r="L59" s="127">
        <v>2</v>
      </c>
      <c r="M59" s="128">
        <f t="shared" si="13"/>
        <v>154</v>
      </c>
      <c r="N59" s="127"/>
      <c r="O59" s="127">
        <v>840</v>
      </c>
      <c r="P59" s="127">
        <v>405</v>
      </c>
      <c r="Q59" s="128">
        <f t="shared" si="14"/>
        <v>1245</v>
      </c>
      <c r="R59" s="127"/>
      <c r="S59" s="129">
        <f t="shared" si="15"/>
        <v>6145</v>
      </c>
      <c r="T59" s="129">
        <f t="shared" si="15"/>
        <v>427</v>
      </c>
      <c r="U59" s="129">
        <f t="shared" si="16"/>
        <v>6572</v>
      </c>
    </row>
    <row r="60" spans="2:21" x14ac:dyDescent="0.3">
      <c r="B60" s="65" t="s">
        <v>71</v>
      </c>
      <c r="C60" s="127">
        <v>184</v>
      </c>
      <c r="D60" s="127">
        <v>5</v>
      </c>
      <c r="E60" s="128">
        <f t="shared" si="11"/>
        <v>189</v>
      </c>
      <c r="F60" s="127"/>
      <c r="G60" s="127">
        <v>116</v>
      </c>
      <c r="H60" s="127">
        <v>1</v>
      </c>
      <c r="I60" s="128">
        <f t="shared" si="12"/>
        <v>117</v>
      </c>
      <c r="J60" s="127"/>
      <c r="K60" s="127">
        <v>28</v>
      </c>
      <c r="L60" s="127">
        <v>1</v>
      </c>
      <c r="M60" s="128">
        <f t="shared" si="13"/>
        <v>29</v>
      </c>
      <c r="N60" s="127"/>
      <c r="O60" s="127">
        <v>219</v>
      </c>
      <c r="P60" s="127">
        <v>98</v>
      </c>
      <c r="Q60" s="128">
        <f t="shared" si="14"/>
        <v>317</v>
      </c>
      <c r="R60" s="127"/>
      <c r="S60" s="129">
        <f t="shared" si="15"/>
        <v>547</v>
      </c>
      <c r="T60" s="129">
        <f t="shared" si="15"/>
        <v>105</v>
      </c>
      <c r="U60" s="129">
        <f t="shared" si="16"/>
        <v>652</v>
      </c>
    </row>
    <row r="61" spans="2:21" x14ac:dyDescent="0.3">
      <c r="B61" s="65" t="s">
        <v>72</v>
      </c>
      <c r="C61" s="127">
        <v>13452</v>
      </c>
      <c r="D61" s="127">
        <v>70</v>
      </c>
      <c r="E61" s="128">
        <f t="shared" si="11"/>
        <v>13522</v>
      </c>
      <c r="F61" s="127"/>
      <c r="G61" s="127">
        <v>1315</v>
      </c>
      <c r="H61" s="127">
        <v>77</v>
      </c>
      <c r="I61" s="128">
        <f t="shared" si="12"/>
        <v>1392</v>
      </c>
      <c r="J61" s="127"/>
      <c r="K61" s="127">
        <v>337</v>
      </c>
      <c r="L61" s="127">
        <v>40</v>
      </c>
      <c r="M61" s="128">
        <f t="shared" si="13"/>
        <v>377</v>
      </c>
      <c r="N61" s="127"/>
      <c r="O61" s="127">
        <v>255</v>
      </c>
      <c r="P61" s="127">
        <v>28</v>
      </c>
      <c r="Q61" s="128">
        <f t="shared" si="14"/>
        <v>283</v>
      </c>
      <c r="R61" s="127"/>
      <c r="S61" s="129">
        <f t="shared" si="15"/>
        <v>15359</v>
      </c>
      <c r="T61" s="129">
        <f t="shared" si="15"/>
        <v>215</v>
      </c>
      <c r="U61" s="129">
        <f t="shared" si="16"/>
        <v>15574</v>
      </c>
    </row>
    <row r="62" spans="2:21" x14ac:dyDescent="0.3">
      <c r="B62" s="65" t="s">
        <v>73</v>
      </c>
      <c r="C62" s="127">
        <v>114801</v>
      </c>
      <c r="D62" s="127">
        <v>1608</v>
      </c>
      <c r="E62" s="128">
        <f t="shared" si="11"/>
        <v>116409</v>
      </c>
      <c r="F62" s="127"/>
      <c r="G62" s="127">
        <v>11378</v>
      </c>
      <c r="H62" s="127">
        <v>765</v>
      </c>
      <c r="I62" s="128">
        <f t="shared" si="12"/>
        <v>12143</v>
      </c>
      <c r="J62" s="127"/>
      <c r="K62" s="127">
        <v>2715</v>
      </c>
      <c r="L62" s="127">
        <v>423</v>
      </c>
      <c r="M62" s="128">
        <f t="shared" si="13"/>
        <v>3138</v>
      </c>
      <c r="N62" s="127"/>
      <c r="O62" s="127">
        <v>2185</v>
      </c>
      <c r="P62" s="127">
        <v>882</v>
      </c>
      <c r="Q62" s="128">
        <f t="shared" si="14"/>
        <v>3067</v>
      </c>
      <c r="R62" s="127"/>
      <c r="S62" s="129">
        <f t="shared" si="15"/>
        <v>131079</v>
      </c>
      <c r="T62" s="129">
        <f t="shared" si="15"/>
        <v>3678</v>
      </c>
      <c r="U62" s="129">
        <f t="shared" si="16"/>
        <v>134757</v>
      </c>
    </row>
    <row r="63" spans="2:21" x14ac:dyDescent="0.3">
      <c r="B63" s="65" t="s">
        <v>74</v>
      </c>
      <c r="C63" s="127">
        <v>5950</v>
      </c>
      <c r="D63" s="127">
        <v>42</v>
      </c>
      <c r="E63" s="128">
        <f t="shared" si="11"/>
        <v>5992</v>
      </c>
      <c r="F63" s="127"/>
      <c r="G63" s="127">
        <v>804</v>
      </c>
      <c r="H63" s="127">
        <v>54</v>
      </c>
      <c r="I63" s="128">
        <f t="shared" si="12"/>
        <v>858</v>
      </c>
      <c r="J63" s="127"/>
      <c r="K63" s="127">
        <v>278</v>
      </c>
      <c r="L63" s="127">
        <v>25</v>
      </c>
      <c r="M63" s="128">
        <f t="shared" si="13"/>
        <v>303</v>
      </c>
      <c r="N63" s="127"/>
      <c r="O63" s="127">
        <v>712</v>
      </c>
      <c r="P63" s="127">
        <v>238</v>
      </c>
      <c r="Q63" s="128">
        <f t="shared" si="14"/>
        <v>950</v>
      </c>
      <c r="R63" s="127"/>
      <c r="S63" s="129">
        <f t="shared" si="15"/>
        <v>7744</v>
      </c>
      <c r="T63" s="129">
        <f t="shared" si="15"/>
        <v>359</v>
      </c>
      <c r="U63" s="129">
        <f t="shared" si="16"/>
        <v>8103</v>
      </c>
    </row>
    <row r="64" spans="2:21" x14ac:dyDescent="0.3">
      <c r="B64" s="65" t="s">
        <v>75</v>
      </c>
      <c r="C64" s="130">
        <v>17361</v>
      </c>
      <c r="D64" s="130">
        <v>346</v>
      </c>
      <c r="E64" s="131">
        <f t="shared" si="11"/>
        <v>17707</v>
      </c>
      <c r="F64" s="127"/>
      <c r="G64" s="130">
        <v>3186</v>
      </c>
      <c r="H64" s="130">
        <v>343</v>
      </c>
      <c r="I64" s="131">
        <f t="shared" si="12"/>
        <v>3529</v>
      </c>
      <c r="J64" s="127"/>
      <c r="K64" s="130">
        <v>1020</v>
      </c>
      <c r="L64" s="130">
        <v>305</v>
      </c>
      <c r="M64" s="131">
        <f t="shared" si="13"/>
        <v>1325</v>
      </c>
      <c r="N64" s="127"/>
      <c r="O64" s="130">
        <v>1538</v>
      </c>
      <c r="P64" s="130">
        <v>898</v>
      </c>
      <c r="Q64" s="131">
        <f t="shared" si="14"/>
        <v>2436</v>
      </c>
      <c r="R64" s="127"/>
      <c r="S64" s="132">
        <f t="shared" si="15"/>
        <v>23105</v>
      </c>
      <c r="T64" s="132">
        <f t="shared" si="15"/>
        <v>1892</v>
      </c>
      <c r="U64" s="132">
        <f t="shared" si="16"/>
        <v>24997</v>
      </c>
    </row>
    <row r="65" spans="2:21" x14ac:dyDescent="0.3">
      <c r="B65" s="116" t="s">
        <v>54</v>
      </c>
      <c r="C65" s="133">
        <f>SUM(C47:C64)</f>
        <v>321581</v>
      </c>
      <c r="D65" s="133">
        <f t="shared" ref="D65:E65" si="17">SUM(D47:D64)</f>
        <v>6344</v>
      </c>
      <c r="E65" s="133">
        <f t="shared" si="17"/>
        <v>327925</v>
      </c>
      <c r="F65" s="127"/>
      <c r="G65" s="133">
        <f>SUM(G47:G64)</f>
        <v>65845</v>
      </c>
      <c r="H65" s="133">
        <f t="shared" ref="H65:I65" si="18">SUM(H47:H64)</f>
        <v>8711</v>
      </c>
      <c r="I65" s="133">
        <f t="shared" si="18"/>
        <v>74556</v>
      </c>
      <c r="J65" s="127"/>
      <c r="K65" s="133">
        <f>SUM(K47:K64)</f>
        <v>31418</v>
      </c>
      <c r="L65" s="133">
        <f t="shared" ref="L65:M65" si="19">SUM(L47:L64)</f>
        <v>5296</v>
      </c>
      <c r="M65" s="133">
        <f t="shared" si="19"/>
        <v>36714</v>
      </c>
      <c r="N65" s="127"/>
      <c r="O65" s="133">
        <f>SUM(O47:O64)</f>
        <v>90763</v>
      </c>
      <c r="P65" s="133">
        <f t="shared" ref="P65:Q65" si="20">SUM(P47:P64)</f>
        <v>22609</v>
      </c>
      <c r="Q65" s="133">
        <f t="shared" si="20"/>
        <v>113372</v>
      </c>
      <c r="R65" s="127"/>
      <c r="S65" s="134">
        <f>SUM(S47:S64)</f>
        <v>509607</v>
      </c>
      <c r="T65" s="134">
        <f t="shared" ref="T65:U65" si="21">SUM(T47:T64)</f>
        <v>42960</v>
      </c>
      <c r="U65" s="134">
        <f t="shared" si="21"/>
        <v>552567</v>
      </c>
    </row>
    <row r="67" spans="2:21" x14ac:dyDescent="0.3">
      <c r="B67" s="65" t="s">
        <v>76</v>
      </c>
    </row>
  </sheetData>
  <mergeCells count="14">
    <mergeCell ref="S43:U43"/>
    <mergeCell ref="B8:U8"/>
    <mergeCell ref="B9:U9"/>
    <mergeCell ref="B15:B17"/>
    <mergeCell ref="C15:E15"/>
    <mergeCell ref="G15:I15"/>
    <mergeCell ref="K15:M15"/>
    <mergeCell ref="O15:Q15"/>
    <mergeCell ref="S15:U15"/>
    <mergeCell ref="B43:B45"/>
    <mergeCell ref="C43:E43"/>
    <mergeCell ref="G43:I43"/>
    <mergeCell ref="K43:M43"/>
    <mergeCell ref="O43:Q43"/>
  </mergeCells>
  <hyperlinks>
    <hyperlink ref="B1" location="Índice!A1" display="Ir a inicio" xr:uid="{3E9D23DE-849B-4A94-806B-8ADE40324E68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52" fitToHeight="2" orientation="landscape" r:id="rId1"/>
  <headerFooter alignWithMargins="0"/>
  <rowBreaks count="1" manualBreakCount="1">
    <brk id="39" max="20" man="1"/>
  </rowBreak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69180-345A-46F2-BB7F-895181310D52}">
  <sheetPr>
    <pageSetUpPr fitToPage="1"/>
  </sheetPr>
  <dimension ref="A1:W43"/>
  <sheetViews>
    <sheetView showGridLines="0" zoomScaleNormal="100" workbookViewId="0">
      <selection activeCell="B1" sqref="B1"/>
    </sheetView>
  </sheetViews>
  <sheetFormatPr baseColWidth="10" defaultColWidth="11.44140625" defaultRowHeight="14.4" x14ac:dyDescent="0.3"/>
  <cols>
    <col min="1" max="1" width="1.6640625" style="65" customWidth="1"/>
    <col min="2" max="2" width="36.6640625" style="65" customWidth="1"/>
    <col min="3" max="5" width="12.33203125" style="89" customWidth="1"/>
    <col min="6" max="6" width="2.6640625" style="89" customWidth="1"/>
    <col min="7" max="9" width="12.33203125" style="89" customWidth="1"/>
    <col min="10" max="10" width="2.6640625" style="89" customWidth="1"/>
    <col min="11" max="13" width="12.33203125" style="89" customWidth="1"/>
    <col min="14" max="14" width="2.6640625" style="89" customWidth="1"/>
    <col min="15" max="17" width="12.33203125" style="89" customWidth="1"/>
    <col min="18" max="18" width="2.6640625" style="89" customWidth="1"/>
    <col min="19" max="21" width="14.33203125" style="89" customWidth="1"/>
    <col min="22" max="16384" width="11.44140625" style="65"/>
  </cols>
  <sheetData>
    <row r="1" spans="1:21" x14ac:dyDescent="0.3">
      <c r="A1" s="85"/>
      <c r="B1" s="180" t="s">
        <v>12</v>
      </c>
      <c r="C1" s="101"/>
      <c r="D1" s="101"/>
      <c r="E1" s="101"/>
      <c r="F1" s="101"/>
      <c r="G1" s="101"/>
      <c r="H1" s="101"/>
      <c r="I1" s="101"/>
      <c r="J1" s="101"/>
    </row>
    <row r="2" spans="1:21" x14ac:dyDescent="0.3">
      <c r="A2" s="86"/>
      <c r="B2" s="85"/>
      <c r="C2" s="101"/>
      <c r="D2" s="101"/>
      <c r="E2" s="101"/>
      <c r="F2" s="101"/>
    </row>
    <row r="3" spans="1:21" x14ac:dyDescent="0.3">
      <c r="A3" s="86"/>
      <c r="B3" s="85"/>
      <c r="C3" s="101"/>
      <c r="D3" s="101"/>
      <c r="E3" s="101"/>
      <c r="F3" s="101"/>
    </row>
    <row r="4" spans="1:21" x14ac:dyDescent="0.3">
      <c r="A4" s="86"/>
      <c r="B4" s="85"/>
      <c r="C4" s="101"/>
      <c r="D4" s="101"/>
      <c r="E4" s="101"/>
      <c r="F4" s="101"/>
    </row>
    <row r="5" spans="1:21" x14ac:dyDescent="0.3">
      <c r="A5" s="86"/>
      <c r="B5" s="85"/>
      <c r="C5" s="101"/>
      <c r="D5" s="101"/>
      <c r="E5" s="101"/>
      <c r="F5" s="101"/>
    </row>
    <row r="6" spans="1:21" x14ac:dyDescent="0.3">
      <c r="A6" s="86"/>
      <c r="B6" s="85"/>
      <c r="C6" s="101"/>
      <c r="D6" s="101"/>
      <c r="E6" s="101"/>
      <c r="F6" s="101"/>
    </row>
    <row r="7" spans="1:21" x14ac:dyDescent="0.3">
      <c r="A7" s="86"/>
      <c r="B7" s="85"/>
      <c r="C7" s="101"/>
      <c r="D7" s="101"/>
      <c r="E7" s="101"/>
      <c r="F7" s="101"/>
    </row>
    <row r="8" spans="1:21" ht="27" x14ac:dyDescent="0.3">
      <c r="A8" s="63"/>
      <c r="B8" s="167" t="s">
        <v>77</v>
      </c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</row>
    <row r="9" spans="1:21" x14ac:dyDescent="0.3">
      <c r="A9" s="63"/>
      <c r="B9" s="160">
        <f>+Carátula!B17</f>
        <v>45382</v>
      </c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</row>
    <row r="10" spans="1:21" ht="15" thickBot="1" x14ac:dyDescent="0.35">
      <c r="A10" s="63"/>
      <c r="B10" s="88"/>
      <c r="C10" s="102"/>
      <c r="D10" s="102"/>
      <c r="E10" s="102"/>
      <c r="F10" s="102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</row>
    <row r="11" spans="1:21" x14ac:dyDescent="0.3">
      <c r="A11" s="63"/>
      <c r="B11" s="63"/>
      <c r="C11" s="101"/>
      <c r="D11" s="101"/>
      <c r="E11" s="101"/>
      <c r="F11" s="101"/>
      <c r="G11" s="101"/>
      <c r="H11" s="101"/>
      <c r="I11" s="101"/>
      <c r="J11" s="101"/>
    </row>
    <row r="12" spans="1:21" x14ac:dyDescent="0.3">
      <c r="A12" s="63"/>
      <c r="B12" s="63"/>
      <c r="C12" s="101"/>
      <c r="D12" s="101"/>
      <c r="E12" s="101"/>
      <c r="F12" s="101"/>
      <c r="G12" s="101"/>
      <c r="H12" s="101"/>
      <c r="I12" s="101"/>
      <c r="J12" s="101"/>
    </row>
    <row r="13" spans="1:21" ht="16.2" x14ac:dyDescent="0.35">
      <c r="A13" s="63"/>
      <c r="B13" s="75" t="s">
        <v>35</v>
      </c>
      <c r="C13" s="101"/>
      <c r="D13" s="101"/>
      <c r="E13" s="101"/>
      <c r="F13" s="101"/>
      <c r="G13" s="101"/>
      <c r="H13" s="101"/>
      <c r="I13" s="101"/>
      <c r="J13" s="78"/>
      <c r="R13" s="78"/>
    </row>
    <row r="14" spans="1:21" x14ac:dyDescent="0.3">
      <c r="A14" s="63"/>
      <c r="B14" s="90"/>
      <c r="C14" s="101"/>
      <c r="D14" s="101"/>
      <c r="E14" s="101"/>
      <c r="F14" s="101"/>
      <c r="G14" s="101"/>
      <c r="H14" s="101"/>
      <c r="I14" s="101"/>
      <c r="J14" s="78"/>
      <c r="N14" s="78"/>
      <c r="R14" s="78"/>
    </row>
    <row r="15" spans="1:21" s="107" customFormat="1" ht="24" customHeight="1" x14ac:dyDescent="0.3">
      <c r="A15" s="87"/>
      <c r="B15" s="174" t="s">
        <v>86</v>
      </c>
      <c r="C15" s="170" t="s">
        <v>19</v>
      </c>
      <c r="D15" s="168"/>
      <c r="E15" s="168"/>
      <c r="F15" s="104"/>
      <c r="G15" s="168" t="s">
        <v>20</v>
      </c>
      <c r="H15" s="168"/>
      <c r="I15" s="168"/>
      <c r="J15" s="105"/>
      <c r="K15" s="170" t="s">
        <v>21</v>
      </c>
      <c r="L15" s="168"/>
      <c r="M15" s="168"/>
      <c r="N15" s="106"/>
      <c r="O15" s="168" t="s">
        <v>22</v>
      </c>
      <c r="P15" s="168"/>
      <c r="Q15" s="168"/>
      <c r="R15" s="105"/>
      <c r="S15" s="168" t="s">
        <v>33</v>
      </c>
      <c r="T15" s="168"/>
      <c r="U15" s="168"/>
    </row>
    <row r="16" spans="1:21" x14ac:dyDescent="0.3">
      <c r="A16" s="63"/>
      <c r="B16" s="174"/>
      <c r="C16" s="108"/>
      <c r="D16" s="108"/>
      <c r="E16" s="108"/>
      <c r="F16" s="101"/>
      <c r="G16" s="108"/>
      <c r="H16" s="108"/>
      <c r="I16" s="108"/>
      <c r="J16" s="109"/>
      <c r="K16" s="108"/>
      <c r="L16" s="108"/>
      <c r="M16" s="108"/>
      <c r="N16" s="109"/>
      <c r="O16" s="108"/>
      <c r="P16" s="108"/>
      <c r="Q16" s="108"/>
      <c r="R16" s="109"/>
      <c r="S16" s="108"/>
      <c r="T16" s="108"/>
      <c r="U16" s="108"/>
    </row>
    <row r="17" spans="1:21" x14ac:dyDescent="0.3">
      <c r="A17" s="63"/>
      <c r="B17" s="174"/>
      <c r="C17" s="110" t="s">
        <v>26</v>
      </c>
      <c r="D17" s="110" t="s">
        <v>27</v>
      </c>
      <c r="E17" s="110" t="s">
        <v>18</v>
      </c>
      <c r="F17" s="101"/>
      <c r="G17" s="110" t="s">
        <v>26</v>
      </c>
      <c r="H17" s="110" t="s">
        <v>27</v>
      </c>
      <c r="I17" s="110" t="s">
        <v>18</v>
      </c>
      <c r="J17" s="109"/>
      <c r="K17" s="110" t="s">
        <v>26</v>
      </c>
      <c r="L17" s="110" t="s">
        <v>27</v>
      </c>
      <c r="M17" s="110" t="s">
        <v>18</v>
      </c>
      <c r="N17" s="109"/>
      <c r="O17" s="110" t="s">
        <v>26</v>
      </c>
      <c r="P17" s="110" t="s">
        <v>27</v>
      </c>
      <c r="Q17" s="110" t="s">
        <v>18</v>
      </c>
      <c r="R17" s="109"/>
      <c r="S17" s="110" t="s">
        <v>26</v>
      </c>
      <c r="T17" s="110" t="s">
        <v>27</v>
      </c>
      <c r="U17" s="110" t="s">
        <v>18</v>
      </c>
    </row>
    <row r="18" spans="1:21" x14ac:dyDescent="0.3">
      <c r="A18" s="63"/>
      <c r="B18" s="119"/>
      <c r="C18" s="91"/>
      <c r="D18" s="91"/>
      <c r="E18" s="91"/>
      <c r="F18" s="101"/>
      <c r="G18" s="91"/>
      <c r="H18" s="91"/>
      <c r="I18" s="91"/>
      <c r="J18" s="91"/>
      <c r="K18" s="91"/>
      <c r="L18" s="91"/>
      <c r="M18" s="91"/>
      <c r="N18" s="120"/>
      <c r="O18" s="91"/>
      <c r="P18" s="91"/>
      <c r="Q18" s="91"/>
      <c r="R18" s="91"/>
      <c r="S18" s="91"/>
      <c r="T18" s="91"/>
      <c r="U18" s="91"/>
    </row>
    <row r="19" spans="1:21" x14ac:dyDescent="0.3">
      <c r="A19" s="63"/>
      <c r="B19" s="135" t="s">
        <v>78</v>
      </c>
      <c r="C19" s="124">
        <v>2332472.9167935271</v>
      </c>
      <c r="D19" s="124">
        <v>49554.682021310073</v>
      </c>
      <c r="E19" s="124">
        <f>+C19+D19</f>
        <v>2382027.5988148372</v>
      </c>
      <c r="F19" s="125"/>
      <c r="G19" s="124">
        <v>589402.50510633481</v>
      </c>
      <c r="H19" s="124">
        <v>34636.915178200012</v>
      </c>
      <c r="I19" s="124">
        <f>+G19+H19</f>
        <v>624039.4202845348</v>
      </c>
      <c r="J19" s="124"/>
      <c r="K19" s="124">
        <v>277355.6446206196</v>
      </c>
      <c r="L19" s="124">
        <v>16653.13647809999</v>
      </c>
      <c r="M19" s="124">
        <f>+K19+L19</f>
        <v>294008.78109871957</v>
      </c>
      <c r="N19" s="124"/>
      <c r="O19" s="124">
        <v>666948.78231734305</v>
      </c>
      <c r="P19" s="124">
        <v>96093.519153440124</v>
      </c>
      <c r="Q19" s="124">
        <f>+O19+P19</f>
        <v>763042.30147078319</v>
      </c>
      <c r="R19" s="124"/>
      <c r="S19" s="126">
        <f>+C19+G19+K19+O19</f>
        <v>3866179.8488378245</v>
      </c>
      <c r="T19" s="126">
        <f>+D19+H19+L19+P19</f>
        <v>196938.25283105019</v>
      </c>
      <c r="U19" s="126">
        <f>+S19+T19</f>
        <v>4063118.1016688747</v>
      </c>
    </row>
    <row r="20" spans="1:21" x14ac:dyDescent="0.3">
      <c r="B20" s="136" t="s">
        <v>79</v>
      </c>
      <c r="C20" s="127">
        <v>1573152.3245240091</v>
      </c>
      <c r="D20" s="127">
        <v>186211.91584996035</v>
      </c>
      <c r="E20" s="128">
        <f t="shared" ref="E20:E23" si="0">+C20+D20</f>
        <v>1759364.2403739695</v>
      </c>
      <c r="F20" s="127"/>
      <c r="G20" s="127">
        <v>852534.73546031746</v>
      </c>
      <c r="H20" s="127">
        <v>220352.40975826007</v>
      </c>
      <c r="I20" s="128">
        <f t="shared" ref="I20:I23" si="1">+G20+H20</f>
        <v>1072887.1452185775</v>
      </c>
      <c r="J20" s="127"/>
      <c r="K20" s="127">
        <v>376886.66137352039</v>
      </c>
      <c r="L20" s="127">
        <v>88177.811414280077</v>
      </c>
      <c r="M20" s="128">
        <f t="shared" ref="M20:M23" si="2">+K20+L20</f>
        <v>465064.47278780048</v>
      </c>
      <c r="N20" s="127"/>
      <c r="O20" s="127">
        <v>632453.09674653993</v>
      </c>
      <c r="P20" s="127">
        <v>269058.09434358042</v>
      </c>
      <c r="Q20" s="128">
        <f t="shared" ref="Q20:Q23" si="3">+O20+P20</f>
        <v>901511.19109012035</v>
      </c>
      <c r="R20" s="127"/>
      <c r="S20" s="129">
        <f t="shared" ref="S20:T23" si="4">+C20+G20+K20+O20</f>
        <v>3435026.8181043863</v>
      </c>
      <c r="T20" s="129">
        <f t="shared" si="4"/>
        <v>763800.23136608093</v>
      </c>
      <c r="U20" s="129">
        <f t="shared" ref="U20:U23" si="5">+S20+T20</f>
        <v>4198827.0494704675</v>
      </c>
    </row>
    <row r="21" spans="1:21" x14ac:dyDescent="0.3">
      <c r="B21" s="136" t="s">
        <v>80</v>
      </c>
      <c r="C21" s="127">
        <v>1390557.6662257444</v>
      </c>
      <c r="D21" s="127">
        <v>384282.8850275398</v>
      </c>
      <c r="E21" s="128">
        <f t="shared" si="0"/>
        <v>1774840.5512532843</v>
      </c>
      <c r="F21" s="127"/>
      <c r="G21" s="127">
        <v>1279093.8581670001</v>
      </c>
      <c r="H21" s="127">
        <v>867444.52112774947</v>
      </c>
      <c r="I21" s="128">
        <f t="shared" si="1"/>
        <v>2146538.3792947493</v>
      </c>
      <c r="J21" s="127"/>
      <c r="K21" s="127">
        <v>904947.86655951908</v>
      </c>
      <c r="L21" s="127">
        <v>511909.24396514165</v>
      </c>
      <c r="M21" s="128">
        <f t="shared" si="2"/>
        <v>1416857.1105246607</v>
      </c>
      <c r="N21" s="127"/>
      <c r="O21" s="127">
        <v>1662411.9898044681</v>
      </c>
      <c r="P21" s="127">
        <v>1090270.7587830643</v>
      </c>
      <c r="Q21" s="128">
        <f t="shared" si="3"/>
        <v>2752682.7485875324</v>
      </c>
      <c r="R21" s="127"/>
      <c r="S21" s="129">
        <f t="shared" si="4"/>
        <v>5237011.3807567321</v>
      </c>
      <c r="T21" s="129">
        <f t="shared" si="4"/>
        <v>2853907.4089034954</v>
      </c>
      <c r="U21" s="129">
        <f t="shared" si="5"/>
        <v>8090918.7896602275</v>
      </c>
    </row>
    <row r="22" spans="1:21" x14ac:dyDescent="0.3">
      <c r="B22" s="136" t="s">
        <v>81</v>
      </c>
      <c r="C22" s="127">
        <v>658850.98617100017</v>
      </c>
      <c r="D22" s="127">
        <v>347390.18861028034</v>
      </c>
      <c r="E22" s="128">
        <f t="shared" si="0"/>
        <v>1006241.1747812806</v>
      </c>
      <c r="F22" s="127"/>
      <c r="G22" s="127">
        <v>724965.33202899992</v>
      </c>
      <c r="H22" s="127">
        <v>943500.03683665034</v>
      </c>
      <c r="I22" s="128">
        <f t="shared" si="1"/>
        <v>1668465.3688656501</v>
      </c>
      <c r="J22" s="127"/>
      <c r="K22" s="127">
        <v>803894.65839699982</v>
      </c>
      <c r="L22" s="127">
        <v>1135335.8188765312</v>
      </c>
      <c r="M22" s="128">
        <f t="shared" si="2"/>
        <v>1939230.477273531</v>
      </c>
      <c r="N22" s="127"/>
      <c r="O22" s="127">
        <v>3715845.9865450701</v>
      </c>
      <c r="P22" s="127">
        <v>3213676.4014629945</v>
      </c>
      <c r="Q22" s="128">
        <f t="shared" si="3"/>
        <v>6929522.3880080646</v>
      </c>
      <c r="R22" s="127"/>
      <c r="S22" s="129">
        <f t="shared" si="4"/>
        <v>5903556.96314207</v>
      </c>
      <c r="T22" s="129">
        <f t="shared" si="4"/>
        <v>5639902.4457864566</v>
      </c>
      <c r="U22" s="129">
        <f t="shared" si="5"/>
        <v>11543459.408928527</v>
      </c>
    </row>
    <row r="23" spans="1:21" x14ac:dyDescent="0.3">
      <c r="B23" s="136" t="s">
        <v>82</v>
      </c>
      <c r="C23" s="130">
        <v>1573725.4025199995</v>
      </c>
      <c r="D23" s="130">
        <v>2024007.0826859202</v>
      </c>
      <c r="E23" s="131">
        <f t="shared" si="0"/>
        <v>3597732.4852059195</v>
      </c>
      <c r="F23" s="127"/>
      <c r="G23" s="130">
        <v>1224251.2220059491</v>
      </c>
      <c r="H23" s="130">
        <v>1291253.9854230194</v>
      </c>
      <c r="I23" s="131">
        <f t="shared" si="1"/>
        <v>2515505.2074289685</v>
      </c>
      <c r="J23" s="127"/>
      <c r="K23" s="130">
        <v>1057232.9739777497</v>
      </c>
      <c r="L23" s="130">
        <v>1953859.0237097999</v>
      </c>
      <c r="M23" s="131">
        <f t="shared" si="2"/>
        <v>3011091.9976875493</v>
      </c>
      <c r="N23" s="127"/>
      <c r="O23" s="130">
        <v>27047192.352393139</v>
      </c>
      <c r="P23" s="130">
        <v>46290823.977489397</v>
      </c>
      <c r="Q23" s="131">
        <f t="shared" si="3"/>
        <v>73338016.329882532</v>
      </c>
      <c r="R23" s="127"/>
      <c r="S23" s="132">
        <f t="shared" si="4"/>
        <v>30902401.950896837</v>
      </c>
      <c r="T23" s="132">
        <f t="shared" si="4"/>
        <v>51559944.069308139</v>
      </c>
      <c r="U23" s="132">
        <f t="shared" si="5"/>
        <v>82462346.020204976</v>
      </c>
    </row>
    <row r="24" spans="1:21" x14ac:dyDescent="0.3">
      <c r="B24" s="137" t="s">
        <v>54</v>
      </c>
      <c r="C24" s="133">
        <f>SUM(C19:C23)</f>
        <v>7528759.2962342799</v>
      </c>
      <c r="D24" s="133">
        <f>SUM(D19:D23)</f>
        <v>2991446.7541950108</v>
      </c>
      <c r="E24" s="133">
        <f>SUM(E19:E23)</f>
        <v>10520206.050429292</v>
      </c>
      <c r="F24" s="127"/>
      <c r="G24" s="133">
        <f>SUM(G19:G23)</f>
        <v>4670247.6527686017</v>
      </c>
      <c r="H24" s="133">
        <f>SUM(H19:H23)</f>
        <v>3357187.8683238793</v>
      </c>
      <c r="I24" s="133">
        <f>SUM(I19:I23)</f>
        <v>8027435.52109248</v>
      </c>
      <c r="J24" s="127"/>
      <c r="K24" s="133">
        <f>SUM(K19:K23)</f>
        <v>3420317.8049284085</v>
      </c>
      <c r="L24" s="133">
        <f>SUM(L19:L23)</f>
        <v>3705935.0344438525</v>
      </c>
      <c r="M24" s="133">
        <f>SUM(M19:M23)</f>
        <v>7126252.8393722614</v>
      </c>
      <c r="N24" s="127"/>
      <c r="O24" s="133">
        <f>SUM(O19:O23)</f>
        <v>33724852.207806557</v>
      </c>
      <c r="P24" s="133">
        <f>SUM(P19:P23)</f>
        <v>50959922.751232475</v>
      </c>
      <c r="Q24" s="133">
        <f>SUM(Q19:Q23)</f>
        <v>84684774.959039032</v>
      </c>
      <c r="R24" s="127"/>
      <c r="S24" s="134">
        <f>SUM(S19:S23)</f>
        <v>49344176.961737849</v>
      </c>
      <c r="T24" s="134">
        <f>SUM(T19:T23)</f>
        <v>61014492.408195227</v>
      </c>
      <c r="U24" s="134">
        <f>SUM(U19:U23)</f>
        <v>110358669.36993307</v>
      </c>
    </row>
    <row r="26" spans="1:21" ht="15" thickBot="1" x14ac:dyDescent="0.35">
      <c r="A26" s="63"/>
      <c r="B26" s="88"/>
      <c r="C26" s="102"/>
      <c r="D26" s="102"/>
      <c r="E26" s="102"/>
      <c r="F26" s="102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</row>
    <row r="27" spans="1:21" x14ac:dyDescent="0.3">
      <c r="A27" s="63"/>
      <c r="B27" s="63"/>
      <c r="C27" s="101"/>
      <c r="D27" s="101"/>
      <c r="E27" s="101"/>
      <c r="F27" s="101"/>
      <c r="G27" s="101"/>
      <c r="H27" s="101"/>
      <c r="I27" s="101"/>
      <c r="J27" s="101"/>
    </row>
    <row r="28" spans="1:21" x14ac:dyDescent="0.3">
      <c r="A28" s="63"/>
      <c r="B28" s="63"/>
      <c r="C28" s="101"/>
      <c r="D28" s="101"/>
      <c r="E28" s="101"/>
      <c r="F28" s="101"/>
      <c r="G28" s="101"/>
      <c r="H28" s="101"/>
      <c r="I28" s="101"/>
      <c r="J28" s="101"/>
    </row>
    <row r="29" spans="1:21" ht="16.2" x14ac:dyDescent="0.35">
      <c r="A29" s="63"/>
      <c r="B29" s="75" t="s">
        <v>55</v>
      </c>
      <c r="C29" s="101"/>
      <c r="D29" s="101"/>
      <c r="E29" s="101"/>
      <c r="F29" s="101"/>
      <c r="G29" s="101"/>
      <c r="H29" s="101"/>
      <c r="I29" s="101"/>
      <c r="J29" s="78"/>
      <c r="R29" s="78"/>
    </row>
    <row r="30" spans="1:21" x14ac:dyDescent="0.3">
      <c r="A30" s="63"/>
      <c r="B30" s="90"/>
      <c r="C30" s="101"/>
      <c r="D30" s="101"/>
      <c r="E30" s="101"/>
      <c r="F30" s="101"/>
      <c r="G30" s="101"/>
      <c r="H30" s="101"/>
      <c r="I30" s="101"/>
      <c r="J30" s="78"/>
      <c r="N30" s="78"/>
      <c r="R30" s="78"/>
    </row>
    <row r="31" spans="1:21" s="107" customFormat="1" ht="24" customHeight="1" x14ac:dyDescent="0.3">
      <c r="A31" s="87"/>
      <c r="B31" s="174" t="s">
        <v>86</v>
      </c>
      <c r="C31" s="170" t="s">
        <v>19</v>
      </c>
      <c r="D31" s="168"/>
      <c r="E31" s="168"/>
      <c r="F31" s="104"/>
      <c r="G31" s="168" t="s">
        <v>20</v>
      </c>
      <c r="H31" s="168"/>
      <c r="I31" s="168"/>
      <c r="J31" s="105"/>
      <c r="K31" s="170" t="s">
        <v>21</v>
      </c>
      <c r="L31" s="168"/>
      <c r="M31" s="168"/>
      <c r="N31" s="106"/>
      <c r="O31" s="168" t="s">
        <v>22</v>
      </c>
      <c r="P31" s="168"/>
      <c r="Q31" s="168"/>
      <c r="R31" s="105"/>
      <c r="S31" s="168" t="s">
        <v>33</v>
      </c>
      <c r="T31" s="168"/>
      <c r="U31" s="168"/>
    </row>
    <row r="32" spans="1:21" x14ac:dyDescent="0.3">
      <c r="A32" s="63"/>
      <c r="B32" s="174"/>
      <c r="C32" s="108"/>
      <c r="D32" s="108"/>
      <c r="E32" s="108"/>
      <c r="F32" s="101"/>
      <c r="G32" s="108"/>
      <c r="H32" s="108"/>
      <c r="I32" s="108"/>
      <c r="J32" s="109"/>
      <c r="K32" s="108"/>
      <c r="L32" s="108"/>
      <c r="M32" s="108"/>
      <c r="N32" s="109"/>
      <c r="O32" s="108"/>
      <c r="P32" s="108"/>
      <c r="Q32" s="108"/>
      <c r="R32" s="109"/>
      <c r="S32" s="108"/>
      <c r="T32" s="108"/>
      <c r="U32" s="108"/>
    </row>
    <row r="33" spans="1:23" x14ac:dyDescent="0.3">
      <c r="A33" s="63"/>
      <c r="B33" s="174"/>
      <c r="C33" s="110" t="s">
        <v>26</v>
      </c>
      <c r="D33" s="110" t="s">
        <v>27</v>
      </c>
      <c r="E33" s="110" t="s">
        <v>18</v>
      </c>
      <c r="F33" s="101"/>
      <c r="G33" s="110" t="s">
        <v>26</v>
      </c>
      <c r="H33" s="110" t="s">
        <v>27</v>
      </c>
      <c r="I33" s="110" t="s">
        <v>18</v>
      </c>
      <c r="J33" s="109"/>
      <c r="K33" s="110" t="s">
        <v>26</v>
      </c>
      <c r="L33" s="110" t="s">
        <v>27</v>
      </c>
      <c r="M33" s="110" t="s">
        <v>18</v>
      </c>
      <c r="N33" s="109"/>
      <c r="O33" s="110" t="s">
        <v>26</v>
      </c>
      <c r="P33" s="110" t="s">
        <v>27</v>
      </c>
      <c r="Q33" s="110" t="s">
        <v>18</v>
      </c>
      <c r="R33" s="109"/>
      <c r="S33" s="110" t="s">
        <v>26</v>
      </c>
      <c r="T33" s="110" t="s">
        <v>27</v>
      </c>
      <c r="U33" s="110" t="s">
        <v>18</v>
      </c>
    </row>
    <row r="34" spans="1:23" x14ac:dyDescent="0.3">
      <c r="A34" s="63"/>
      <c r="B34" s="119"/>
      <c r="C34" s="91"/>
      <c r="D34" s="91"/>
      <c r="E34" s="91"/>
      <c r="F34" s="101"/>
      <c r="G34" s="91"/>
      <c r="H34" s="91"/>
      <c r="I34" s="91"/>
      <c r="J34" s="91"/>
      <c r="K34" s="91"/>
      <c r="L34" s="91"/>
      <c r="M34" s="91"/>
      <c r="N34" s="120"/>
      <c r="O34" s="91"/>
      <c r="P34" s="91"/>
      <c r="Q34" s="91"/>
      <c r="R34" s="91"/>
      <c r="S34" s="91"/>
      <c r="T34" s="91"/>
      <c r="U34" s="91"/>
    </row>
    <row r="35" spans="1:23" x14ac:dyDescent="0.3">
      <c r="A35" s="63"/>
      <c r="B35" s="135" t="s">
        <v>78</v>
      </c>
      <c r="C35" s="124">
        <v>295449</v>
      </c>
      <c r="D35" s="124">
        <v>2076</v>
      </c>
      <c r="E35" s="124">
        <f t="shared" ref="E35:E39" si="6">+C35+D35</f>
        <v>297525</v>
      </c>
      <c r="F35" s="125"/>
      <c r="G35" s="124">
        <v>49683</v>
      </c>
      <c r="H35" s="124">
        <v>1759</v>
      </c>
      <c r="I35" s="124">
        <f t="shared" ref="I35:I39" si="7">+G35+H35</f>
        <v>51442</v>
      </c>
      <c r="J35" s="124"/>
      <c r="K35" s="124">
        <v>22499</v>
      </c>
      <c r="L35" s="124">
        <v>785</v>
      </c>
      <c r="M35" s="124">
        <f t="shared" ref="M35:M39" si="8">+K35+L35</f>
        <v>23284</v>
      </c>
      <c r="N35" s="124"/>
      <c r="O35" s="124">
        <v>69240</v>
      </c>
      <c r="P35" s="124">
        <v>7074</v>
      </c>
      <c r="Q35" s="124">
        <f t="shared" ref="Q35:Q39" si="9">+O35+P35</f>
        <v>76314</v>
      </c>
      <c r="R35" s="124"/>
      <c r="S35" s="126">
        <f>+C35+G35+K35+O35</f>
        <v>436871</v>
      </c>
      <c r="T35" s="126">
        <f>+D35+H35+L35+P35</f>
        <v>11694</v>
      </c>
      <c r="U35" s="126">
        <f>+S35+T35</f>
        <v>448565</v>
      </c>
      <c r="V35" s="138"/>
    </row>
    <row r="36" spans="1:23" x14ac:dyDescent="0.3">
      <c r="B36" s="136" t="s">
        <v>79</v>
      </c>
      <c r="C36" s="127">
        <v>19463</v>
      </c>
      <c r="D36" s="127">
        <v>2070</v>
      </c>
      <c r="E36" s="128">
        <f t="shared" si="6"/>
        <v>21533</v>
      </c>
      <c r="F36" s="127"/>
      <c r="G36" s="127">
        <v>9855</v>
      </c>
      <c r="H36" s="127">
        <v>2307</v>
      </c>
      <c r="I36" s="128">
        <f t="shared" si="7"/>
        <v>12162</v>
      </c>
      <c r="J36" s="127"/>
      <c r="K36" s="127">
        <v>4244</v>
      </c>
      <c r="L36" s="127">
        <v>906</v>
      </c>
      <c r="M36" s="128">
        <f t="shared" si="8"/>
        <v>5150</v>
      </c>
      <c r="N36" s="127"/>
      <c r="O36" s="127">
        <v>7280</v>
      </c>
      <c r="P36" s="127">
        <v>2942</v>
      </c>
      <c r="Q36" s="128">
        <f t="shared" si="9"/>
        <v>10222</v>
      </c>
      <c r="R36" s="127"/>
      <c r="S36" s="129">
        <f t="shared" ref="S36:S39" si="10">+C36+G36+K36+O36</f>
        <v>40842</v>
      </c>
      <c r="T36" s="129">
        <f t="shared" ref="T36:T39" si="11">+D36+H36+L36+P36</f>
        <v>8225</v>
      </c>
      <c r="U36" s="129">
        <f t="shared" ref="U36:U39" si="12">+S36+T36</f>
        <v>49067</v>
      </c>
      <c r="V36" s="138"/>
    </row>
    <row r="37" spans="1:23" x14ac:dyDescent="0.3">
      <c r="B37" s="136" t="s">
        <v>80</v>
      </c>
      <c r="C37" s="127">
        <v>5541</v>
      </c>
      <c r="D37" s="127">
        <v>1476</v>
      </c>
      <c r="E37" s="128">
        <f t="shared" si="6"/>
        <v>7017</v>
      </c>
      <c r="F37" s="127"/>
      <c r="G37" s="127">
        <v>5086</v>
      </c>
      <c r="H37" s="127">
        <v>3134</v>
      </c>
      <c r="I37" s="128">
        <f t="shared" si="7"/>
        <v>8220</v>
      </c>
      <c r="J37" s="127"/>
      <c r="K37" s="127">
        <v>3392</v>
      </c>
      <c r="L37" s="127">
        <v>1736</v>
      </c>
      <c r="M37" s="128">
        <f t="shared" si="8"/>
        <v>5128</v>
      </c>
      <c r="N37" s="127"/>
      <c r="O37" s="127">
        <v>5947</v>
      </c>
      <c r="P37" s="127">
        <v>3713</v>
      </c>
      <c r="Q37" s="128">
        <f t="shared" si="9"/>
        <v>9660</v>
      </c>
      <c r="R37" s="127"/>
      <c r="S37" s="129">
        <f t="shared" si="10"/>
        <v>19966</v>
      </c>
      <c r="T37" s="129">
        <f t="shared" si="11"/>
        <v>10059</v>
      </c>
      <c r="U37" s="129">
        <f t="shared" si="12"/>
        <v>30025</v>
      </c>
      <c r="V37" s="138"/>
    </row>
    <row r="38" spans="1:23" x14ac:dyDescent="0.3">
      <c r="B38" s="136" t="s">
        <v>81</v>
      </c>
      <c r="C38" s="127">
        <v>878</v>
      </c>
      <c r="D38" s="127">
        <v>424</v>
      </c>
      <c r="E38" s="128">
        <f t="shared" si="6"/>
        <v>1302</v>
      </c>
      <c r="F38" s="127"/>
      <c r="G38" s="127">
        <v>952</v>
      </c>
      <c r="H38" s="127">
        <v>1181</v>
      </c>
      <c r="I38" s="128">
        <f t="shared" si="7"/>
        <v>2133</v>
      </c>
      <c r="J38" s="127"/>
      <c r="K38" s="127">
        <v>1013</v>
      </c>
      <c r="L38" s="127">
        <v>1323</v>
      </c>
      <c r="M38" s="128">
        <f t="shared" si="8"/>
        <v>2336</v>
      </c>
      <c r="N38" s="127"/>
      <c r="O38" s="127">
        <v>4333</v>
      </c>
      <c r="P38" s="127">
        <v>3526</v>
      </c>
      <c r="Q38" s="128">
        <f t="shared" si="9"/>
        <v>7859</v>
      </c>
      <c r="R38" s="127"/>
      <c r="S38" s="129">
        <f t="shared" si="10"/>
        <v>7176</v>
      </c>
      <c r="T38" s="129">
        <f t="shared" si="11"/>
        <v>6454</v>
      </c>
      <c r="U38" s="129">
        <f t="shared" si="12"/>
        <v>13630</v>
      </c>
      <c r="V38" s="138"/>
    </row>
    <row r="39" spans="1:23" x14ac:dyDescent="0.3">
      <c r="B39" s="136" t="s">
        <v>82</v>
      </c>
      <c r="C39" s="130">
        <v>250</v>
      </c>
      <c r="D39" s="130">
        <v>298</v>
      </c>
      <c r="E39" s="131">
        <f t="shared" si="6"/>
        <v>548</v>
      </c>
      <c r="F39" s="127"/>
      <c r="G39" s="130">
        <v>269</v>
      </c>
      <c r="H39" s="130">
        <v>330</v>
      </c>
      <c r="I39" s="131">
        <f t="shared" si="7"/>
        <v>599</v>
      </c>
      <c r="J39" s="127"/>
      <c r="K39" s="130">
        <v>270</v>
      </c>
      <c r="L39" s="130">
        <v>546</v>
      </c>
      <c r="M39" s="131">
        <f t="shared" si="8"/>
        <v>816</v>
      </c>
      <c r="N39" s="127"/>
      <c r="O39" s="130">
        <v>3963</v>
      </c>
      <c r="P39" s="130">
        <v>5354</v>
      </c>
      <c r="Q39" s="131">
        <f t="shared" si="9"/>
        <v>9317</v>
      </c>
      <c r="R39" s="127"/>
      <c r="S39" s="132">
        <f t="shared" si="10"/>
        <v>4752</v>
      </c>
      <c r="T39" s="132">
        <f t="shared" si="11"/>
        <v>6528</v>
      </c>
      <c r="U39" s="132">
        <f t="shared" si="12"/>
        <v>11280</v>
      </c>
      <c r="V39" s="138"/>
    </row>
    <row r="40" spans="1:23" x14ac:dyDescent="0.3">
      <c r="B40" s="137" t="s">
        <v>54</v>
      </c>
      <c r="C40" s="133">
        <f>SUM(C35:C39)</f>
        <v>321581</v>
      </c>
      <c r="D40" s="133">
        <f>SUM(D35:D39)</f>
        <v>6344</v>
      </c>
      <c r="E40" s="133">
        <f>SUM(E35:E39)</f>
        <v>327925</v>
      </c>
      <c r="F40" s="127"/>
      <c r="G40" s="133">
        <f>SUM(G35:G39)</f>
        <v>65845</v>
      </c>
      <c r="H40" s="133">
        <f>SUM(H35:H39)</f>
        <v>8711</v>
      </c>
      <c r="I40" s="133">
        <f>SUM(I35:I39)</f>
        <v>74556</v>
      </c>
      <c r="J40" s="127"/>
      <c r="K40" s="133">
        <f>SUM(K35:K39)</f>
        <v>31418</v>
      </c>
      <c r="L40" s="133">
        <f>SUM(L35:L39)</f>
        <v>5296</v>
      </c>
      <c r="M40" s="133">
        <f>SUM(M35:M39)</f>
        <v>36714</v>
      </c>
      <c r="N40" s="127"/>
      <c r="O40" s="133">
        <f>SUM(O35:O39)</f>
        <v>90763</v>
      </c>
      <c r="P40" s="133">
        <f>SUM(P35:P39)</f>
        <v>22609</v>
      </c>
      <c r="Q40" s="133">
        <f>SUM(Q35:Q39)</f>
        <v>113372</v>
      </c>
      <c r="R40" s="127"/>
      <c r="S40" s="134">
        <f>SUM(S35:S39)</f>
        <v>509607</v>
      </c>
      <c r="T40" s="134">
        <f>SUM(T35:T39)</f>
        <v>42960</v>
      </c>
      <c r="U40" s="134">
        <f>SUM(U35:U39)</f>
        <v>552567</v>
      </c>
    </row>
    <row r="42" spans="1:23" s="89" customFormat="1" x14ac:dyDescent="0.3">
      <c r="A42" s="65"/>
      <c r="B42" s="65"/>
      <c r="V42" s="65"/>
      <c r="W42" s="65"/>
    </row>
    <row r="43" spans="1:23" x14ac:dyDescent="0.3">
      <c r="B43" s="65" t="s">
        <v>83</v>
      </c>
      <c r="S43" s="65"/>
      <c r="T43" s="65"/>
      <c r="U43" s="65"/>
    </row>
  </sheetData>
  <mergeCells count="14">
    <mergeCell ref="S31:U31"/>
    <mergeCell ref="B8:U8"/>
    <mergeCell ref="B9:U9"/>
    <mergeCell ref="B15:B17"/>
    <mergeCell ref="C15:E15"/>
    <mergeCell ref="G15:I15"/>
    <mergeCell ref="K15:M15"/>
    <mergeCell ref="O15:Q15"/>
    <mergeCell ref="S15:U15"/>
    <mergeCell ref="B31:B33"/>
    <mergeCell ref="C31:E31"/>
    <mergeCell ref="G31:I31"/>
    <mergeCell ref="K31:M31"/>
    <mergeCell ref="O31:Q31"/>
  </mergeCells>
  <hyperlinks>
    <hyperlink ref="B1" location="Índice!A1" display="Ir a inicio" xr:uid="{AEC78825-EB11-4E7A-AD47-A30BA0A28AC4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59" orientation="landscape" r:id="rId1"/>
  <headerFooter alignWithMargins="0"/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23B18-FEA8-40B8-A293-14496167966E}">
  <sheetPr>
    <pageSetUpPr fitToPage="1"/>
  </sheetPr>
  <dimension ref="A1:W49"/>
  <sheetViews>
    <sheetView showGridLines="0" zoomScaleNormal="100" workbookViewId="0">
      <selection activeCell="C6" sqref="C6"/>
    </sheetView>
  </sheetViews>
  <sheetFormatPr baseColWidth="10" defaultColWidth="11.44140625" defaultRowHeight="14.4" x14ac:dyDescent="0.3"/>
  <cols>
    <col min="1" max="1" width="1.6640625" style="65" customWidth="1"/>
    <col min="2" max="2" width="36.6640625" style="65" customWidth="1"/>
    <col min="3" max="5" width="12.33203125" style="89" customWidth="1"/>
    <col min="6" max="6" width="2.6640625" style="89" customWidth="1"/>
    <col min="7" max="9" width="12.33203125" style="89" customWidth="1"/>
    <col min="10" max="10" width="2.6640625" style="89" customWidth="1"/>
    <col min="11" max="13" width="12.33203125" style="89" customWidth="1"/>
    <col min="14" max="14" width="2.6640625" style="89" customWidth="1"/>
    <col min="15" max="17" width="12.33203125" style="89" customWidth="1"/>
    <col min="18" max="18" width="2.6640625" style="89" customWidth="1"/>
    <col min="19" max="21" width="14.33203125" style="89" customWidth="1"/>
    <col min="22" max="16384" width="11.44140625" style="65"/>
  </cols>
  <sheetData>
    <row r="1" spans="1:21" x14ac:dyDescent="0.3">
      <c r="A1" s="85"/>
      <c r="B1" s="180" t="s">
        <v>12</v>
      </c>
      <c r="C1" s="101"/>
      <c r="D1" s="101"/>
      <c r="E1" s="101"/>
      <c r="F1" s="101"/>
      <c r="G1" s="101"/>
      <c r="H1" s="101"/>
      <c r="I1" s="101"/>
      <c r="J1" s="101"/>
    </row>
    <row r="2" spans="1:21" x14ac:dyDescent="0.3">
      <c r="A2" s="86"/>
      <c r="B2" s="85"/>
      <c r="C2" s="101"/>
      <c r="D2" s="101"/>
      <c r="E2" s="101"/>
      <c r="F2" s="101"/>
    </row>
    <row r="3" spans="1:21" x14ac:dyDescent="0.3">
      <c r="A3" s="86"/>
      <c r="B3" s="85"/>
      <c r="C3" s="101"/>
      <c r="D3" s="101"/>
      <c r="E3" s="101"/>
      <c r="F3" s="101"/>
    </row>
    <row r="4" spans="1:21" x14ac:dyDescent="0.3">
      <c r="A4" s="86"/>
      <c r="B4" s="85"/>
      <c r="C4" s="101"/>
      <c r="D4" s="101"/>
      <c r="E4" s="101"/>
      <c r="F4" s="101"/>
    </row>
    <row r="5" spans="1:21" x14ac:dyDescent="0.3">
      <c r="A5" s="86"/>
      <c r="B5" s="85"/>
      <c r="C5" s="101"/>
      <c r="D5" s="101"/>
      <c r="E5" s="101"/>
      <c r="F5" s="101"/>
    </row>
    <row r="6" spans="1:21" x14ac:dyDescent="0.3">
      <c r="A6" s="86"/>
      <c r="B6" s="85"/>
      <c r="C6" s="101"/>
      <c r="D6" s="101"/>
      <c r="E6" s="101"/>
      <c r="F6" s="101"/>
    </row>
    <row r="7" spans="1:21" x14ac:dyDescent="0.3">
      <c r="A7" s="86"/>
      <c r="B7" s="85"/>
      <c r="C7" s="101"/>
      <c r="D7" s="101"/>
      <c r="E7" s="101"/>
      <c r="F7" s="101"/>
    </row>
    <row r="8" spans="1:21" ht="27" x14ac:dyDescent="0.3">
      <c r="A8" s="63"/>
      <c r="B8" s="167" t="s">
        <v>132</v>
      </c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</row>
    <row r="9" spans="1:21" x14ac:dyDescent="0.3">
      <c r="A9" s="63"/>
      <c r="B9" s="160">
        <f>+Carátula!B17</f>
        <v>45382</v>
      </c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</row>
    <row r="10" spans="1:21" ht="15" thickBot="1" x14ac:dyDescent="0.35">
      <c r="A10" s="63"/>
      <c r="B10" s="88"/>
      <c r="C10" s="102"/>
      <c r="D10" s="102"/>
      <c r="E10" s="102"/>
      <c r="F10" s="102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</row>
    <row r="11" spans="1:21" x14ac:dyDescent="0.3">
      <c r="A11" s="63"/>
      <c r="B11" s="63"/>
      <c r="C11" s="101"/>
      <c r="D11" s="101"/>
      <c r="E11" s="101"/>
      <c r="F11" s="101"/>
      <c r="G11" s="101"/>
      <c r="H11" s="101"/>
      <c r="I11" s="101"/>
      <c r="J11" s="101"/>
    </row>
    <row r="12" spans="1:21" x14ac:dyDescent="0.3">
      <c r="A12" s="63"/>
      <c r="B12" s="63"/>
      <c r="C12" s="101"/>
      <c r="D12" s="101"/>
      <c r="E12" s="101"/>
      <c r="F12" s="101"/>
      <c r="G12" s="101"/>
      <c r="H12" s="101"/>
      <c r="I12" s="101"/>
      <c r="J12" s="101"/>
    </row>
    <row r="13" spans="1:21" ht="16.2" x14ac:dyDescent="0.35">
      <c r="A13" s="63"/>
      <c r="B13" s="75" t="s">
        <v>35</v>
      </c>
      <c r="C13" s="101"/>
      <c r="D13" s="101"/>
      <c r="E13" s="101"/>
      <c r="F13" s="101"/>
      <c r="G13" s="101"/>
      <c r="H13" s="101"/>
      <c r="I13" s="101"/>
      <c r="J13" s="78"/>
      <c r="R13" s="78"/>
    </row>
    <row r="14" spans="1:21" x14ac:dyDescent="0.3">
      <c r="A14" s="63"/>
      <c r="B14" s="90"/>
      <c r="C14" s="101"/>
      <c r="D14" s="101"/>
      <c r="E14" s="101"/>
      <c r="F14" s="101"/>
      <c r="G14" s="101"/>
      <c r="H14" s="101"/>
      <c r="I14" s="101"/>
      <c r="J14" s="78"/>
      <c r="N14" s="78"/>
      <c r="R14" s="78"/>
    </row>
    <row r="15" spans="1:21" s="107" customFormat="1" ht="24" customHeight="1" x14ac:dyDescent="0.3">
      <c r="A15" s="87"/>
      <c r="B15" s="174" t="s">
        <v>131</v>
      </c>
      <c r="C15" s="170" t="s">
        <v>19</v>
      </c>
      <c r="D15" s="168"/>
      <c r="E15" s="168"/>
      <c r="F15" s="104"/>
      <c r="G15" s="168" t="s">
        <v>20</v>
      </c>
      <c r="H15" s="168"/>
      <c r="I15" s="168"/>
      <c r="J15" s="105"/>
      <c r="K15" s="170" t="s">
        <v>21</v>
      </c>
      <c r="L15" s="168"/>
      <c r="M15" s="168"/>
      <c r="N15" s="106"/>
      <c r="O15" s="168" t="s">
        <v>22</v>
      </c>
      <c r="P15" s="168"/>
      <c r="Q15" s="168"/>
      <c r="R15" s="105"/>
      <c r="S15" s="168" t="s">
        <v>33</v>
      </c>
      <c r="T15" s="168"/>
      <c r="U15" s="168"/>
    </row>
    <row r="16" spans="1:21" x14ac:dyDescent="0.3">
      <c r="A16" s="63"/>
      <c r="B16" s="174"/>
      <c r="C16" s="108"/>
      <c r="D16" s="108"/>
      <c r="E16" s="108"/>
      <c r="F16" s="101"/>
      <c r="G16" s="108"/>
      <c r="H16" s="108"/>
      <c r="I16" s="108"/>
      <c r="J16" s="109"/>
      <c r="K16" s="108"/>
      <c r="L16" s="108"/>
      <c r="M16" s="108"/>
      <c r="N16" s="109"/>
      <c r="O16" s="108"/>
      <c r="P16" s="108"/>
      <c r="Q16" s="108"/>
      <c r="R16" s="109"/>
      <c r="S16" s="108"/>
      <c r="T16" s="108"/>
      <c r="U16" s="108"/>
    </row>
    <row r="17" spans="1:21" x14ac:dyDescent="0.3">
      <c r="A17" s="63"/>
      <c r="B17" s="174"/>
      <c r="C17" s="110" t="s">
        <v>26</v>
      </c>
      <c r="D17" s="110" t="s">
        <v>27</v>
      </c>
      <c r="E17" s="110" t="s">
        <v>18</v>
      </c>
      <c r="F17" s="101"/>
      <c r="G17" s="110" t="s">
        <v>26</v>
      </c>
      <c r="H17" s="110" t="s">
        <v>27</v>
      </c>
      <c r="I17" s="110" t="s">
        <v>18</v>
      </c>
      <c r="J17" s="109"/>
      <c r="K17" s="110" t="s">
        <v>26</v>
      </c>
      <c r="L17" s="110" t="s">
        <v>27</v>
      </c>
      <c r="M17" s="110" t="s">
        <v>18</v>
      </c>
      <c r="N17" s="109"/>
      <c r="O17" s="110" t="s">
        <v>26</v>
      </c>
      <c r="P17" s="110" t="s">
        <v>27</v>
      </c>
      <c r="Q17" s="110" t="s">
        <v>18</v>
      </c>
      <c r="R17" s="109"/>
      <c r="S17" s="110" t="s">
        <v>26</v>
      </c>
      <c r="T17" s="110" t="s">
        <v>27</v>
      </c>
      <c r="U17" s="110" t="s">
        <v>18</v>
      </c>
    </row>
    <row r="18" spans="1:21" x14ac:dyDescent="0.3">
      <c r="A18" s="63"/>
      <c r="B18" s="119"/>
      <c r="C18" s="91"/>
      <c r="D18" s="91"/>
      <c r="E18" s="91"/>
      <c r="F18" s="101"/>
      <c r="G18" s="91"/>
      <c r="H18" s="91"/>
      <c r="I18" s="91"/>
      <c r="J18" s="91"/>
      <c r="K18" s="91"/>
      <c r="L18" s="91"/>
      <c r="M18" s="91"/>
      <c r="N18" s="120"/>
      <c r="O18" s="91"/>
      <c r="P18" s="91"/>
      <c r="Q18" s="91"/>
      <c r="R18" s="91"/>
      <c r="S18" s="91"/>
      <c r="T18" s="91"/>
      <c r="U18" s="91"/>
    </row>
    <row r="19" spans="1:21" x14ac:dyDescent="0.3">
      <c r="A19" s="63"/>
      <c r="B19" s="135">
        <v>1</v>
      </c>
      <c r="C19" s="124">
        <v>4260322.3743945751</v>
      </c>
      <c r="D19" s="124">
        <v>1800769.2713588516</v>
      </c>
      <c r="E19" s="124">
        <f>+C19+D19</f>
        <v>6061091.6457534265</v>
      </c>
      <c r="F19" s="125"/>
      <c r="G19" s="124">
        <v>2552551.4163115812</v>
      </c>
      <c r="H19" s="124">
        <v>2423782.112198404</v>
      </c>
      <c r="I19" s="124">
        <f>+G19+H19</f>
        <v>4976333.5285099857</v>
      </c>
      <c r="J19" s="124"/>
      <c r="K19" s="124">
        <v>1580024.9129010111</v>
      </c>
      <c r="L19" s="124">
        <v>2439553.0207518204</v>
      </c>
      <c r="M19" s="124">
        <f>+K19+L19</f>
        <v>4019577.9336528312</v>
      </c>
      <c r="N19" s="124"/>
      <c r="O19" s="124">
        <v>15714624.566186685</v>
      </c>
      <c r="P19" s="124">
        <v>26199071.055126488</v>
      </c>
      <c r="Q19" s="124">
        <f>+O19+P19</f>
        <v>41913695.62131317</v>
      </c>
      <c r="R19" s="124"/>
      <c r="S19" s="126">
        <f>+C19+G19+K19+O19</f>
        <v>24107523.269793853</v>
      </c>
      <c r="T19" s="126">
        <f>+D19+H19+L19+P19</f>
        <v>32863175.459435564</v>
      </c>
      <c r="U19" s="126">
        <f>+S19+T19</f>
        <v>56970698.72922942</v>
      </c>
    </row>
    <row r="20" spans="1:21" x14ac:dyDescent="0.3">
      <c r="B20" s="136" t="s">
        <v>129</v>
      </c>
      <c r="C20" s="127">
        <v>1507742.3360056691</v>
      </c>
      <c r="D20" s="127">
        <v>687249.48586574045</v>
      </c>
      <c r="E20" s="124">
        <f t="shared" ref="E20:E25" si="0">+C20+D20</f>
        <v>2194991.8218714097</v>
      </c>
      <c r="F20" s="127"/>
      <c r="G20" s="127">
        <v>1067111.933676231</v>
      </c>
      <c r="H20" s="127">
        <v>626731.70202344935</v>
      </c>
      <c r="I20" s="124">
        <f t="shared" ref="I20:I25" si="1">+G20+H20</f>
        <v>1693843.6356996803</v>
      </c>
      <c r="J20" s="127"/>
      <c r="K20" s="127">
        <v>1047752.5923394068</v>
      </c>
      <c r="L20" s="127">
        <v>951392.68681204156</v>
      </c>
      <c r="M20" s="124">
        <f t="shared" ref="M20:M25" si="2">+K20+L20</f>
        <v>1999145.2791514485</v>
      </c>
      <c r="N20" s="127"/>
      <c r="O20" s="127">
        <v>10539987.746780567</v>
      </c>
      <c r="P20" s="127">
        <v>15192099.556914954</v>
      </c>
      <c r="Q20" s="124">
        <f t="shared" ref="Q20:Q25" si="3">+O20+P20</f>
        <v>25732087.303695522</v>
      </c>
      <c r="R20" s="127"/>
      <c r="S20" s="129">
        <f t="shared" ref="S20:T26" si="4">+C20+G20+K20+O20</f>
        <v>14162594.608801873</v>
      </c>
      <c r="T20" s="129">
        <f t="shared" si="4"/>
        <v>17457473.431616187</v>
      </c>
      <c r="U20" s="129">
        <f t="shared" ref="U20:U26" si="5">+S20+T20</f>
        <v>31620068.040418059</v>
      </c>
    </row>
    <row r="21" spans="1:21" x14ac:dyDescent="0.3">
      <c r="B21" s="136" t="s">
        <v>130</v>
      </c>
      <c r="C21" s="127">
        <v>634163.98689076456</v>
      </c>
      <c r="D21" s="127">
        <v>174937.84902313011</v>
      </c>
      <c r="E21" s="124">
        <f t="shared" si="0"/>
        <v>809101.8359138947</v>
      </c>
      <c r="F21" s="127"/>
      <c r="G21" s="127">
        <v>363151.92070881039</v>
      </c>
      <c r="H21" s="127">
        <v>114639.51591767996</v>
      </c>
      <c r="I21" s="124">
        <f t="shared" si="1"/>
        <v>477791.43662649032</v>
      </c>
      <c r="J21" s="127"/>
      <c r="K21" s="127">
        <v>298490.21161500097</v>
      </c>
      <c r="L21" s="127">
        <v>141421.70849674003</v>
      </c>
      <c r="M21" s="124">
        <f t="shared" si="2"/>
        <v>439911.920111741</v>
      </c>
      <c r="N21" s="127"/>
      <c r="O21" s="127">
        <v>3866841.670014861</v>
      </c>
      <c r="P21" s="127">
        <v>5483626.79916122</v>
      </c>
      <c r="Q21" s="124">
        <f t="shared" si="3"/>
        <v>9350468.4691760801</v>
      </c>
      <c r="R21" s="127"/>
      <c r="S21" s="126">
        <f t="shared" si="4"/>
        <v>5162647.7892294368</v>
      </c>
      <c r="T21" s="126">
        <f t="shared" si="4"/>
        <v>5914625.8725987701</v>
      </c>
      <c r="U21" s="126">
        <f t="shared" si="5"/>
        <v>11077273.661828207</v>
      </c>
    </row>
    <row r="22" spans="1:21" x14ac:dyDescent="0.3">
      <c r="B22" s="136">
        <v>2</v>
      </c>
      <c r="C22" s="127">
        <v>289985.68746400054</v>
      </c>
      <c r="D22" s="127">
        <v>36827.790457450006</v>
      </c>
      <c r="E22" s="124">
        <f t="shared" si="0"/>
        <v>326813.47792145057</v>
      </c>
      <c r="F22" s="127"/>
      <c r="G22" s="127">
        <v>154312.05038799995</v>
      </c>
      <c r="H22" s="127">
        <v>48461.580065789996</v>
      </c>
      <c r="I22" s="124">
        <f t="shared" si="1"/>
        <v>202773.63045378996</v>
      </c>
      <c r="J22" s="127"/>
      <c r="K22" s="127">
        <v>92734.202933999943</v>
      </c>
      <c r="L22" s="127">
        <v>50234.718048669994</v>
      </c>
      <c r="M22" s="124">
        <f t="shared" si="2"/>
        <v>142968.92098266992</v>
      </c>
      <c r="N22" s="127"/>
      <c r="O22" s="127">
        <v>850112.29091299733</v>
      </c>
      <c r="P22" s="127">
        <v>1031656.29420893</v>
      </c>
      <c r="Q22" s="124">
        <f t="shared" si="3"/>
        <v>1881768.5851219273</v>
      </c>
      <c r="R22" s="127"/>
      <c r="S22" s="129">
        <f t="shared" ref="S22:S25" si="6">+C22+G22+K22+O22</f>
        <v>1387144.2316989978</v>
      </c>
      <c r="T22" s="129">
        <f t="shared" ref="T22:T25" si="7">+D22+H22+L22+P22</f>
        <v>1167180.3827808399</v>
      </c>
      <c r="U22" s="129">
        <f t="shared" ref="U22:U25" si="8">+S22+T22</f>
        <v>2554324.6144798379</v>
      </c>
    </row>
    <row r="23" spans="1:21" x14ac:dyDescent="0.3">
      <c r="B23" s="136">
        <v>3</v>
      </c>
      <c r="C23" s="127">
        <v>186456.62499041983</v>
      </c>
      <c r="D23" s="127">
        <v>23090.572810490008</v>
      </c>
      <c r="E23" s="124">
        <f t="shared" si="0"/>
        <v>209547.19780090984</v>
      </c>
      <c r="F23" s="127"/>
      <c r="G23" s="127">
        <v>112630.10051800004</v>
      </c>
      <c r="H23" s="127">
        <v>24659.295812209999</v>
      </c>
      <c r="I23" s="124">
        <f t="shared" si="1"/>
        <v>137289.39633021003</v>
      </c>
      <c r="J23" s="127"/>
      <c r="K23" s="127">
        <v>70428.419958989994</v>
      </c>
      <c r="L23" s="127">
        <v>10564.917212999997</v>
      </c>
      <c r="M23" s="124">
        <f t="shared" si="2"/>
        <v>80993.337171989988</v>
      </c>
      <c r="N23" s="127"/>
      <c r="O23" s="127">
        <v>505423.75522436004</v>
      </c>
      <c r="P23" s="127">
        <v>497841.12451219006</v>
      </c>
      <c r="Q23" s="124">
        <f t="shared" si="3"/>
        <v>1003264.8797365502</v>
      </c>
      <c r="R23" s="127"/>
      <c r="S23" s="126">
        <f t="shared" si="6"/>
        <v>874938.9006917699</v>
      </c>
      <c r="T23" s="126">
        <f t="shared" si="7"/>
        <v>556155.91034789011</v>
      </c>
      <c r="U23" s="126">
        <f t="shared" si="8"/>
        <v>1431094.8110396601</v>
      </c>
    </row>
    <row r="24" spans="1:21" x14ac:dyDescent="0.3">
      <c r="B24" s="136">
        <v>4</v>
      </c>
      <c r="C24" s="127">
        <v>67283.341301999884</v>
      </c>
      <c r="D24" s="127">
        <v>5730.7115604199989</v>
      </c>
      <c r="E24" s="124">
        <f t="shared" si="0"/>
        <v>73014.052862419878</v>
      </c>
      <c r="F24" s="127"/>
      <c r="G24" s="127">
        <v>32358.879590000008</v>
      </c>
      <c r="H24" s="127">
        <v>13600.60847195</v>
      </c>
      <c r="I24" s="124">
        <f t="shared" si="1"/>
        <v>45959.488061950004</v>
      </c>
      <c r="J24" s="127"/>
      <c r="K24" s="127">
        <v>28084.063179999997</v>
      </c>
      <c r="L24" s="127">
        <v>2314.6368303500003</v>
      </c>
      <c r="M24" s="124">
        <f t="shared" si="2"/>
        <v>30398.700010349996</v>
      </c>
      <c r="N24" s="127"/>
      <c r="O24" s="127">
        <v>175690.82585499994</v>
      </c>
      <c r="P24" s="127">
        <v>139170.11693526004</v>
      </c>
      <c r="Q24" s="124">
        <f t="shared" si="3"/>
        <v>314860.94279025996</v>
      </c>
      <c r="R24" s="127"/>
      <c r="S24" s="129">
        <f t="shared" si="6"/>
        <v>303417.10992699984</v>
      </c>
      <c r="T24" s="129">
        <f t="shared" si="7"/>
        <v>160816.07379798003</v>
      </c>
      <c r="U24" s="129">
        <f t="shared" si="8"/>
        <v>464233.18372497987</v>
      </c>
    </row>
    <row r="25" spans="1:21" x14ac:dyDescent="0.3">
      <c r="B25" s="136">
        <v>5</v>
      </c>
      <c r="C25" s="127">
        <v>112750.74018800048</v>
      </c>
      <c r="D25" s="127">
        <v>7764.1313490000002</v>
      </c>
      <c r="E25" s="124">
        <f t="shared" si="0"/>
        <v>120514.87153700048</v>
      </c>
      <c r="F25" s="127"/>
      <c r="G25" s="127">
        <v>80460.079387999926</v>
      </c>
      <c r="H25" s="127">
        <v>18845.623127160001</v>
      </c>
      <c r="I25" s="124">
        <f t="shared" si="1"/>
        <v>99305.702515159923</v>
      </c>
      <c r="J25" s="127"/>
      <c r="K25" s="127">
        <v>61580.955811999993</v>
      </c>
      <c r="L25" s="127">
        <v>7760.5933965300001</v>
      </c>
      <c r="M25" s="124">
        <f t="shared" si="2"/>
        <v>69341.549208529992</v>
      </c>
      <c r="N25" s="127"/>
      <c r="O25" s="127">
        <v>155779.73405099989</v>
      </c>
      <c r="P25" s="127">
        <v>205467.90929561999</v>
      </c>
      <c r="Q25" s="124">
        <f t="shared" si="3"/>
        <v>361247.64334661991</v>
      </c>
      <c r="R25" s="127"/>
      <c r="S25" s="126">
        <f t="shared" si="6"/>
        <v>410571.50943900028</v>
      </c>
      <c r="T25" s="126">
        <f t="shared" si="7"/>
        <v>239838.25716831</v>
      </c>
      <c r="U25" s="126">
        <f t="shared" si="8"/>
        <v>650409.76660731027</v>
      </c>
    </row>
    <row r="26" spans="1:21" x14ac:dyDescent="0.3">
      <c r="B26" s="136">
        <v>6</v>
      </c>
      <c r="C26" s="130">
        <v>470054.20499899844</v>
      </c>
      <c r="D26" s="130">
        <v>255076.9417699301</v>
      </c>
      <c r="E26" s="131">
        <f t="shared" ref="E26" si="9">+C26+D26</f>
        <v>725131.14676892851</v>
      </c>
      <c r="F26" s="127"/>
      <c r="G26" s="130">
        <v>307671.27218799014</v>
      </c>
      <c r="H26" s="130">
        <v>86467.430707229985</v>
      </c>
      <c r="I26" s="131">
        <f t="shared" ref="I26" si="10">+G26+H26</f>
        <v>394138.70289522014</v>
      </c>
      <c r="J26" s="127"/>
      <c r="K26" s="130">
        <v>241222.446188</v>
      </c>
      <c r="L26" s="130">
        <v>102692.75289469995</v>
      </c>
      <c r="M26" s="131">
        <f t="shared" ref="M26" si="11">+K26+L26</f>
        <v>343915.19908269995</v>
      </c>
      <c r="N26" s="127"/>
      <c r="O26" s="130">
        <v>1916391.6187809948</v>
      </c>
      <c r="P26" s="130">
        <v>2210989.8950778227</v>
      </c>
      <c r="Q26" s="131">
        <f t="shared" ref="Q26" si="12">+O26+P26</f>
        <v>4127381.5138588175</v>
      </c>
      <c r="R26" s="127"/>
      <c r="S26" s="132">
        <f t="shared" si="4"/>
        <v>2935339.5421559834</v>
      </c>
      <c r="T26" s="132">
        <f t="shared" si="4"/>
        <v>2655227.0204496826</v>
      </c>
      <c r="U26" s="132">
        <f t="shared" si="5"/>
        <v>5590566.562605666</v>
      </c>
    </row>
    <row r="27" spans="1:21" x14ac:dyDescent="0.3">
      <c r="B27" s="137" t="s">
        <v>54</v>
      </c>
      <c r="C27" s="133">
        <f>SUM(C19:C26)</f>
        <v>7528759.2962344289</v>
      </c>
      <c r="D27" s="133">
        <f>SUM(D19:D26)</f>
        <v>2991446.7541950126</v>
      </c>
      <c r="E27" s="133">
        <f>SUM(E19:E26)</f>
        <v>10520206.050429441</v>
      </c>
      <c r="F27" s="127"/>
      <c r="G27" s="133">
        <f>SUM(G19:G26)</f>
        <v>4670247.6527686128</v>
      </c>
      <c r="H27" s="133">
        <f>SUM(H19:H26)</f>
        <v>3357187.8683238733</v>
      </c>
      <c r="I27" s="133">
        <f>SUM(I19:I26)</f>
        <v>8027435.5210924856</v>
      </c>
      <c r="J27" s="127"/>
      <c r="K27" s="133">
        <f>SUM(K19:K26)</f>
        <v>3420317.8049284089</v>
      </c>
      <c r="L27" s="133">
        <f>SUM(L19:L26)</f>
        <v>3705935.034443852</v>
      </c>
      <c r="M27" s="133">
        <f>SUM(M19:M26)</f>
        <v>7126252.8393722614</v>
      </c>
      <c r="N27" s="127"/>
      <c r="O27" s="133">
        <f>SUM(O19:O26)</f>
        <v>33724852.207806468</v>
      </c>
      <c r="P27" s="133">
        <f>SUM(P19:P26)</f>
        <v>50959922.751232482</v>
      </c>
      <c r="Q27" s="133">
        <f>SUM(Q19:Q26)</f>
        <v>84684774.959038943</v>
      </c>
      <c r="R27" s="127"/>
      <c r="S27" s="134">
        <f>SUM(S19:S26)</f>
        <v>49344176.961737908</v>
      </c>
      <c r="T27" s="134">
        <f>SUM(T19:T26)</f>
        <v>61014492.40819522</v>
      </c>
      <c r="U27" s="134">
        <f>SUM(U19:U26)</f>
        <v>110358669.36993314</v>
      </c>
    </row>
    <row r="29" spans="1:21" ht="15" thickBot="1" x14ac:dyDescent="0.35">
      <c r="A29" s="63"/>
      <c r="B29" s="88"/>
      <c r="C29" s="102"/>
      <c r="D29" s="102"/>
      <c r="E29" s="102"/>
      <c r="F29" s="102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</row>
    <row r="30" spans="1:21" x14ac:dyDescent="0.3">
      <c r="A30" s="63"/>
      <c r="B30" s="63"/>
      <c r="C30" s="101"/>
      <c r="D30" s="101"/>
      <c r="E30" s="101"/>
      <c r="F30" s="101"/>
      <c r="G30" s="101"/>
      <c r="H30" s="101"/>
      <c r="I30" s="101"/>
      <c r="J30" s="101"/>
    </row>
    <row r="31" spans="1:21" x14ac:dyDescent="0.3">
      <c r="A31" s="63"/>
      <c r="B31" s="63"/>
      <c r="C31" s="101"/>
      <c r="D31" s="101"/>
      <c r="E31" s="101"/>
      <c r="F31" s="101"/>
      <c r="G31" s="101"/>
      <c r="H31" s="101"/>
      <c r="I31" s="101"/>
      <c r="J31" s="101"/>
    </row>
    <row r="32" spans="1:21" ht="16.2" x14ac:dyDescent="0.35">
      <c r="A32" s="63"/>
      <c r="B32" s="75" t="s">
        <v>55</v>
      </c>
      <c r="C32" s="101"/>
      <c r="D32" s="101"/>
      <c r="E32" s="101"/>
      <c r="F32" s="101"/>
      <c r="G32" s="101"/>
      <c r="H32" s="101"/>
      <c r="I32" s="101"/>
      <c r="J32" s="78"/>
      <c r="R32" s="78"/>
    </row>
    <row r="33" spans="1:23" x14ac:dyDescent="0.3">
      <c r="A33" s="63"/>
      <c r="B33" s="90"/>
      <c r="C33" s="101"/>
      <c r="D33" s="101"/>
      <c r="E33" s="101"/>
      <c r="F33" s="101"/>
      <c r="G33" s="101"/>
      <c r="H33" s="101"/>
      <c r="I33" s="101"/>
      <c r="J33" s="78"/>
      <c r="N33" s="78"/>
      <c r="R33" s="78"/>
    </row>
    <row r="34" spans="1:23" s="107" customFormat="1" ht="24" customHeight="1" x14ac:dyDescent="0.3">
      <c r="A34" s="87"/>
      <c r="B34" s="174" t="s">
        <v>131</v>
      </c>
      <c r="C34" s="170" t="s">
        <v>19</v>
      </c>
      <c r="D34" s="168"/>
      <c r="E34" s="168"/>
      <c r="F34" s="104"/>
      <c r="G34" s="168" t="s">
        <v>20</v>
      </c>
      <c r="H34" s="168"/>
      <c r="I34" s="168"/>
      <c r="J34" s="105"/>
      <c r="K34" s="170" t="s">
        <v>21</v>
      </c>
      <c r="L34" s="168"/>
      <c r="M34" s="168"/>
      <c r="N34" s="106"/>
      <c r="O34" s="168" t="s">
        <v>22</v>
      </c>
      <c r="P34" s="168"/>
      <c r="Q34" s="168"/>
      <c r="R34" s="105"/>
      <c r="S34" s="168" t="s">
        <v>33</v>
      </c>
      <c r="T34" s="168"/>
      <c r="U34" s="168"/>
    </row>
    <row r="35" spans="1:23" x14ac:dyDescent="0.3">
      <c r="A35" s="63"/>
      <c r="B35" s="174"/>
      <c r="C35" s="108"/>
      <c r="D35" s="108"/>
      <c r="E35" s="108"/>
      <c r="F35" s="101"/>
      <c r="G35" s="108"/>
      <c r="H35" s="108"/>
      <c r="I35" s="108"/>
      <c r="J35" s="109"/>
      <c r="K35" s="108"/>
      <c r="L35" s="108"/>
      <c r="M35" s="108"/>
      <c r="N35" s="109"/>
      <c r="O35" s="108"/>
      <c r="P35" s="108"/>
      <c r="Q35" s="108"/>
      <c r="R35" s="109"/>
      <c r="S35" s="108"/>
      <c r="T35" s="108"/>
      <c r="U35" s="108"/>
    </row>
    <row r="36" spans="1:23" x14ac:dyDescent="0.3">
      <c r="A36" s="63"/>
      <c r="B36" s="174"/>
      <c r="C36" s="110" t="s">
        <v>26</v>
      </c>
      <c r="D36" s="110" t="s">
        <v>27</v>
      </c>
      <c r="E36" s="110" t="s">
        <v>18</v>
      </c>
      <c r="F36" s="101"/>
      <c r="G36" s="110" t="s">
        <v>26</v>
      </c>
      <c r="H36" s="110" t="s">
        <v>27</v>
      </c>
      <c r="I36" s="110" t="s">
        <v>18</v>
      </c>
      <c r="J36" s="109"/>
      <c r="K36" s="110" t="s">
        <v>26</v>
      </c>
      <c r="L36" s="110" t="s">
        <v>27</v>
      </c>
      <c r="M36" s="110" t="s">
        <v>18</v>
      </c>
      <c r="N36" s="109"/>
      <c r="O36" s="110" t="s">
        <v>26</v>
      </c>
      <c r="P36" s="110" t="s">
        <v>27</v>
      </c>
      <c r="Q36" s="110" t="s">
        <v>18</v>
      </c>
      <c r="R36" s="109"/>
      <c r="S36" s="110" t="s">
        <v>26</v>
      </c>
      <c r="T36" s="110" t="s">
        <v>27</v>
      </c>
      <c r="U36" s="110" t="s">
        <v>18</v>
      </c>
    </row>
    <row r="37" spans="1:23" x14ac:dyDescent="0.3">
      <c r="A37" s="63"/>
      <c r="B37" s="119"/>
      <c r="C37" s="91"/>
      <c r="D37" s="91"/>
      <c r="E37" s="91"/>
      <c r="F37" s="101"/>
      <c r="G37" s="91"/>
      <c r="H37" s="91"/>
      <c r="I37" s="91"/>
      <c r="J37" s="91"/>
      <c r="K37" s="91"/>
      <c r="L37" s="91"/>
      <c r="M37" s="91"/>
      <c r="N37" s="120"/>
      <c r="O37" s="91"/>
      <c r="P37" s="91"/>
      <c r="Q37" s="91"/>
      <c r="R37" s="91"/>
      <c r="S37" s="91"/>
      <c r="T37" s="91"/>
      <c r="U37" s="91"/>
    </row>
    <row r="38" spans="1:23" x14ac:dyDescent="0.3">
      <c r="A38" s="63"/>
      <c r="B38" s="135">
        <v>1</v>
      </c>
      <c r="C38" s="124">
        <v>188491</v>
      </c>
      <c r="D38" s="124">
        <v>3827</v>
      </c>
      <c r="E38" s="124">
        <f t="shared" ref="E38:E45" si="13">+C38+D38</f>
        <v>192318</v>
      </c>
      <c r="F38" s="125"/>
      <c r="G38" s="124">
        <v>32685</v>
      </c>
      <c r="H38" s="124">
        <v>5430</v>
      </c>
      <c r="I38" s="124">
        <f t="shared" ref="I38:I45" si="14">+G38+H38</f>
        <v>38115</v>
      </c>
      <c r="J38" s="124"/>
      <c r="K38" s="124">
        <v>11740</v>
      </c>
      <c r="L38" s="124">
        <v>3034</v>
      </c>
      <c r="M38" s="124">
        <f t="shared" ref="M38:M45" si="15">+K38+L38</f>
        <v>14774</v>
      </c>
      <c r="N38" s="124"/>
      <c r="O38" s="124">
        <v>32155</v>
      </c>
      <c r="P38" s="124">
        <v>7113</v>
      </c>
      <c r="Q38" s="124">
        <f t="shared" ref="Q38:Q45" si="16">+O38+P38</f>
        <v>39268</v>
      </c>
      <c r="R38" s="124"/>
      <c r="S38" s="126">
        <f>+C38+G38+K38+O38</f>
        <v>265071</v>
      </c>
      <c r="T38" s="126">
        <f>+D38+H38+L38+P38</f>
        <v>19404</v>
      </c>
      <c r="U38" s="126">
        <f>+S38+T38</f>
        <v>284475</v>
      </c>
      <c r="V38" s="138"/>
    </row>
    <row r="39" spans="1:23" x14ac:dyDescent="0.3">
      <c r="B39" s="136" t="s">
        <v>129</v>
      </c>
      <c r="C39" s="127">
        <v>65336</v>
      </c>
      <c r="D39" s="127">
        <v>1486</v>
      </c>
      <c r="E39" s="128">
        <f t="shared" si="13"/>
        <v>66822</v>
      </c>
      <c r="F39" s="127"/>
      <c r="G39" s="127">
        <v>19193</v>
      </c>
      <c r="H39" s="127">
        <v>2274</v>
      </c>
      <c r="I39" s="128">
        <f t="shared" si="14"/>
        <v>21467</v>
      </c>
      <c r="J39" s="127"/>
      <c r="K39" s="127">
        <v>11410</v>
      </c>
      <c r="L39" s="127">
        <v>1571</v>
      </c>
      <c r="M39" s="128">
        <f t="shared" si="15"/>
        <v>12981</v>
      </c>
      <c r="N39" s="127"/>
      <c r="O39" s="127">
        <v>39398</v>
      </c>
      <c r="P39" s="127">
        <v>7555</v>
      </c>
      <c r="Q39" s="128">
        <f t="shared" si="16"/>
        <v>46953</v>
      </c>
      <c r="R39" s="127"/>
      <c r="S39" s="129">
        <f t="shared" ref="S39:T45" si="17">+C39+G39+K39+O39</f>
        <v>135337</v>
      </c>
      <c r="T39" s="129">
        <f t="shared" si="17"/>
        <v>12886</v>
      </c>
      <c r="U39" s="129">
        <f t="shared" ref="U39:U45" si="18">+S39+T39</f>
        <v>148223</v>
      </c>
      <c r="V39" s="138"/>
    </row>
    <row r="40" spans="1:23" x14ac:dyDescent="0.3">
      <c r="B40" s="136" t="s">
        <v>130</v>
      </c>
      <c r="C40" s="124">
        <v>20328</v>
      </c>
      <c r="D40" s="124">
        <v>337</v>
      </c>
      <c r="E40" s="124">
        <f t="shared" ref="E40:E43" si="19">+C40+D40</f>
        <v>20665</v>
      </c>
      <c r="F40" s="127"/>
      <c r="G40" s="124">
        <v>4959</v>
      </c>
      <c r="H40" s="124">
        <v>381</v>
      </c>
      <c r="I40" s="124">
        <f t="shared" ref="I40:I44" si="20">+G40+H40</f>
        <v>5340</v>
      </c>
      <c r="J40" s="127"/>
      <c r="K40" s="124">
        <v>3699</v>
      </c>
      <c r="L40" s="124">
        <v>360</v>
      </c>
      <c r="M40" s="124">
        <f t="shared" ref="M40:M44" si="21">+K40+L40</f>
        <v>4059</v>
      </c>
      <c r="N40" s="127"/>
      <c r="O40" s="124">
        <v>8197</v>
      </c>
      <c r="P40" s="124">
        <v>2647</v>
      </c>
      <c r="Q40" s="124">
        <f t="shared" ref="Q40:Q44" si="22">+O40+P40</f>
        <v>10844</v>
      </c>
      <c r="R40" s="127"/>
      <c r="S40" s="126">
        <f t="shared" si="17"/>
        <v>37183</v>
      </c>
      <c r="T40" s="126">
        <f t="shared" si="17"/>
        <v>3725</v>
      </c>
      <c r="U40" s="126">
        <f t="shared" si="18"/>
        <v>40908</v>
      </c>
      <c r="V40" s="138"/>
    </row>
    <row r="41" spans="1:23" x14ac:dyDescent="0.3">
      <c r="B41" s="136">
        <v>2</v>
      </c>
      <c r="C41" s="127">
        <v>11774</v>
      </c>
      <c r="D41" s="127">
        <v>192</v>
      </c>
      <c r="E41" s="128">
        <f t="shared" si="19"/>
        <v>11966</v>
      </c>
      <c r="F41" s="127"/>
      <c r="G41" s="127">
        <v>2116</v>
      </c>
      <c r="H41" s="127">
        <v>169</v>
      </c>
      <c r="I41" s="128">
        <f t="shared" si="20"/>
        <v>2285</v>
      </c>
      <c r="J41" s="127"/>
      <c r="K41" s="127">
        <v>1088</v>
      </c>
      <c r="L41" s="127">
        <v>97</v>
      </c>
      <c r="M41" s="128">
        <f t="shared" si="21"/>
        <v>1185</v>
      </c>
      <c r="N41" s="127"/>
      <c r="O41" s="127">
        <v>2734</v>
      </c>
      <c r="P41" s="127">
        <v>817</v>
      </c>
      <c r="Q41" s="128">
        <f t="shared" si="22"/>
        <v>3551</v>
      </c>
      <c r="R41" s="127"/>
      <c r="S41" s="129">
        <f t="shared" ref="S41:S44" si="23">+C41+G41+K41+O41</f>
        <v>17712</v>
      </c>
      <c r="T41" s="129">
        <f t="shared" ref="T41:T44" si="24">+D41+H41+L41+P41</f>
        <v>1275</v>
      </c>
      <c r="U41" s="129">
        <f t="shared" ref="U41:U44" si="25">+S41+T41</f>
        <v>18987</v>
      </c>
      <c r="V41" s="138"/>
    </row>
    <row r="42" spans="1:23" x14ac:dyDescent="0.3">
      <c r="B42" s="136">
        <v>3</v>
      </c>
      <c r="C42" s="124">
        <v>14266</v>
      </c>
      <c r="D42" s="124">
        <v>117</v>
      </c>
      <c r="E42" s="124">
        <f t="shared" si="19"/>
        <v>14383</v>
      </c>
      <c r="F42" s="127"/>
      <c r="G42" s="124">
        <v>1682</v>
      </c>
      <c r="H42" s="124">
        <v>123</v>
      </c>
      <c r="I42" s="124">
        <f t="shared" si="20"/>
        <v>1805</v>
      </c>
      <c r="J42" s="127"/>
      <c r="K42" s="124">
        <v>616</v>
      </c>
      <c r="L42" s="124">
        <v>51</v>
      </c>
      <c r="M42" s="124">
        <f t="shared" si="21"/>
        <v>667</v>
      </c>
      <c r="N42" s="127"/>
      <c r="O42" s="124">
        <v>1808</v>
      </c>
      <c r="P42" s="124">
        <v>654</v>
      </c>
      <c r="Q42" s="124">
        <f t="shared" si="22"/>
        <v>2462</v>
      </c>
      <c r="R42" s="127"/>
      <c r="S42" s="126">
        <f t="shared" si="23"/>
        <v>18372</v>
      </c>
      <c r="T42" s="126">
        <f t="shared" si="24"/>
        <v>945</v>
      </c>
      <c r="U42" s="126">
        <f t="shared" si="25"/>
        <v>19317</v>
      </c>
      <c r="V42" s="138"/>
    </row>
    <row r="43" spans="1:23" x14ac:dyDescent="0.3">
      <c r="B43" s="136">
        <v>4</v>
      </c>
      <c r="C43" s="127">
        <v>3315</v>
      </c>
      <c r="D43" s="127">
        <v>39</v>
      </c>
      <c r="E43" s="128">
        <f t="shared" si="19"/>
        <v>3354</v>
      </c>
      <c r="F43" s="127"/>
      <c r="G43" s="127">
        <v>568</v>
      </c>
      <c r="H43" s="127">
        <v>44</v>
      </c>
      <c r="I43" s="128">
        <f t="shared" si="20"/>
        <v>612</v>
      </c>
      <c r="J43" s="127"/>
      <c r="K43" s="127">
        <v>546</v>
      </c>
      <c r="L43" s="127">
        <v>14</v>
      </c>
      <c r="M43" s="128">
        <f t="shared" si="21"/>
        <v>560</v>
      </c>
      <c r="N43" s="127"/>
      <c r="O43" s="127">
        <v>1250</v>
      </c>
      <c r="P43" s="127">
        <v>200</v>
      </c>
      <c r="Q43" s="128">
        <f t="shared" si="22"/>
        <v>1450</v>
      </c>
      <c r="R43" s="127"/>
      <c r="S43" s="129">
        <f t="shared" si="23"/>
        <v>5679</v>
      </c>
      <c r="T43" s="129">
        <f t="shared" si="24"/>
        <v>297</v>
      </c>
      <c r="U43" s="129">
        <f t="shared" si="25"/>
        <v>5976</v>
      </c>
      <c r="V43" s="138"/>
    </row>
    <row r="44" spans="1:23" x14ac:dyDescent="0.3">
      <c r="B44" s="136">
        <v>5</v>
      </c>
      <c r="C44" s="127">
        <v>5673</v>
      </c>
      <c r="D44" s="127">
        <v>59</v>
      </c>
      <c r="E44" s="128">
        <f t="shared" si="13"/>
        <v>5732</v>
      </c>
      <c r="F44" s="127"/>
      <c r="G44" s="124">
        <v>1017</v>
      </c>
      <c r="H44" s="124">
        <v>55</v>
      </c>
      <c r="I44" s="124">
        <f t="shared" si="20"/>
        <v>1072</v>
      </c>
      <c r="J44" s="127"/>
      <c r="K44" s="124">
        <v>324</v>
      </c>
      <c r="L44" s="124">
        <v>26</v>
      </c>
      <c r="M44" s="124">
        <f t="shared" si="21"/>
        <v>350</v>
      </c>
      <c r="N44" s="127"/>
      <c r="O44" s="124">
        <v>824</v>
      </c>
      <c r="P44" s="124">
        <v>122</v>
      </c>
      <c r="Q44" s="124">
        <f t="shared" si="22"/>
        <v>946</v>
      </c>
      <c r="R44" s="127"/>
      <c r="S44" s="126">
        <f t="shared" si="23"/>
        <v>7838</v>
      </c>
      <c r="T44" s="126">
        <f t="shared" si="24"/>
        <v>262</v>
      </c>
      <c r="U44" s="126">
        <f t="shared" si="25"/>
        <v>8100</v>
      </c>
      <c r="V44" s="138"/>
    </row>
    <row r="45" spans="1:23" x14ac:dyDescent="0.3">
      <c r="B45" s="136">
        <v>6</v>
      </c>
      <c r="C45" s="130">
        <v>12398</v>
      </c>
      <c r="D45" s="130">
        <v>287</v>
      </c>
      <c r="E45" s="131">
        <f t="shared" si="13"/>
        <v>12685</v>
      </c>
      <c r="F45" s="127"/>
      <c r="G45" s="130">
        <v>3625</v>
      </c>
      <c r="H45" s="130">
        <v>235</v>
      </c>
      <c r="I45" s="131">
        <f t="shared" si="14"/>
        <v>3860</v>
      </c>
      <c r="J45" s="127"/>
      <c r="K45" s="130">
        <v>1995</v>
      </c>
      <c r="L45" s="130">
        <v>143</v>
      </c>
      <c r="M45" s="131">
        <f t="shared" si="15"/>
        <v>2138</v>
      </c>
      <c r="N45" s="127"/>
      <c r="O45" s="130">
        <v>4397</v>
      </c>
      <c r="P45" s="130">
        <v>3501</v>
      </c>
      <c r="Q45" s="131">
        <f t="shared" si="16"/>
        <v>7898</v>
      </c>
      <c r="R45" s="127"/>
      <c r="S45" s="132">
        <f t="shared" si="17"/>
        <v>22415</v>
      </c>
      <c r="T45" s="132">
        <f t="shared" si="17"/>
        <v>4166</v>
      </c>
      <c r="U45" s="132">
        <f t="shared" si="18"/>
        <v>26581</v>
      </c>
      <c r="V45" s="138"/>
    </row>
    <row r="46" spans="1:23" x14ac:dyDescent="0.3">
      <c r="B46" s="137" t="s">
        <v>54</v>
      </c>
      <c r="C46" s="133">
        <f>SUM(C38:C45)</f>
        <v>321581</v>
      </c>
      <c r="D46" s="133">
        <f>SUM(D38:D45)</f>
        <v>6344</v>
      </c>
      <c r="E46" s="133">
        <f>SUM(E38:E45)</f>
        <v>327925</v>
      </c>
      <c r="F46" s="127"/>
      <c r="G46" s="133">
        <f>SUM(G38:G45)</f>
        <v>65845</v>
      </c>
      <c r="H46" s="133">
        <f>SUM(H38:H45)</f>
        <v>8711</v>
      </c>
      <c r="I46" s="133">
        <f>SUM(I38:I45)</f>
        <v>74556</v>
      </c>
      <c r="J46" s="127"/>
      <c r="K46" s="133">
        <f>SUM(K38:K45)</f>
        <v>31418</v>
      </c>
      <c r="L46" s="133">
        <f>SUM(L38:L45)</f>
        <v>5296</v>
      </c>
      <c r="M46" s="133">
        <f>SUM(M38:M45)</f>
        <v>36714</v>
      </c>
      <c r="N46" s="127"/>
      <c r="O46" s="133">
        <f>SUM(O38:O45)</f>
        <v>90763</v>
      </c>
      <c r="P46" s="133">
        <f>SUM(P38:P45)</f>
        <v>22609</v>
      </c>
      <c r="Q46" s="133">
        <f>SUM(Q38:Q45)</f>
        <v>113372</v>
      </c>
      <c r="R46" s="127"/>
      <c r="S46" s="134">
        <f>SUM(S38:S45)</f>
        <v>509607</v>
      </c>
      <c r="T46" s="134">
        <f>SUM(T38:T45)</f>
        <v>42960</v>
      </c>
      <c r="U46" s="134">
        <f>SUM(U38:U45)</f>
        <v>552567</v>
      </c>
    </row>
    <row r="48" spans="1:23" s="89" customFormat="1" x14ac:dyDescent="0.3">
      <c r="A48" s="65"/>
      <c r="B48" s="65"/>
      <c r="V48" s="65"/>
      <c r="W48" s="65"/>
    </row>
    <row r="49" spans="2:21" x14ac:dyDescent="0.3">
      <c r="B49" s="65" t="s">
        <v>133</v>
      </c>
      <c r="S49" s="65"/>
      <c r="T49" s="65"/>
      <c r="U49" s="65"/>
    </row>
  </sheetData>
  <mergeCells count="14">
    <mergeCell ref="S34:U34"/>
    <mergeCell ref="B8:U8"/>
    <mergeCell ref="B9:U9"/>
    <mergeCell ref="B15:B17"/>
    <mergeCell ref="C15:E15"/>
    <mergeCell ref="G15:I15"/>
    <mergeCell ref="K15:M15"/>
    <mergeCell ref="O15:Q15"/>
    <mergeCell ref="S15:U15"/>
    <mergeCell ref="B34:B36"/>
    <mergeCell ref="C34:E34"/>
    <mergeCell ref="G34:I34"/>
    <mergeCell ref="K34:M34"/>
    <mergeCell ref="O34:Q34"/>
  </mergeCells>
  <hyperlinks>
    <hyperlink ref="B1" location="Índice!A1" display="Ir a inicio" xr:uid="{A747C3E7-87AA-4F31-9110-27F025418977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59" orientation="landscape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15</vt:i4>
      </vt:variant>
    </vt:vector>
  </HeadingPairs>
  <TitlesOfParts>
    <vt:vector size="25" baseType="lpstr">
      <vt:lpstr>Carátula</vt:lpstr>
      <vt:lpstr>Índice</vt:lpstr>
      <vt:lpstr>1_Acceso-Credito</vt:lpstr>
      <vt:lpstr>2_Tipo-Entidad </vt:lpstr>
      <vt:lpstr>3_Entidad</vt:lpstr>
      <vt:lpstr>4_Zona-Dpto</vt:lpstr>
      <vt:lpstr>5_Actividad-Deudor </vt:lpstr>
      <vt:lpstr>6_Rango-Saldo</vt:lpstr>
      <vt:lpstr>7_Cat. Operación</vt:lpstr>
      <vt:lpstr>5_Rango de Saldo (2)</vt:lpstr>
      <vt:lpstr>'1_Acceso-Credito'!Área_de_impresión</vt:lpstr>
      <vt:lpstr>'2_Tipo-Entidad '!Área_de_impresión</vt:lpstr>
      <vt:lpstr>'3_Entidad'!Área_de_impresión</vt:lpstr>
      <vt:lpstr>'4_Zona-Dpto'!Área_de_impresión</vt:lpstr>
      <vt:lpstr>'5_Actividad-Deudor '!Área_de_impresión</vt:lpstr>
      <vt:lpstr>'5_Rango de Saldo (2)'!Área_de_impresión</vt:lpstr>
      <vt:lpstr>'6_Rango-Saldo'!Área_de_impresión</vt:lpstr>
      <vt:lpstr>'7_Cat. Operación'!Área_de_impresión</vt:lpstr>
      <vt:lpstr>Carátula!Área_de_impresión</vt:lpstr>
      <vt:lpstr>Índice!Área_de_impresión</vt:lpstr>
      <vt:lpstr>'3_Entidad'!Títulos_a_imprimir</vt:lpstr>
      <vt:lpstr>'4_Zona-Dpto'!Títulos_a_imprimir</vt:lpstr>
      <vt:lpstr>'5_Actividad-Deudor '!Títulos_a_imprimir</vt:lpstr>
      <vt:lpstr>Carátula!Títulos_a_imprimir</vt:lpstr>
      <vt:lpstr>Índice!Títulos_a_imprimir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2023-01-09T12:39:52Z</dcterms:created>
  <dcterms:modified xsi:type="dcterms:W3CDTF">2024-04-19T01:13:01Z</dcterms:modified>
  <cp:category/>
  <cp:contentStatus/>
</cp:coreProperties>
</file>