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7" documentId="8_{FE99CA24-B6D7-44BD-836E-37411B627A39}" xr6:coauthVersionLast="47" xr6:coauthVersionMax="47" xr10:uidLastSave="{BDEFFB04-BD66-4F8E-B7B4-0BE01AB25F8B}"/>
  <bookViews>
    <workbookView xWindow="-120" yWindow="-120" windowWidth="29040" windowHeight="15720" tabRatio="844" activeTab="6" xr2:uid="{00000000-000D-0000-FFFF-FFFF00000000}"/>
  </bookViews>
  <sheets>
    <sheet name="Carátula" sheetId="17" r:id="rId1"/>
    <sheet name="Índice" sheetId="18" r:id="rId2"/>
    <sheet name="1_Acceso-Credito" sheetId="14" r:id="rId3"/>
    <sheet name="2_Tipo-Entidad " sheetId="16" r:id="rId4"/>
    <sheet name="3_Entidad" sheetId="19" r:id="rId5"/>
    <sheet name="4_Zona-Dpto" sheetId="24" r:id="rId6"/>
    <sheet name="5_Actividad-Deudor " sheetId="20" r:id="rId7"/>
    <sheet name="6_Rango-Saldo" sheetId="21" r:id="rId8"/>
    <sheet name="7_Cat. Operación" sheetId="25" r:id="rId9"/>
    <sheet name="5_Rango de Saldo (2)" sheetId="23" state="hidden" r:id="rId10"/>
  </sheets>
  <externalReferences>
    <externalReference r:id="rId11"/>
    <externalReference r:id="rId12"/>
  </externalReferences>
  <definedNames>
    <definedName name="a">'[1]37'!#REF!</definedName>
    <definedName name="A_impresión_IM" localSheetId="0">'[2]#¡REF'!#REF!</definedName>
    <definedName name="A_impresión_IM" localSheetId="1">'[2]#¡REF'!#REF!</definedName>
    <definedName name="A_impresión_IM">#REF!</definedName>
    <definedName name="_xlnm.Print_Area" localSheetId="2">'1_Acceso-Credito'!$B$1:$H$47</definedName>
    <definedName name="_xlnm.Print_Area" localSheetId="3">'2_Tipo-Entidad '!$B$1:$J$41</definedName>
    <definedName name="_xlnm.Print_Area" localSheetId="4">'3_Entidad'!$A$1:$U$80</definedName>
    <definedName name="_xlnm.Print_Area" localSheetId="5">'4_Zona-Dpto'!$B$1:$U$68</definedName>
    <definedName name="_xlnm.Print_Area" localSheetId="6">'5_Actividad-Deudor '!$A$1:$U$67</definedName>
    <definedName name="_xlnm.Print_Area" localSheetId="9">'5_Rango de Saldo (2)'!$B$1:$U$40</definedName>
    <definedName name="_xlnm.Print_Area" localSheetId="7">'6_Rango-Saldo'!$A$1:$U$43</definedName>
    <definedName name="_xlnm.Print_Area" localSheetId="8">'7_Cat. Operación'!$A$1:$U$49</definedName>
    <definedName name="_xlnm.Print_Area" localSheetId="0">Carátula!$A$1:$M$27</definedName>
    <definedName name="_xlnm.Print_Area" localSheetId="1">Índice!$A$1:$I$31</definedName>
    <definedName name="n110.">'[1]27'!#REF!</definedName>
    <definedName name="n110n60">'[1]26'!#REF!</definedName>
    <definedName name="s">#REF!</definedName>
    <definedName name="_xlnm.Print_Titles" localSheetId="4">'3_Entidad'!$1:$10</definedName>
    <definedName name="_xlnm.Print_Titles" localSheetId="5">'4_Zona-Dpto'!$1:$11</definedName>
    <definedName name="_xlnm.Print_Titles" localSheetId="6">'5_Actividad-Deudor '!$1:$11</definedName>
    <definedName name="_xlnm.Print_Titles" localSheetId="0">Carátula!$B:$B</definedName>
    <definedName name="_xlnm.Print_Titles" localSheetId="1">Índice!$B:$B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40" i="21" l="1"/>
  <c r="Q78" i="19"/>
  <c r="Q73" i="19"/>
  <c r="Q54" i="19"/>
  <c r="M55" i="19"/>
  <c r="M56" i="19"/>
  <c r="M57" i="19"/>
  <c r="M58" i="19"/>
  <c r="M59" i="19"/>
  <c r="M60" i="19"/>
  <c r="M61" i="19"/>
  <c r="M62" i="19"/>
  <c r="M63" i="19"/>
  <c r="M64" i="19"/>
  <c r="M65" i="19"/>
  <c r="M66" i="19"/>
  <c r="M67" i="19"/>
  <c r="M68" i="19"/>
  <c r="M69" i="19"/>
  <c r="M70" i="19"/>
  <c r="M71" i="19"/>
  <c r="E55" i="19"/>
  <c r="E56" i="19"/>
  <c r="E57" i="19"/>
  <c r="E58" i="19"/>
  <c r="E59" i="19"/>
  <c r="E60" i="19"/>
  <c r="E61" i="19"/>
  <c r="E62" i="19"/>
  <c r="E63" i="19"/>
  <c r="E64" i="19"/>
  <c r="E65" i="19"/>
  <c r="E66" i="19"/>
  <c r="E67" i="19"/>
  <c r="E68" i="19"/>
  <c r="E69" i="19"/>
  <c r="E70" i="19"/>
  <c r="E71" i="19"/>
  <c r="I18" i="16"/>
  <c r="G20" i="16"/>
  <c r="I20" i="16" s="1"/>
  <c r="C54" i="19"/>
  <c r="C78" i="19" s="1"/>
  <c r="D78" i="19"/>
  <c r="K78" i="19"/>
  <c r="O78" i="19"/>
  <c r="P73" i="19"/>
  <c r="O73" i="19"/>
  <c r="L73" i="19"/>
  <c r="K73" i="19"/>
  <c r="H73" i="19"/>
  <c r="G73" i="19"/>
  <c r="D73" i="19"/>
  <c r="C73" i="19"/>
  <c r="P54" i="19"/>
  <c r="P78" i="19" s="1"/>
  <c r="O54" i="19"/>
  <c r="M54" i="19"/>
  <c r="L54" i="19"/>
  <c r="L78" i="19" s="1"/>
  <c r="K54" i="19"/>
  <c r="H54" i="19"/>
  <c r="H78" i="19" s="1"/>
  <c r="G54" i="19"/>
  <c r="D54" i="19"/>
  <c r="U19" i="19"/>
  <c r="U36" i="19"/>
  <c r="T36" i="19"/>
  <c r="S36" i="19"/>
  <c r="S20" i="19"/>
  <c r="T19" i="19"/>
  <c r="S19" i="19"/>
  <c r="Q19" i="19"/>
  <c r="P19" i="19"/>
  <c r="O19" i="19"/>
  <c r="M19" i="19"/>
  <c r="L19" i="19"/>
  <c r="K19" i="19"/>
  <c r="I19" i="19"/>
  <c r="H19" i="19"/>
  <c r="G19" i="19"/>
  <c r="E19" i="19"/>
  <c r="D19" i="19"/>
  <c r="C19" i="19"/>
  <c r="H20" i="16"/>
  <c r="E40" i="16"/>
  <c r="E30" i="16"/>
  <c r="D30" i="16"/>
  <c r="C30" i="16"/>
  <c r="U27" i="25"/>
  <c r="T27" i="25"/>
  <c r="S27" i="25"/>
  <c r="Q27" i="25"/>
  <c r="Q26" i="25"/>
  <c r="M19" i="25"/>
  <c r="H27" i="25"/>
  <c r="S24" i="21"/>
  <c r="Q24" i="21"/>
  <c r="U19" i="20"/>
  <c r="S48" i="24"/>
  <c r="P66" i="24"/>
  <c r="O66" i="24"/>
  <c r="D66" i="24"/>
  <c r="C66" i="24"/>
  <c r="E48" i="24"/>
  <c r="S74" i="19"/>
  <c r="E74" i="19"/>
  <c r="E73" i="19" s="1"/>
  <c r="E75" i="19"/>
  <c r="E76" i="19"/>
  <c r="E77" i="19"/>
  <c r="T71" i="19"/>
  <c r="S71" i="19"/>
  <c r="S70" i="19"/>
  <c r="Q71" i="19"/>
  <c r="I71" i="19"/>
  <c r="Q70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M20" i="19"/>
  <c r="M42" i="19"/>
  <c r="M41" i="19"/>
  <c r="M40" i="19"/>
  <c r="M39" i="19"/>
  <c r="E42" i="19"/>
  <c r="E41" i="19"/>
  <c r="E40" i="19"/>
  <c r="E39" i="19"/>
  <c r="M36" i="19"/>
  <c r="I36" i="19"/>
  <c r="E20" i="19"/>
  <c r="E36" i="19"/>
  <c r="C39" i="16"/>
  <c r="C38" i="16"/>
  <c r="E29" i="16"/>
  <c r="E28" i="16"/>
  <c r="D20" i="16"/>
  <c r="E18" i="16"/>
  <c r="T77" i="19"/>
  <c r="S77" i="19"/>
  <c r="T76" i="19"/>
  <c r="S76" i="19"/>
  <c r="T75" i="19"/>
  <c r="S75" i="19"/>
  <c r="T74" i="19"/>
  <c r="T70" i="19"/>
  <c r="T69" i="19"/>
  <c r="S69" i="19"/>
  <c r="T68" i="19"/>
  <c r="S68" i="19"/>
  <c r="T67" i="19"/>
  <c r="S67" i="19"/>
  <c r="T66" i="19"/>
  <c r="S66" i="19"/>
  <c r="T65" i="19"/>
  <c r="S65" i="19"/>
  <c r="T64" i="19"/>
  <c r="S64" i="19"/>
  <c r="T63" i="19"/>
  <c r="S63" i="19"/>
  <c r="T62" i="19"/>
  <c r="S62" i="19"/>
  <c r="T61" i="19"/>
  <c r="S61" i="19"/>
  <c r="T60" i="19"/>
  <c r="S60" i="19"/>
  <c r="T59" i="19"/>
  <c r="S59" i="19"/>
  <c r="T58" i="19"/>
  <c r="S58" i="19"/>
  <c r="T57" i="19"/>
  <c r="S57" i="19"/>
  <c r="T56" i="19"/>
  <c r="S56" i="19"/>
  <c r="T55" i="19"/>
  <c r="S55" i="19"/>
  <c r="Q77" i="19"/>
  <c r="Q76" i="19"/>
  <c r="Q75" i="19"/>
  <c r="Q74" i="19"/>
  <c r="Q69" i="19"/>
  <c r="Q68" i="19"/>
  <c r="Q67" i="19"/>
  <c r="Q66" i="19"/>
  <c r="Q65" i="19"/>
  <c r="Q64" i="19"/>
  <c r="Q63" i="19"/>
  <c r="Q62" i="19"/>
  <c r="Q61" i="19"/>
  <c r="Q60" i="19"/>
  <c r="Q59" i="19"/>
  <c r="Q58" i="19"/>
  <c r="Q57" i="19"/>
  <c r="Q56" i="19"/>
  <c r="Q55" i="19"/>
  <c r="M77" i="19"/>
  <c r="M76" i="19"/>
  <c r="M75" i="19"/>
  <c r="M74" i="19"/>
  <c r="M73" i="19" s="1"/>
  <c r="I77" i="19"/>
  <c r="I76" i="19"/>
  <c r="I75" i="19"/>
  <c r="I74" i="19"/>
  <c r="I73" i="19" s="1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4" i="19" s="1"/>
  <c r="I55" i="19"/>
  <c r="M19" i="20"/>
  <c r="M20" i="20"/>
  <c r="M21" i="20"/>
  <c r="M22" i="20"/>
  <c r="M23" i="20"/>
  <c r="M24" i="20"/>
  <c r="M25" i="20"/>
  <c r="M26" i="20"/>
  <c r="M27" i="20"/>
  <c r="M28" i="20"/>
  <c r="M29" i="20"/>
  <c r="M30" i="20"/>
  <c r="M31" i="20"/>
  <c r="M32" i="20"/>
  <c r="M33" i="20"/>
  <c r="M34" i="20"/>
  <c r="M35" i="20"/>
  <c r="M36" i="20"/>
  <c r="E20" i="14"/>
  <c r="D20" i="14" s="1"/>
  <c r="E40" i="25"/>
  <c r="E41" i="25"/>
  <c r="E42" i="25"/>
  <c r="E43" i="25"/>
  <c r="I40" i="25"/>
  <c r="I41" i="25"/>
  <c r="I42" i="25"/>
  <c r="I43" i="25"/>
  <c r="I44" i="25"/>
  <c r="M40" i="25"/>
  <c r="M41" i="25"/>
  <c r="M42" i="25"/>
  <c r="M43" i="25"/>
  <c r="M44" i="25"/>
  <c r="Q40" i="25"/>
  <c r="Q41" i="25"/>
  <c r="Q42" i="25"/>
  <c r="Q43" i="25"/>
  <c r="Q44" i="25"/>
  <c r="S40" i="25"/>
  <c r="T40" i="25"/>
  <c r="S41" i="25"/>
  <c r="T41" i="25"/>
  <c r="S42" i="25"/>
  <c r="T42" i="25"/>
  <c r="S43" i="25"/>
  <c r="T43" i="25"/>
  <c r="S44" i="25"/>
  <c r="T44" i="25"/>
  <c r="S21" i="25"/>
  <c r="T21" i="25"/>
  <c r="S22" i="25"/>
  <c r="T22" i="25"/>
  <c r="S23" i="25"/>
  <c r="T23" i="25"/>
  <c r="S24" i="25"/>
  <c r="T24" i="25"/>
  <c r="S25" i="25"/>
  <c r="T25" i="25"/>
  <c r="Q20" i="25"/>
  <c r="Q21" i="25"/>
  <c r="Q22" i="25"/>
  <c r="Q23" i="25"/>
  <c r="Q24" i="25"/>
  <c r="Q25" i="25"/>
  <c r="M20" i="25"/>
  <c r="M21" i="25"/>
  <c r="M22" i="25"/>
  <c r="M23" i="25"/>
  <c r="M24" i="25"/>
  <c r="M25" i="25"/>
  <c r="I20" i="25"/>
  <c r="I21" i="25"/>
  <c r="I22" i="25"/>
  <c r="I23" i="25"/>
  <c r="I24" i="25"/>
  <c r="I25" i="25"/>
  <c r="E20" i="25"/>
  <c r="E21" i="25"/>
  <c r="E22" i="25"/>
  <c r="E23" i="25"/>
  <c r="E24" i="25"/>
  <c r="E25" i="25"/>
  <c r="P46" i="25"/>
  <c r="O46" i="25"/>
  <c r="L46" i="25"/>
  <c r="K46" i="25"/>
  <c r="H46" i="25"/>
  <c r="G46" i="25"/>
  <c r="D46" i="25"/>
  <c r="C46" i="25"/>
  <c r="T45" i="25"/>
  <c r="S45" i="25"/>
  <c r="Q45" i="25"/>
  <c r="M45" i="25"/>
  <c r="I45" i="25"/>
  <c r="E45" i="25"/>
  <c r="E44" i="25"/>
  <c r="T39" i="25"/>
  <c r="S39" i="25"/>
  <c r="Q39" i="25"/>
  <c r="M39" i="25"/>
  <c r="I39" i="25"/>
  <c r="E39" i="25"/>
  <c r="T38" i="25"/>
  <c r="S38" i="25"/>
  <c r="Q38" i="25"/>
  <c r="M38" i="25"/>
  <c r="I38" i="25"/>
  <c r="E38" i="25"/>
  <c r="P27" i="25"/>
  <c r="O27" i="25"/>
  <c r="L27" i="25"/>
  <c r="K27" i="25"/>
  <c r="G27" i="25"/>
  <c r="D27" i="25"/>
  <c r="C27" i="25"/>
  <c r="T26" i="25"/>
  <c r="S26" i="25"/>
  <c r="M26" i="25"/>
  <c r="I26" i="25"/>
  <c r="E26" i="25"/>
  <c r="T20" i="25"/>
  <c r="S20" i="25"/>
  <c r="T19" i="25"/>
  <c r="S19" i="25"/>
  <c r="Q19" i="25"/>
  <c r="I19" i="25"/>
  <c r="E19" i="25"/>
  <c r="B9" i="25"/>
  <c r="G38" i="19"/>
  <c r="H38" i="19"/>
  <c r="T35" i="19"/>
  <c r="S35" i="19"/>
  <c r="M35" i="19"/>
  <c r="I35" i="19"/>
  <c r="E35" i="19"/>
  <c r="T34" i="19"/>
  <c r="S34" i="19"/>
  <c r="M34" i="19"/>
  <c r="I34" i="19"/>
  <c r="E34" i="19"/>
  <c r="B9" i="20"/>
  <c r="B9" i="21"/>
  <c r="B9" i="14"/>
  <c r="B9" i="24"/>
  <c r="B9" i="19"/>
  <c r="B9" i="16"/>
  <c r="D16" i="14"/>
  <c r="D17" i="14"/>
  <c r="D18" i="14"/>
  <c r="D19" i="14"/>
  <c r="Q42" i="19"/>
  <c r="Q41" i="19"/>
  <c r="Q40" i="19"/>
  <c r="Q39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1" i="19"/>
  <c r="I42" i="19"/>
  <c r="I41" i="19"/>
  <c r="I40" i="19"/>
  <c r="I39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54" i="19"/>
  <c r="D38" i="16"/>
  <c r="D39" i="16"/>
  <c r="P38" i="19"/>
  <c r="O38" i="19"/>
  <c r="L38" i="19"/>
  <c r="K38" i="19"/>
  <c r="D38" i="19"/>
  <c r="C38" i="19"/>
  <c r="S21" i="19"/>
  <c r="T21" i="19"/>
  <c r="S22" i="19"/>
  <c r="T22" i="19"/>
  <c r="S23" i="19"/>
  <c r="T23" i="19"/>
  <c r="S24" i="19"/>
  <c r="T24" i="19"/>
  <c r="S25" i="19"/>
  <c r="T25" i="19"/>
  <c r="S26" i="19"/>
  <c r="T26" i="19"/>
  <c r="S27" i="19"/>
  <c r="T27" i="19"/>
  <c r="S28" i="19"/>
  <c r="T28" i="19"/>
  <c r="S29" i="19"/>
  <c r="T29" i="19"/>
  <c r="S30" i="19"/>
  <c r="T30" i="19"/>
  <c r="S31" i="19"/>
  <c r="T31" i="19"/>
  <c r="S32" i="19"/>
  <c r="T32" i="19"/>
  <c r="S33" i="19"/>
  <c r="T33" i="19"/>
  <c r="S39" i="19"/>
  <c r="T39" i="19"/>
  <c r="S40" i="19"/>
  <c r="T40" i="19"/>
  <c r="S41" i="19"/>
  <c r="T41" i="19"/>
  <c r="S42" i="19"/>
  <c r="T42" i="19"/>
  <c r="S46" i="25" l="1"/>
  <c r="T46" i="25"/>
  <c r="M78" i="19"/>
  <c r="I78" i="19"/>
  <c r="G78" i="19"/>
  <c r="E78" i="19"/>
  <c r="U71" i="19"/>
  <c r="U57" i="19"/>
  <c r="U61" i="19"/>
  <c r="U22" i="25"/>
  <c r="U64" i="19"/>
  <c r="U68" i="19"/>
  <c r="U66" i="19"/>
  <c r="U58" i="19"/>
  <c r="U62" i="19"/>
  <c r="U65" i="19"/>
  <c r="U67" i="19"/>
  <c r="T54" i="19"/>
  <c r="U75" i="19"/>
  <c r="U76" i="19"/>
  <c r="U56" i="19"/>
  <c r="U74" i="19"/>
  <c r="U77" i="19"/>
  <c r="E38" i="19"/>
  <c r="S54" i="19"/>
  <c r="U55" i="19"/>
  <c r="U59" i="19"/>
  <c r="U63" i="19"/>
  <c r="U60" i="19"/>
  <c r="U69" i="19"/>
  <c r="U70" i="19"/>
  <c r="T38" i="19"/>
  <c r="U43" i="25"/>
  <c r="U25" i="25"/>
  <c r="U21" i="25"/>
  <c r="U24" i="25"/>
  <c r="U23" i="25"/>
  <c r="U45" i="25"/>
  <c r="U42" i="25"/>
  <c r="U44" i="25"/>
  <c r="U39" i="25"/>
  <c r="U40" i="25"/>
  <c r="U41" i="25"/>
  <c r="U20" i="25"/>
  <c r="M27" i="25"/>
  <c r="E46" i="25"/>
  <c r="U26" i="25"/>
  <c r="M46" i="25"/>
  <c r="Q46" i="25"/>
  <c r="U38" i="25"/>
  <c r="I27" i="25"/>
  <c r="E27" i="25"/>
  <c r="I46" i="25"/>
  <c r="U19" i="25"/>
  <c r="U35" i="19"/>
  <c r="U34" i="19"/>
  <c r="L43" i="19"/>
  <c r="Q38" i="19"/>
  <c r="I38" i="19"/>
  <c r="M38" i="19"/>
  <c r="C43" i="19"/>
  <c r="E38" i="16"/>
  <c r="O43" i="19"/>
  <c r="K43" i="19"/>
  <c r="U22" i="19"/>
  <c r="D43" i="19"/>
  <c r="P43" i="19"/>
  <c r="G43" i="19"/>
  <c r="H43" i="19"/>
  <c r="U31" i="19"/>
  <c r="U25" i="19"/>
  <c r="U21" i="19"/>
  <c r="U32" i="19"/>
  <c r="U28" i="19"/>
  <c r="U29" i="19"/>
  <c r="U27" i="19"/>
  <c r="U41" i="19"/>
  <c r="U39" i="19"/>
  <c r="U33" i="19"/>
  <c r="U24" i="19"/>
  <c r="U40" i="19"/>
  <c r="U23" i="19"/>
  <c r="U26" i="19"/>
  <c r="U42" i="19"/>
  <c r="U30" i="19"/>
  <c r="U46" i="25" l="1"/>
  <c r="U54" i="19"/>
  <c r="Q43" i="19"/>
  <c r="E43" i="19"/>
  <c r="M43" i="19"/>
  <c r="I43" i="19"/>
  <c r="L66" i="24"/>
  <c r="K66" i="24"/>
  <c r="H66" i="24"/>
  <c r="G66" i="24"/>
  <c r="T65" i="24"/>
  <c r="S65" i="24"/>
  <c r="Q65" i="24"/>
  <c r="M65" i="24"/>
  <c r="I65" i="24"/>
  <c r="E65" i="24"/>
  <c r="T64" i="24"/>
  <c r="S64" i="24"/>
  <c r="Q64" i="24"/>
  <c r="M64" i="24"/>
  <c r="I64" i="24"/>
  <c r="E64" i="24"/>
  <c r="T63" i="24"/>
  <c r="S63" i="24"/>
  <c r="Q63" i="24"/>
  <c r="M63" i="24"/>
  <c r="I63" i="24"/>
  <c r="E63" i="24"/>
  <c r="T62" i="24"/>
  <c r="S62" i="24"/>
  <c r="Q62" i="24"/>
  <c r="M62" i="24"/>
  <c r="I62" i="24"/>
  <c r="E62" i="24"/>
  <c r="T61" i="24"/>
  <c r="S61" i="24"/>
  <c r="Q61" i="24"/>
  <c r="M61" i="24"/>
  <c r="I61" i="24"/>
  <c r="E61" i="24"/>
  <c r="T60" i="24"/>
  <c r="S60" i="24"/>
  <c r="Q60" i="24"/>
  <c r="M60" i="24"/>
  <c r="I60" i="24"/>
  <c r="E60" i="24"/>
  <c r="T59" i="24"/>
  <c r="S59" i="24"/>
  <c r="Q59" i="24"/>
  <c r="M59" i="24"/>
  <c r="I59" i="24"/>
  <c r="E59" i="24"/>
  <c r="T58" i="24"/>
  <c r="S58" i="24"/>
  <c r="Q58" i="24"/>
  <c r="M58" i="24"/>
  <c r="I58" i="24"/>
  <c r="E58" i="24"/>
  <c r="T57" i="24"/>
  <c r="S57" i="24"/>
  <c r="Q57" i="24"/>
  <c r="M57" i="24"/>
  <c r="I57" i="24"/>
  <c r="E57" i="24"/>
  <c r="T56" i="24"/>
  <c r="S56" i="24"/>
  <c r="Q56" i="24"/>
  <c r="M56" i="24"/>
  <c r="I56" i="24"/>
  <c r="E56" i="24"/>
  <c r="T55" i="24"/>
  <c r="S55" i="24"/>
  <c r="Q55" i="24"/>
  <c r="M55" i="24"/>
  <c r="I55" i="24"/>
  <c r="E55" i="24"/>
  <c r="T54" i="24"/>
  <c r="S54" i="24"/>
  <c r="Q54" i="24"/>
  <c r="M54" i="24"/>
  <c r="I54" i="24"/>
  <c r="E54" i="24"/>
  <c r="T53" i="24"/>
  <c r="S53" i="24"/>
  <c r="Q53" i="24"/>
  <c r="M53" i="24"/>
  <c r="I53" i="24"/>
  <c r="E53" i="24"/>
  <c r="T52" i="24"/>
  <c r="S52" i="24"/>
  <c r="Q52" i="24"/>
  <c r="M52" i="24"/>
  <c r="I52" i="24"/>
  <c r="E52" i="24"/>
  <c r="T51" i="24"/>
  <c r="S51" i="24"/>
  <c r="Q51" i="24"/>
  <c r="M51" i="24"/>
  <c r="I51" i="24"/>
  <c r="E51" i="24"/>
  <c r="T50" i="24"/>
  <c r="S50" i="24"/>
  <c r="Q50" i="24"/>
  <c r="M50" i="24"/>
  <c r="I50" i="24"/>
  <c r="E50" i="24"/>
  <c r="T49" i="24"/>
  <c r="S49" i="24"/>
  <c r="Q49" i="24"/>
  <c r="M49" i="24"/>
  <c r="I49" i="24"/>
  <c r="E49" i="24"/>
  <c r="E66" i="24" s="1"/>
  <c r="T48" i="24"/>
  <c r="Q48" i="24"/>
  <c r="M48" i="24"/>
  <c r="I48" i="24"/>
  <c r="P37" i="24"/>
  <c r="O37" i="24"/>
  <c r="L37" i="24"/>
  <c r="K37" i="24"/>
  <c r="H37" i="24"/>
  <c r="G37" i="24"/>
  <c r="D37" i="24"/>
  <c r="C37" i="24"/>
  <c r="T36" i="24"/>
  <c r="S36" i="24"/>
  <c r="Q36" i="24"/>
  <c r="M36" i="24"/>
  <c r="I36" i="24"/>
  <c r="E36" i="24"/>
  <c r="T35" i="24"/>
  <c r="S35" i="24"/>
  <c r="Q35" i="24"/>
  <c r="M35" i="24"/>
  <c r="I35" i="24"/>
  <c r="E35" i="24"/>
  <c r="T34" i="24"/>
  <c r="S34" i="24"/>
  <c r="Q34" i="24"/>
  <c r="M34" i="24"/>
  <c r="I34" i="24"/>
  <c r="E34" i="24"/>
  <c r="T33" i="24"/>
  <c r="S33" i="24"/>
  <c r="Q33" i="24"/>
  <c r="M33" i="24"/>
  <c r="I33" i="24"/>
  <c r="E33" i="24"/>
  <c r="T32" i="24"/>
  <c r="S32" i="24"/>
  <c r="Q32" i="24"/>
  <c r="M32" i="24"/>
  <c r="I32" i="24"/>
  <c r="E32" i="24"/>
  <c r="T31" i="24"/>
  <c r="S31" i="24"/>
  <c r="Q31" i="24"/>
  <c r="M31" i="24"/>
  <c r="I31" i="24"/>
  <c r="E31" i="24"/>
  <c r="T30" i="24"/>
  <c r="S30" i="24"/>
  <c r="Q30" i="24"/>
  <c r="M30" i="24"/>
  <c r="I30" i="24"/>
  <c r="E30" i="24"/>
  <c r="T29" i="24"/>
  <c r="S29" i="24"/>
  <c r="Q29" i="24"/>
  <c r="M29" i="24"/>
  <c r="I29" i="24"/>
  <c r="E29" i="24"/>
  <c r="T28" i="24"/>
  <c r="S28" i="24"/>
  <c r="Q28" i="24"/>
  <c r="M28" i="24"/>
  <c r="I28" i="24"/>
  <c r="E28" i="24"/>
  <c r="T27" i="24"/>
  <c r="S27" i="24"/>
  <c r="Q27" i="24"/>
  <c r="M27" i="24"/>
  <c r="I27" i="24"/>
  <c r="E27" i="24"/>
  <c r="T26" i="24"/>
  <c r="S26" i="24"/>
  <c r="Q26" i="24"/>
  <c r="M26" i="24"/>
  <c r="I26" i="24"/>
  <c r="E26" i="24"/>
  <c r="T25" i="24"/>
  <c r="S25" i="24"/>
  <c r="Q25" i="24"/>
  <c r="M25" i="24"/>
  <c r="I25" i="24"/>
  <c r="E25" i="24"/>
  <c r="T24" i="24"/>
  <c r="S24" i="24"/>
  <c r="Q24" i="24"/>
  <c r="M24" i="24"/>
  <c r="I24" i="24"/>
  <c r="E24" i="24"/>
  <c r="T23" i="24"/>
  <c r="S23" i="24"/>
  <c r="Q23" i="24"/>
  <c r="M23" i="24"/>
  <c r="I23" i="24"/>
  <c r="E23" i="24"/>
  <c r="T22" i="24"/>
  <c r="S22" i="24"/>
  <c r="Q22" i="24"/>
  <c r="M22" i="24"/>
  <c r="I22" i="24"/>
  <c r="E22" i="24"/>
  <c r="T21" i="24"/>
  <c r="S21" i="24"/>
  <c r="Q21" i="24"/>
  <c r="M21" i="24"/>
  <c r="I21" i="24"/>
  <c r="E21" i="24"/>
  <c r="T20" i="24"/>
  <c r="S20" i="24"/>
  <c r="Q20" i="24"/>
  <c r="M20" i="24"/>
  <c r="I20" i="24"/>
  <c r="E20" i="24"/>
  <c r="T19" i="24"/>
  <c r="S19" i="24"/>
  <c r="Q19" i="24"/>
  <c r="M19" i="24"/>
  <c r="I19" i="24"/>
  <c r="E19" i="24"/>
  <c r="K24" i="21"/>
  <c r="H24" i="21"/>
  <c r="G24" i="21"/>
  <c r="D24" i="21"/>
  <c r="C24" i="21"/>
  <c r="P24" i="21"/>
  <c r="O24" i="21"/>
  <c r="L24" i="21"/>
  <c r="E19" i="16"/>
  <c r="E24" i="16"/>
  <c r="E23" i="16"/>
  <c r="E34" i="16"/>
  <c r="E33" i="16"/>
  <c r="C20" i="16"/>
  <c r="G30" i="16"/>
  <c r="P38" i="23"/>
  <c r="O38" i="23"/>
  <c r="L38" i="23"/>
  <c r="K38" i="23"/>
  <c r="H38" i="23"/>
  <c r="G38" i="23"/>
  <c r="D38" i="23"/>
  <c r="C38" i="23"/>
  <c r="T37" i="23"/>
  <c r="S37" i="23"/>
  <c r="U37" i="23" s="1"/>
  <c r="Q37" i="23"/>
  <c r="M37" i="23"/>
  <c r="I37" i="23"/>
  <c r="E37" i="23"/>
  <c r="T36" i="23"/>
  <c r="S36" i="23"/>
  <c r="U36" i="23" s="1"/>
  <c r="Q36" i="23"/>
  <c r="M36" i="23"/>
  <c r="I36" i="23"/>
  <c r="E36" i="23"/>
  <c r="U35" i="23"/>
  <c r="T35" i="23"/>
  <c r="S35" i="23"/>
  <c r="Q35" i="23"/>
  <c r="M35" i="23"/>
  <c r="I35" i="23"/>
  <c r="E35" i="23"/>
  <c r="T34" i="23"/>
  <c r="T38" i="23" s="1"/>
  <c r="S34" i="23"/>
  <c r="U34" i="23" s="1"/>
  <c r="Q34" i="23"/>
  <c r="M34" i="23"/>
  <c r="I34" i="23"/>
  <c r="E34" i="23"/>
  <c r="T33" i="23"/>
  <c r="S33" i="23"/>
  <c r="S38" i="23" s="1"/>
  <c r="Q33" i="23"/>
  <c r="Q38" i="23" s="1"/>
  <c r="M33" i="23"/>
  <c r="M38" i="23" s="1"/>
  <c r="I33" i="23"/>
  <c r="I38" i="23" s="1"/>
  <c r="E33" i="23"/>
  <c r="E38" i="23" s="1"/>
  <c r="Q24" i="23"/>
  <c r="P24" i="23"/>
  <c r="O24" i="23"/>
  <c r="L24" i="23"/>
  <c r="K24" i="23"/>
  <c r="H24" i="23"/>
  <c r="G24" i="23"/>
  <c r="D24" i="23"/>
  <c r="C24" i="23"/>
  <c r="U23" i="23"/>
  <c r="T23" i="23"/>
  <c r="S23" i="23"/>
  <c r="Q23" i="23"/>
  <c r="M23" i="23"/>
  <c r="I23" i="23"/>
  <c r="E23" i="23"/>
  <c r="T22" i="23"/>
  <c r="U22" i="23" s="1"/>
  <c r="S22" i="23"/>
  <c r="Q22" i="23"/>
  <c r="M22" i="23"/>
  <c r="I22" i="23"/>
  <c r="E22" i="23"/>
  <c r="T21" i="23"/>
  <c r="S21" i="23"/>
  <c r="U21" i="23" s="1"/>
  <c r="Q21" i="23"/>
  <c r="M21" i="23"/>
  <c r="I21" i="23"/>
  <c r="E21" i="23"/>
  <c r="T20" i="23"/>
  <c r="S20" i="23"/>
  <c r="U20" i="23" s="1"/>
  <c r="Q20" i="23"/>
  <c r="M20" i="23"/>
  <c r="I20" i="23"/>
  <c r="E20" i="23"/>
  <c r="U19" i="23"/>
  <c r="T19" i="23"/>
  <c r="T24" i="23" s="1"/>
  <c r="S19" i="23"/>
  <c r="S24" i="23" s="1"/>
  <c r="Q19" i="23"/>
  <c r="M19" i="23"/>
  <c r="M24" i="23" s="1"/>
  <c r="I19" i="23"/>
  <c r="I24" i="23" s="1"/>
  <c r="E19" i="23"/>
  <c r="E24" i="23" s="1"/>
  <c r="Q39" i="21"/>
  <c r="Q38" i="21"/>
  <c r="Q37" i="21"/>
  <c r="Q36" i="21"/>
  <c r="Q35" i="21"/>
  <c r="M39" i="21"/>
  <c r="M38" i="21"/>
  <c r="M37" i="21"/>
  <c r="M36" i="21"/>
  <c r="M35" i="21"/>
  <c r="I39" i="21"/>
  <c r="I38" i="21"/>
  <c r="I37" i="21"/>
  <c r="I36" i="21"/>
  <c r="I35" i="21"/>
  <c r="E39" i="21"/>
  <c r="E38" i="21"/>
  <c r="E37" i="21"/>
  <c r="E36" i="21"/>
  <c r="E35" i="21"/>
  <c r="T39" i="21"/>
  <c r="S39" i="21"/>
  <c r="T38" i="21"/>
  <c r="S38" i="21"/>
  <c r="T37" i="21"/>
  <c r="S37" i="21"/>
  <c r="T36" i="21"/>
  <c r="S36" i="21"/>
  <c r="T35" i="21"/>
  <c r="S35" i="21"/>
  <c r="O40" i="21"/>
  <c r="L40" i="21"/>
  <c r="K40" i="21"/>
  <c r="H40" i="21"/>
  <c r="G40" i="21"/>
  <c r="D40" i="21"/>
  <c r="C40" i="21"/>
  <c r="T23" i="21"/>
  <c r="S23" i="21"/>
  <c r="Q23" i="21"/>
  <c r="M23" i="21"/>
  <c r="I23" i="21"/>
  <c r="E23" i="21"/>
  <c r="T22" i="21"/>
  <c r="S22" i="21"/>
  <c r="Q22" i="21"/>
  <c r="M22" i="21"/>
  <c r="I22" i="21"/>
  <c r="E22" i="21"/>
  <c r="T21" i="21"/>
  <c r="S21" i="21"/>
  <c r="Q21" i="21"/>
  <c r="M21" i="21"/>
  <c r="I21" i="21"/>
  <c r="E21" i="21"/>
  <c r="T20" i="21"/>
  <c r="S20" i="21"/>
  <c r="Q20" i="21"/>
  <c r="M20" i="21"/>
  <c r="I20" i="21"/>
  <c r="E20" i="21"/>
  <c r="T19" i="21"/>
  <c r="S19" i="21"/>
  <c r="Q19" i="21"/>
  <c r="M19" i="21"/>
  <c r="I19" i="21"/>
  <c r="E19" i="21"/>
  <c r="P65" i="20"/>
  <c r="O65" i="20"/>
  <c r="L65" i="20"/>
  <c r="K65" i="20"/>
  <c r="H65" i="20"/>
  <c r="G65" i="20"/>
  <c r="D65" i="20"/>
  <c r="C65" i="20"/>
  <c r="T64" i="20"/>
  <c r="S64" i="20"/>
  <c r="Q64" i="20"/>
  <c r="M64" i="20"/>
  <c r="I64" i="20"/>
  <c r="E64" i="20"/>
  <c r="T63" i="20"/>
  <c r="S63" i="20"/>
  <c r="Q63" i="20"/>
  <c r="M63" i="20"/>
  <c r="I63" i="20"/>
  <c r="E63" i="20"/>
  <c r="T62" i="20"/>
  <c r="S62" i="20"/>
  <c r="Q62" i="20"/>
  <c r="M62" i="20"/>
  <c r="I62" i="20"/>
  <c r="E62" i="20"/>
  <c r="T61" i="20"/>
  <c r="S61" i="20"/>
  <c r="Q61" i="20"/>
  <c r="M61" i="20"/>
  <c r="I61" i="20"/>
  <c r="E61" i="20"/>
  <c r="T60" i="20"/>
  <c r="S60" i="20"/>
  <c r="Q60" i="20"/>
  <c r="M60" i="20"/>
  <c r="I60" i="20"/>
  <c r="E60" i="20"/>
  <c r="T59" i="20"/>
  <c r="S59" i="20"/>
  <c r="Q59" i="20"/>
  <c r="M59" i="20"/>
  <c r="I59" i="20"/>
  <c r="E59" i="20"/>
  <c r="T58" i="20"/>
  <c r="S58" i="20"/>
  <c r="Q58" i="20"/>
  <c r="M58" i="20"/>
  <c r="I58" i="20"/>
  <c r="E58" i="20"/>
  <c r="T57" i="20"/>
  <c r="S57" i="20"/>
  <c r="Q57" i="20"/>
  <c r="M57" i="20"/>
  <c r="I57" i="20"/>
  <c r="E57" i="20"/>
  <c r="T56" i="20"/>
  <c r="S56" i="20"/>
  <c r="Q56" i="20"/>
  <c r="M56" i="20"/>
  <c r="I56" i="20"/>
  <c r="E56" i="20"/>
  <c r="T55" i="20"/>
  <c r="S55" i="20"/>
  <c r="Q55" i="20"/>
  <c r="M55" i="20"/>
  <c r="I55" i="20"/>
  <c r="E55" i="20"/>
  <c r="T54" i="20"/>
  <c r="S54" i="20"/>
  <c r="Q54" i="20"/>
  <c r="M54" i="20"/>
  <c r="I54" i="20"/>
  <c r="E54" i="20"/>
  <c r="T53" i="20"/>
  <c r="S53" i="20"/>
  <c r="Q53" i="20"/>
  <c r="M53" i="20"/>
  <c r="I53" i="20"/>
  <c r="E53" i="20"/>
  <c r="T52" i="20"/>
  <c r="S52" i="20"/>
  <c r="Q52" i="20"/>
  <c r="M52" i="20"/>
  <c r="I52" i="20"/>
  <c r="E52" i="20"/>
  <c r="T51" i="20"/>
  <c r="S51" i="20"/>
  <c r="Q51" i="20"/>
  <c r="M51" i="20"/>
  <c r="I51" i="20"/>
  <c r="E51" i="20"/>
  <c r="T50" i="20"/>
  <c r="S50" i="20"/>
  <c r="Q50" i="20"/>
  <c r="M50" i="20"/>
  <c r="I50" i="20"/>
  <c r="E50" i="20"/>
  <c r="T49" i="20"/>
  <c r="S49" i="20"/>
  <c r="Q49" i="20"/>
  <c r="M49" i="20"/>
  <c r="I49" i="20"/>
  <c r="E49" i="20"/>
  <c r="T48" i="20"/>
  <c r="S48" i="20"/>
  <c r="Q48" i="20"/>
  <c r="M48" i="20"/>
  <c r="I48" i="20"/>
  <c r="E48" i="20"/>
  <c r="T47" i="20"/>
  <c r="S47" i="20"/>
  <c r="Q47" i="20"/>
  <c r="M47" i="20"/>
  <c r="I47" i="20"/>
  <c r="E47" i="20"/>
  <c r="P37" i="20"/>
  <c r="O37" i="20"/>
  <c r="L37" i="20"/>
  <c r="K37" i="20"/>
  <c r="H37" i="20"/>
  <c r="G37" i="20"/>
  <c r="D37" i="20"/>
  <c r="C37" i="20"/>
  <c r="T36" i="20"/>
  <c r="S36" i="20"/>
  <c r="Q36" i="20"/>
  <c r="I36" i="20"/>
  <c r="E36" i="20"/>
  <c r="T35" i="20"/>
  <c r="S35" i="20"/>
  <c r="Q35" i="20"/>
  <c r="I35" i="20"/>
  <c r="E35" i="20"/>
  <c r="T34" i="20"/>
  <c r="S34" i="20"/>
  <c r="Q34" i="20"/>
  <c r="I34" i="20"/>
  <c r="E34" i="20"/>
  <c r="T33" i="20"/>
  <c r="S33" i="20"/>
  <c r="Q33" i="20"/>
  <c r="I33" i="20"/>
  <c r="E33" i="20"/>
  <c r="T32" i="20"/>
  <c r="S32" i="20"/>
  <c r="Q32" i="20"/>
  <c r="I32" i="20"/>
  <c r="E32" i="20"/>
  <c r="T31" i="20"/>
  <c r="S31" i="20"/>
  <c r="Q31" i="20"/>
  <c r="I31" i="20"/>
  <c r="E31" i="20"/>
  <c r="T30" i="20"/>
  <c r="S30" i="20"/>
  <c r="Q30" i="20"/>
  <c r="I30" i="20"/>
  <c r="E30" i="20"/>
  <c r="T29" i="20"/>
  <c r="S29" i="20"/>
  <c r="Q29" i="20"/>
  <c r="I29" i="20"/>
  <c r="E29" i="20"/>
  <c r="T28" i="20"/>
  <c r="S28" i="20"/>
  <c r="Q28" i="20"/>
  <c r="I28" i="20"/>
  <c r="E28" i="20"/>
  <c r="T27" i="20"/>
  <c r="S27" i="20"/>
  <c r="Q27" i="20"/>
  <c r="I27" i="20"/>
  <c r="E27" i="20"/>
  <c r="T26" i="20"/>
  <c r="S26" i="20"/>
  <c r="Q26" i="20"/>
  <c r="I26" i="20"/>
  <c r="E26" i="20"/>
  <c r="T25" i="20"/>
  <c r="S25" i="20"/>
  <c r="Q25" i="20"/>
  <c r="I25" i="20"/>
  <c r="E25" i="20"/>
  <c r="T24" i="20"/>
  <c r="S24" i="20"/>
  <c r="Q24" i="20"/>
  <c r="I24" i="20"/>
  <c r="E24" i="20"/>
  <c r="T23" i="20"/>
  <c r="S23" i="20"/>
  <c r="Q23" i="20"/>
  <c r="I23" i="20"/>
  <c r="E23" i="20"/>
  <c r="T22" i="20"/>
  <c r="S22" i="20"/>
  <c r="Q22" i="20"/>
  <c r="I22" i="20"/>
  <c r="E22" i="20"/>
  <c r="T21" i="20"/>
  <c r="S21" i="20"/>
  <c r="Q21" i="20"/>
  <c r="I21" i="20"/>
  <c r="E21" i="20"/>
  <c r="T20" i="20"/>
  <c r="S20" i="20"/>
  <c r="Q20" i="20"/>
  <c r="I20" i="20"/>
  <c r="E20" i="20"/>
  <c r="T19" i="20"/>
  <c r="S19" i="20"/>
  <c r="Q19" i="20"/>
  <c r="I19" i="20"/>
  <c r="E19" i="20"/>
  <c r="T20" i="19"/>
  <c r="H35" i="16"/>
  <c r="G35" i="16"/>
  <c r="D35" i="16"/>
  <c r="C35" i="16"/>
  <c r="H30" i="16"/>
  <c r="D25" i="16"/>
  <c r="C25" i="16"/>
  <c r="H25" i="16"/>
  <c r="G25" i="16"/>
  <c r="I34" i="16"/>
  <c r="I33" i="16"/>
  <c r="I29" i="16"/>
  <c r="I28" i="16"/>
  <c r="I24" i="16"/>
  <c r="I23" i="16"/>
  <c r="I19" i="16"/>
  <c r="Q40" i="21" l="1"/>
  <c r="S40" i="21"/>
  <c r="T40" i="21"/>
  <c r="S65" i="20"/>
  <c r="T65" i="20"/>
  <c r="T66" i="24"/>
  <c r="U65" i="24"/>
  <c r="S66" i="24"/>
  <c r="I30" i="16"/>
  <c r="U22" i="20"/>
  <c r="Q66" i="24"/>
  <c r="I37" i="20"/>
  <c r="U53" i="20"/>
  <c r="U30" i="20"/>
  <c r="M24" i="21"/>
  <c r="M37" i="24"/>
  <c r="I37" i="24"/>
  <c r="E20" i="16"/>
  <c r="U50" i="24"/>
  <c r="U61" i="20"/>
  <c r="I24" i="21"/>
  <c r="T24" i="21"/>
  <c r="E24" i="21"/>
  <c r="U26" i="20"/>
  <c r="U34" i="20"/>
  <c r="M65" i="20"/>
  <c r="U51" i="20"/>
  <c r="U48" i="20"/>
  <c r="U52" i="20"/>
  <c r="U56" i="20"/>
  <c r="U60" i="20"/>
  <c r="U64" i="20"/>
  <c r="U22" i="24"/>
  <c r="U26" i="24"/>
  <c r="U34" i="24"/>
  <c r="Q37" i="24"/>
  <c r="U21" i="24"/>
  <c r="U20" i="24"/>
  <c r="U36" i="24"/>
  <c r="U29" i="24"/>
  <c r="U25" i="24"/>
  <c r="U33" i="24"/>
  <c r="U31" i="24"/>
  <c r="U30" i="24"/>
  <c r="U24" i="24"/>
  <c r="U19" i="24"/>
  <c r="U28" i="24"/>
  <c r="T37" i="24"/>
  <c r="U23" i="24"/>
  <c r="U32" i="24"/>
  <c r="U27" i="24"/>
  <c r="E37" i="24"/>
  <c r="U35" i="24"/>
  <c r="M66" i="24"/>
  <c r="U48" i="24"/>
  <c r="U52" i="24"/>
  <c r="U56" i="24"/>
  <c r="U60" i="24"/>
  <c r="U64" i="24"/>
  <c r="U53" i="24"/>
  <c r="I66" i="24"/>
  <c r="U55" i="24"/>
  <c r="U63" i="24"/>
  <c r="U54" i="24"/>
  <c r="U62" i="24"/>
  <c r="U51" i="24"/>
  <c r="U59" i="24"/>
  <c r="U49" i="24"/>
  <c r="U58" i="24"/>
  <c r="U57" i="24"/>
  <c r="U61" i="24"/>
  <c r="I25" i="16"/>
  <c r="E35" i="16"/>
  <c r="E25" i="16"/>
  <c r="U20" i="19"/>
  <c r="S37" i="24"/>
  <c r="I35" i="16"/>
  <c r="U24" i="23"/>
  <c r="U33" i="23"/>
  <c r="U38" i="23" s="1"/>
  <c r="E40" i="21"/>
  <c r="U38" i="21"/>
  <c r="U37" i="21"/>
  <c r="U35" i="21"/>
  <c r="U39" i="21"/>
  <c r="U36" i="21"/>
  <c r="U23" i="21"/>
  <c r="U22" i="21"/>
  <c r="U20" i="21"/>
  <c r="U19" i="21"/>
  <c r="U21" i="21"/>
  <c r="M40" i="21"/>
  <c r="I40" i="21"/>
  <c r="Q65" i="20"/>
  <c r="U63" i="20"/>
  <c r="U59" i="20"/>
  <c r="U54" i="20"/>
  <c r="U62" i="20"/>
  <c r="I65" i="20"/>
  <c r="U55" i="20"/>
  <c r="U57" i="20"/>
  <c r="U50" i="20"/>
  <c r="E65" i="20"/>
  <c r="U49" i="20"/>
  <c r="U58" i="20"/>
  <c r="U25" i="20"/>
  <c r="U32" i="20"/>
  <c r="U36" i="20"/>
  <c r="Q37" i="20"/>
  <c r="U28" i="20"/>
  <c r="M37" i="20"/>
  <c r="U27" i="20"/>
  <c r="U31" i="20"/>
  <c r="U35" i="20"/>
  <c r="U33" i="20"/>
  <c r="U20" i="20"/>
  <c r="U23" i="20"/>
  <c r="U29" i="20"/>
  <c r="U24" i="20"/>
  <c r="E37" i="20"/>
  <c r="U21" i="20"/>
  <c r="S37" i="20"/>
  <c r="T37" i="20"/>
  <c r="U47" i="20"/>
  <c r="H40" i="16"/>
  <c r="U40" i="21" l="1"/>
  <c r="U65" i="20"/>
  <c r="U66" i="24"/>
  <c r="U37" i="24"/>
  <c r="U24" i="21"/>
  <c r="U37" i="20"/>
  <c r="D40" i="16" l="1"/>
  <c r="C40" i="16"/>
  <c r="G40" i="16"/>
  <c r="I40" i="16" s="1"/>
  <c r="E39" i="16"/>
  <c r="I38" i="16"/>
  <c r="I39" i="16" l="1"/>
  <c r="T43" i="19"/>
  <c r="S38" i="19"/>
  <c r="U38" i="19" s="1"/>
  <c r="U43" i="19" s="1"/>
  <c r="S43" i="19" l="1"/>
  <c r="S73" i="19" l="1"/>
  <c r="T73" i="19"/>
  <c r="U73" i="19" l="1"/>
  <c r="U78" i="19" s="1"/>
  <c r="T78" i="19"/>
  <c r="S78" i="19"/>
</calcChain>
</file>

<file path=xl/sharedStrings.xml><?xml version="1.0" encoding="utf-8"?>
<sst xmlns="http://schemas.openxmlformats.org/spreadsheetml/2006/main" count="501" uniqueCount="134">
  <si>
    <t>SUPERINTENDENCIA DE BANCOS</t>
  </si>
  <si>
    <t>GERENCIA DE ANÁLISIS Y REGULACIÓN</t>
  </si>
  <si>
    <t>Boletín Estadístico y Financiero</t>
  </si>
  <si>
    <t>EMPRESAS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</si>
  <si>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</si>
  <si>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Superintendencia de Bancos</t>
  </si>
  <si>
    <t>Gerencia de Análisis y Regulación</t>
  </si>
  <si>
    <t>Índice</t>
  </si>
  <si>
    <t>Por Tipo de Entidad</t>
  </si>
  <si>
    <t>Por Zona Geográfica</t>
  </si>
  <si>
    <t xml:space="preserve">Por Actividad Principal del Deudor </t>
  </si>
  <si>
    <t xml:space="preserve">Por Rango  de Saldo </t>
  </si>
  <si>
    <t>Ir a inicio</t>
  </si>
  <si>
    <t>Al 31/12/2022</t>
  </si>
  <si>
    <t>Cantidad</t>
  </si>
  <si>
    <t>Tipo de Empresa</t>
  </si>
  <si>
    <t>Sin Financiamiento</t>
  </si>
  <si>
    <t>Con Financiamiento (*)</t>
  </si>
  <si>
    <t>Total</t>
  </si>
  <si>
    <t>i- Micro</t>
  </si>
  <si>
    <t>ii- Pequeña</t>
  </si>
  <si>
    <t>iii- Mediana</t>
  </si>
  <si>
    <t>iv- Grande</t>
  </si>
  <si>
    <t>Total General</t>
  </si>
  <si>
    <t>Acceso al Crédito por Tipo de Entidad</t>
  </si>
  <si>
    <t xml:space="preserve">Cantidad de Operaciones </t>
  </si>
  <si>
    <t>MN</t>
  </si>
  <si>
    <t>ME</t>
  </si>
  <si>
    <t xml:space="preserve">Bancos </t>
  </si>
  <si>
    <t>Total Micro</t>
  </si>
  <si>
    <t>Total Pequeña</t>
  </si>
  <si>
    <t>Total Mediana</t>
  </si>
  <si>
    <t>Total Grande</t>
  </si>
  <si>
    <t>Total (i + ii + iii + iv)</t>
  </si>
  <si>
    <t>Acceso al Crédito por Departamento</t>
  </si>
  <si>
    <t>Saldo crédito (en millones de Guaraníes)</t>
  </si>
  <si>
    <t>ALTO PARAGUAY</t>
  </si>
  <si>
    <t>ALTO PARANA</t>
  </si>
  <si>
    <t>AMAMBAY</t>
  </si>
  <si>
    <t>BOQUERON</t>
  </si>
  <si>
    <t>CAAGUAZU</t>
  </si>
  <si>
    <t>CAAZAPA</t>
  </si>
  <si>
    <t>CANINDEYU</t>
  </si>
  <si>
    <t>CAPITAL</t>
  </si>
  <si>
    <t>CENTRAL</t>
  </si>
  <si>
    <t>CONCEPCION</t>
  </si>
  <si>
    <t>CORDILLERA</t>
  </si>
  <si>
    <t>GUAIRA</t>
  </si>
  <si>
    <t>ITAPUA</t>
  </si>
  <si>
    <t>MISIONES</t>
  </si>
  <si>
    <t>NEEMBUCU</t>
  </si>
  <si>
    <t>PARAGUARI</t>
  </si>
  <si>
    <t>PTE. HAYES</t>
  </si>
  <si>
    <t>SAN PEDRO</t>
  </si>
  <si>
    <t>TOTAL</t>
  </si>
  <si>
    <t>Cantidad de Operaciones</t>
  </si>
  <si>
    <t>(*) Se considera como Zona, la Región Geográfica declarada por el contribuyente ante la SET.</t>
  </si>
  <si>
    <t xml:space="preserve">Acceso al Crédito según la Actividad principal del Deudor </t>
  </si>
  <si>
    <t>AGRICULTURA</t>
  </si>
  <si>
    <t>ALQUILER DE VIVIENDAS</t>
  </si>
  <si>
    <t>BEBIDAS Y TABACO</t>
  </si>
  <si>
    <t>COMERCIO</t>
  </si>
  <si>
    <t>CONSTRUCCIÓN</t>
  </si>
  <si>
    <t xml:space="preserve">FABRICACIÓN DE PRODUCTOS QUÍMICOS </t>
  </si>
  <si>
    <t>FORESTAL</t>
  </si>
  <si>
    <t xml:space="preserve">GANADERÍA Y PESCA </t>
  </si>
  <si>
    <t>INDUSTRIAS MANUFACTURERAS</t>
  </si>
  <si>
    <t>INTERMEDIACIÓN FINANCIERA</t>
  </si>
  <si>
    <t>MINERIA</t>
  </si>
  <si>
    <t xml:space="preserve">OTRAS INDUSTRIAS </t>
  </si>
  <si>
    <t>OTROS</t>
  </si>
  <si>
    <t>PROUCCIÓN DE CARNE</t>
  </si>
  <si>
    <t>RESTAURANTES Y HOTELES</t>
  </si>
  <si>
    <t>SERVICIOS</t>
  </si>
  <si>
    <t>SERVICIOS BÁSICOS</t>
  </si>
  <si>
    <t>TRANSPORTE</t>
  </si>
  <si>
    <t>(*) Se considera como Actividad, la Actividad Principal declarada por el contribuyente ante la SET.</t>
  </si>
  <si>
    <t xml:space="preserve">Estratificación del Saldo de Deuda </t>
  </si>
  <si>
    <t>0 a 50 MM PYG</t>
  </si>
  <si>
    <t>50 a 150 MM PYG</t>
  </si>
  <si>
    <t>150 a 500 MM PYG</t>
  </si>
  <si>
    <t>500 a 1.500 MM PYG</t>
  </si>
  <si>
    <t>1.500 MM PYG +</t>
  </si>
  <si>
    <t xml:space="preserve">(*) Para la estratificación se considera el saldo de cada operación. </t>
  </si>
  <si>
    <t xml:space="preserve">(*) Para la estratificación se considera la deuda total de cada cliente con financiamiento en los Bancos y Financieras del País </t>
  </si>
  <si>
    <t>Saldo crédito 
(en millones de Guaraníes)</t>
  </si>
  <si>
    <t>RANGO</t>
  </si>
  <si>
    <t>1.</t>
  </si>
  <si>
    <t>2.</t>
  </si>
  <si>
    <t>3.</t>
  </si>
  <si>
    <t>4.</t>
  </si>
  <si>
    <t>Los importes correspondientes a Moneda Extranjera se encuentran expresados en Guaranies, de acuerdo a la Cotización Referencial Mensual publicada por el Banco Central del Paraguay.</t>
  </si>
  <si>
    <t>La cantidad de operaciones no representa cantidad de personas.</t>
  </si>
  <si>
    <t>Acceso a Créditos de Bancos y Financieras (*)</t>
  </si>
  <si>
    <t>Acceso al Crédito de Bancos y Financieras</t>
  </si>
  <si>
    <t>NOTAS GENERALES</t>
  </si>
  <si>
    <r>
      <t xml:space="preserve">Los datos crediticios corresponden a información reportada por </t>
    </r>
    <r>
      <rPr>
        <b/>
        <sz val="11"/>
        <color theme="1"/>
        <rFont val="Baskerville"/>
      </rPr>
      <t>Bancos y Financieras</t>
    </r>
    <r>
      <rPr>
        <sz val="11"/>
        <color theme="1"/>
        <rFont val="Baskerville"/>
      </rPr>
      <t xml:space="preserve"> a la Central de Información de la Superintendencia de Bancos - Banco Central del Paraguay-</t>
    </r>
  </si>
  <si>
    <r>
      <t xml:space="preserve">(*) Con operaciones financieras activas en </t>
    </r>
    <r>
      <rPr>
        <b/>
        <sz val="14"/>
        <color theme="1"/>
        <rFont val="Baskerville"/>
      </rPr>
      <t>Bancos y Empresas Financieras</t>
    </r>
  </si>
  <si>
    <r>
      <t xml:space="preserve">Tipo Empresa /
  </t>
    </r>
    <r>
      <rPr>
        <sz val="12"/>
        <color theme="1"/>
        <rFont val="Baskerville"/>
      </rPr>
      <t xml:space="preserve"> Tipo Entidad Financiera</t>
    </r>
  </si>
  <si>
    <t>Acceso al Crédito por Entidad</t>
  </si>
  <si>
    <t xml:space="preserve">Financiera Paraguayo - Japonesa  S.A.E.C.A. </t>
  </si>
  <si>
    <t xml:space="preserve">Finlatina S.A. de Finanzas </t>
  </si>
  <si>
    <t xml:space="preserve">Tú Financiera S.A.E.C.A. </t>
  </si>
  <si>
    <t xml:space="preserve">Fic S.A. de Finanzas </t>
  </si>
  <si>
    <t xml:space="preserve">Banco Nacional de Fomento </t>
  </si>
  <si>
    <t xml:space="preserve">Solar Banco S.A.E  </t>
  </si>
  <si>
    <t xml:space="preserve">Banco BASA S.A. </t>
  </si>
  <si>
    <t xml:space="preserve">Banco Continental S.A.E.C.A. </t>
  </si>
  <si>
    <t xml:space="preserve">Banco Río S.A.E.C.A. </t>
  </si>
  <si>
    <t xml:space="preserve">Banco Familiar S.A.E.C.A. </t>
  </si>
  <si>
    <t xml:space="preserve">Banco Atlas S.A. </t>
  </si>
  <si>
    <t xml:space="preserve">Banco para la Comercialización y Producción S.A. - Bancop S.A. </t>
  </si>
  <si>
    <t xml:space="preserve">Interfisa Banco S.A.E.C.A. </t>
  </si>
  <si>
    <t xml:space="preserve">Banco Itaú Paraguay S.A. </t>
  </si>
  <si>
    <t xml:space="preserve">Sudameris Bank S.A.E.C.A. </t>
  </si>
  <si>
    <t xml:space="preserve">Banco GNB Paraguay S.A. </t>
  </si>
  <si>
    <t xml:space="preserve">Banco Do Brasil S.A. </t>
  </si>
  <si>
    <t xml:space="preserve">Banco de la Nación Argentina </t>
  </si>
  <si>
    <t xml:space="preserve">Citibank N.A. </t>
  </si>
  <si>
    <t xml:space="preserve">BANCOS </t>
  </si>
  <si>
    <t>Por Entidad</t>
  </si>
  <si>
    <t>Microempresa: ocupa hasta 10 personas y factura anualmente hasta un equivalente a G.500 millones;
Pequeña empresa: ocupa hasta 30 personas y factura anualmente hasta un equivalente a G.2.500 millones;
Mediana Empresa: ocupa hasta 50 personas y factura anualmente hasta un equivalente a G.6.000 millones;
Empresa grande: ocupa más de 50 personas y factura anualmente un importe mayor a G.6.000 millones.</t>
  </si>
  <si>
    <r>
      <t xml:space="preserve">Unidades económicas consideradas </t>
    </r>
    <r>
      <rPr>
        <b/>
        <sz val="11"/>
        <color theme="1"/>
        <rFont val="Baskerville"/>
      </rPr>
      <t>MIPYMES</t>
    </r>
    <r>
      <rPr>
        <sz val="11"/>
        <color theme="1"/>
        <rFont val="Baskerville"/>
      </rPr>
      <t xml:space="preserve"> o </t>
    </r>
    <r>
      <rPr>
        <b/>
        <sz val="11"/>
        <color theme="1"/>
        <rFont val="Baskerville"/>
      </rPr>
      <t xml:space="preserve">grandes empresas. </t>
    </r>
    <r>
      <rPr>
        <sz val="11"/>
        <color theme="1"/>
        <rFont val="Baskerville"/>
      </rPr>
      <t xml:space="preserve">Listado proporcionado por la </t>
    </r>
    <r>
      <rPr>
        <b/>
        <sz val="11"/>
        <color theme="1"/>
        <rFont val="Baskerville"/>
      </rPr>
      <t xml:space="preserve">Subsecretaría de Estado de Tributación (SET), </t>
    </r>
    <r>
      <rPr>
        <sz val="11"/>
        <color theme="1"/>
        <rFont val="Baskerville"/>
      </rPr>
      <t>confeccionado al: 31.12.2021</t>
    </r>
  </si>
  <si>
    <t>1a</t>
  </si>
  <si>
    <t>1b</t>
  </si>
  <si>
    <t>CATEGORÍA</t>
  </si>
  <si>
    <t>Acceso al Crédito por Categoría de la Operación</t>
  </si>
  <si>
    <t xml:space="preserve">(*) Para la categorización se considera la categoría de la operación no la del cliente. </t>
  </si>
  <si>
    <t>Por Categoría de Riesgo de la Operación</t>
  </si>
  <si>
    <t>Zeta Banco S.A.</t>
  </si>
  <si>
    <t>UENO Bank S.A.</t>
  </si>
  <si>
    <t xml:space="preserve">FINANCIERAS </t>
  </si>
  <si>
    <t>FINANCIERAS</t>
  </si>
  <si>
    <t xml:space="preserve">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</si>
</sst>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 ;_ * \-#,##0_ ;_ * &quot;-&quot;_ ;_ @_ "/>
    <numFmt numFmtId="165" formatCode="_-* #,##0_-;\-* #,##0_-;_-* &quot;-&quot;??_-;_-@_-"/>
  </numFmts>
  <fonts count="6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0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0"/>
      <name val="Baskerville Old Face"/>
      <family val="1"/>
    </font>
    <font>
      <b/>
      <sz val="18"/>
      <color theme="0"/>
      <name val="Baskerville Old Face"/>
      <family val="1"/>
    </font>
    <font>
      <sz val="10"/>
      <name val="Courier"/>
      <family val="3"/>
    </font>
    <font>
      <sz val="10"/>
      <name val="Calibri"/>
      <family val="2"/>
      <scheme val="minor"/>
    </font>
    <font>
      <sz val="10"/>
      <name val="Arial"/>
      <family val="2"/>
    </font>
    <font>
      <sz val="2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22"/>
      <color theme="0"/>
      <name val="Baskerville Old Face"/>
      <family val="1"/>
    </font>
    <font>
      <sz val="18"/>
      <color theme="0"/>
      <name val="Baskerville Old Face"/>
      <family val="1"/>
    </font>
    <font>
      <sz val="23"/>
      <name val="Baskerville Old Face"/>
      <family val="1"/>
    </font>
    <font>
      <sz val="18"/>
      <name val="Calibri"/>
      <family val="2"/>
      <scheme val="minor"/>
    </font>
    <font>
      <sz val="26"/>
      <name val="Baskerville Old Face"/>
      <family val="1"/>
    </font>
    <font>
      <sz val="22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Baskerville Old Face"/>
      <family val="1"/>
    </font>
    <font>
      <u/>
      <sz val="7.5"/>
      <color indexed="12"/>
      <name val="Courier"/>
      <family val="3"/>
    </font>
    <font>
      <sz val="13"/>
      <name val="Baskerville Old Face"/>
      <family val="1"/>
    </font>
    <font>
      <u/>
      <sz val="12"/>
      <name val="Baskerville Old Face"/>
      <family val="1"/>
    </font>
    <font>
      <sz val="12"/>
      <name val="Baskerville Old Face"/>
      <family val="1"/>
    </font>
    <font>
      <b/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6"/>
      <name val="Baskerville Old Face"/>
      <family val="1"/>
    </font>
    <font>
      <u/>
      <sz val="16"/>
      <name val="Baskerville Old Face"/>
      <family val="1"/>
    </font>
    <font>
      <u/>
      <sz val="16"/>
      <color theme="1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Baskerville"/>
    </font>
    <font>
      <b/>
      <sz val="10"/>
      <color theme="1"/>
      <name val="Baskerville"/>
    </font>
    <font>
      <sz val="11"/>
      <color theme="1"/>
      <name val="Baskerville"/>
    </font>
    <font>
      <b/>
      <sz val="11"/>
      <color theme="1"/>
      <name val="Baskerville"/>
    </font>
    <font>
      <b/>
      <u/>
      <sz val="11"/>
      <color theme="10"/>
      <name val="Baskerville"/>
    </font>
    <font>
      <b/>
      <sz val="14"/>
      <name val="Baskerville"/>
    </font>
    <font>
      <sz val="14"/>
      <color theme="1"/>
      <name val="Baskerville"/>
    </font>
    <font>
      <b/>
      <sz val="12"/>
      <color theme="1"/>
      <name val="Baskerville"/>
    </font>
    <font>
      <sz val="12"/>
      <color theme="1"/>
      <name val="Baskerville"/>
    </font>
    <font>
      <b/>
      <sz val="14"/>
      <color theme="1"/>
      <name val="Baskerville"/>
    </font>
    <font>
      <b/>
      <u/>
      <sz val="10"/>
      <color theme="10"/>
      <name val="Baskerville"/>
    </font>
    <font>
      <b/>
      <sz val="20"/>
      <name val="Baskerville"/>
    </font>
    <font>
      <b/>
      <i/>
      <sz val="10"/>
      <color theme="0"/>
      <name val="Calibri"/>
      <family val="2"/>
      <scheme val="minor"/>
    </font>
    <font>
      <b/>
      <sz val="23"/>
      <name val="Baskerville Old Face"/>
      <family val="1"/>
    </font>
    <font>
      <u/>
      <sz val="16"/>
      <color rgb="FF000099"/>
      <name val="Baskerville Old Face"/>
      <family val="1"/>
    </font>
    <font>
      <u/>
      <sz val="16"/>
      <color rgb="FF000099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7396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9" fillId="0" borderId="0"/>
    <xf numFmtId="0" fontId="11" fillId="0" borderId="0" applyProtection="0"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53" fillId="6" borderId="0" applyNumberFormat="0" applyBorder="0" applyAlignment="0" applyProtection="0"/>
    <xf numFmtId="0" fontId="54" fillId="7" borderId="0" applyNumberFormat="0" applyBorder="0" applyAlignment="0" applyProtection="0"/>
    <xf numFmtId="0" fontId="55" fillId="8" borderId="0" applyNumberFormat="0" applyBorder="0" applyAlignment="0" applyProtection="0"/>
    <xf numFmtId="0" fontId="56" fillId="9" borderId="7" applyNumberFormat="0" applyAlignment="0" applyProtection="0"/>
    <xf numFmtId="0" fontId="57" fillId="10" borderId="8" applyNumberFormat="0" applyAlignment="0" applyProtection="0"/>
    <xf numFmtId="0" fontId="58" fillId="10" borderId="7" applyNumberFormat="0" applyAlignment="0" applyProtection="0"/>
    <xf numFmtId="0" fontId="59" fillId="0" borderId="9" applyNumberFormat="0" applyFill="0" applyAlignment="0" applyProtection="0"/>
    <xf numFmtId="0" fontId="60" fillId="11" borderId="10" applyNumberFormat="0" applyAlignment="0" applyProtection="0"/>
    <xf numFmtId="0" fontId="61" fillId="0" borderId="0" applyNumberFormat="0" applyFill="0" applyBorder="0" applyAlignment="0" applyProtection="0"/>
    <xf numFmtId="0" fontId="1" fillId="12" borderId="11" applyNumberFormat="0" applyFont="0" applyAlignment="0" applyProtection="0"/>
    <xf numFmtId="0" fontId="62" fillId="0" borderId="0" applyNumberFormat="0" applyFill="0" applyBorder="0" applyAlignment="0" applyProtection="0"/>
    <xf numFmtId="0" fontId="27" fillId="0" borderId="12" applyNumberFormat="0" applyFill="0" applyAlignment="0" applyProtection="0"/>
    <xf numFmtId="0" fontId="6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6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6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6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6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6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91">
    <xf numFmtId="0" fontId="0" fillId="0" borderId="0" xfId="0"/>
    <xf numFmtId="0" fontId="2" fillId="2" borderId="0" xfId="0" applyFont="1" applyFill="1"/>
    <xf numFmtId="164" fontId="3" fillId="2" borderId="0" xfId="1" applyFont="1" applyFill="1" applyBorder="1"/>
    <xf numFmtId="0" fontId="3" fillId="2" borderId="0" xfId="0" applyFont="1" applyFill="1"/>
    <xf numFmtId="0" fontId="0" fillId="2" borderId="0" xfId="0" applyFill="1"/>
    <xf numFmtId="0" fontId="5" fillId="2" borderId="0" xfId="2" applyFont="1" applyFill="1"/>
    <xf numFmtId="164" fontId="0" fillId="0" borderId="0" xfId="0" applyNumberFormat="1"/>
    <xf numFmtId="37" fontId="10" fillId="3" borderId="0" xfId="10" applyFont="1" applyFill="1"/>
    <xf numFmtId="37" fontId="10" fillId="0" borderId="0" xfId="10" applyFont="1"/>
    <xf numFmtId="0" fontId="12" fillId="0" borderId="0" xfId="11" applyFont="1" applyAlignment="1" applyProtection="1">
      <alignment wrapText="1"/>
    </xf>
    <xf numFmtId="0" fontId="13" fillId="0" borderId="0" xfId="11" applyFont="1" applyAlignment="1" applyProtection="1">
      <alignment wrapText="1"/>
    </xf>
    <xf numFmtId="0" fontId="14" fillId="0" borderId="0" xfId="11" applyFont="1" applyAlignment="1" applyProtection="1">
      <alignment wrapText="1"/>
    </xf>
    <xf numFmtId="37" fontId="16" fillId="0" borderId="0" xfId="10" applyFont="1"/>
    <xf numFmtId="37" fontId="20" fillId="0" borderId="0" xfId="10" applyFont="1" applyAlignment="1">
      <alignment horizontal="center"/>
    </xf>
    <xf numFmtId="14" fontId="17" fillId="0" borderId="0" xfId="10" applyNumberFormat="1" applyFont="1" applyAlignment="1">
      <alignment horizontal="center"/>
    </xf>
    <xf numFmtId="14" fontId="17" fillId="0" borderId="0" xfId="10" applyNumberFormat="1" applyFont="1"/>
    <xf numFmtId="14" fontId="20" fillId="0" borderId="0" xfId="10" applyNumberFormat="1" applyFont="1" applyAlignment="1">
      <alignment horizontal="center"/>
    </xf>
    <xf numFmtId="37" fontId="21" fillId="3" borderId="0" xfId="10" applyFont="1" applyFill="1"/>
    <xf numFmtId="37" fontId="16" fillId="3" borderId="0" xfId="10" applyFont="1" applyFill="1"/>
    <xf numFmtId="37" fontId="8" fillId="3" borderId="0" xfId="10" applyFont="1" applyFill="1"/>
    <xf numFmtId="37" fontId="21" fillId="0" borderId="0" xfId="10" applyFont="1"/>
    <xf numFmtId="37" fontId="22" fillId="0" borderId="0" xfId="10" applyFont="1"/>
    <xf numFmtId="37" fontId="24" fillId="0" borderId="0" xfId="10" applyFont="1"/>
    <xf numFmtId="37" fontId="7" fillId="3" borderId="0" xfId="10" applyFont="1" applyFill="1"/>
    <xf numFmtId="37" fontId="25" fillId="0" borderId="0" xfId="12" applyNumberFormat="1" applyFont="1" applyFill="1" applyAlignment="1" applyProtection="1"/>
    <xf numFmtId="37" fontId="26" fillId="0" borderId="0" xfId="10" applyFont="1"/>
    <xf numFmtId="0" fontId="5" fillId="2" borderId="0" xfId="2" applyFont="1" applyFill="1" applyBorder="1"/>
    <xf numFmtId="0" fontId="2" fillId="2" borderId="3" xfId="0" applyFont="1" applyFill="1" applyBorder="1"/>
    <xf numFmtId="164" fontId="3" fillId="2" borderId="1" xfId="1" applyFont="1" applyFill="1" applyBorder="1"/>
    <xf numFmtId="164" fontId="3" fillId="5" borderId="0" xfId="1" applyFont="1" applyFill="1" applyBorder="1"/>
    <xf numFmtId="164" fontId="3" fillId="5" borderId="1" xfId="1" applyFont="1" applyFill="1" applyBorder="1"/>
    <xf numFmtId="164" fontId="0" fillId="0" borderId="0" xfId="1" applyFont="1"/>
    <xf numFmtId="0" fontId="27" fillId="2" borderId="0" xfId="0" applyFont="1" applyFill="1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2" borderId="0" xfId="1" applyFont="1" applyFill="1"/>
    <xf numFmtId="164" fontId="0" fillId="2" borderId="3" xfId="1" applyFont="1" applyFill="1" applyBorder="1"/>
    <xf numFmtId="164" fontId="0" fillId="0" borderId="3" xfId="1" applyFont="1" applyBorder="1"/>
    <xf numFmtId="164" fontId="0" fillId="2" borderId="0" xfId="1" applyFont="1" applyFill="1" applyBorder="1"/>
    <xf numFmtId="164" fontId="0" fillId="2" borderId="0" xfId="1" applyFont="1" applyFill="1" applyAlignment="1">
      <alignment horizontal="center" vertical="center"/>
    </xf>
    <xf numFmtId="164" fontId="2" fillId="2" borderId="0" xfId="1" applyFont="1" applyFill="1" applyBorder="1" applyAlignment="1">
      <alignment horizontal="center" vertical="center"/>
    </xf>
    <xf numFmtId="164" fontId="0" fillId="2" borderId="0" xfId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/>
    </xf>
    <xf numFmtId="164" fontId="2" fillId="2" borderId="0" xfId="1" applyFont="1" applyFill="1" applyBorder="1" applyAlignment="1">
      <alignment horizontal="center"/>
    </xf>
    <xf numFmtId="164" fontId="2" fillId="2" borderId="1" xfId="1" applyFont="1" applyFill="1" applyBorder="1" applyAlignment="1">
      <alignment horizontal="center"/>
    </xf>
    <xf numFmtId="164" fontId="27" fillId="0" borderId="0" xfId="1" applyFont="1"/>
    <xf numFmtId="0" fontId="27" fillId="0" borderId="0" xfId="0" applyFont="1"/>
    <xf numFmtId="164" fontId="0" fillId="0" borderId="1" xfId="1" applyFont="1" applyBorder="1"/>
    <xf numFmtId="164" fontId="27" fillId="5" borderId="0" xfId="1" applyFont="1" applyFill="1"/>
    <xf numFmtId="37" fontId="29" fillId="0" borderId="0" xfId="10" applyFont="1"/>
    <xf numFmtId="37" fontId="30" fillId="0" borderId="0" xfId="12" applyNumberFormat="1" applyFont="1" applyFill="1" applyAlignment="1" applyProtection="1">
      <alignment horizontal="left"/>
    </xf>
    <xf numFmtId="0" fontId="31" fillId="0" borderId="0" xfId="2" applyFont="1"/>
    <xf numFmtId="37" fontId="30" fillId="0" borderId="0" xfId="12" applyNumberFormat="1" applyFont="1" applyFill="1" applyAlignment="1" applyProtection="1"/>
    <xf numFmtId="37" fontId="32" fillId="0" borderId="0" xfId="10" applyFont="1"/>
    <xf numFmtId="37" fontId="31" fillId="0" borderId="0" xfId="2" applyNumberFormat="1" applyFont="1" applyFill="1" applyAlignment="1" applyProtection="1"/>
    <xf numFmtId="37" fontId="29" fillId="0" borderId="0" xfId="10" applyFont="1" applyAlignment="1">
      <alignment horizontal="left" indent="2"/>
    </xf>
    <xf numFmtId="37" fontId="31" fillId="0" borderId="0" xfId="2" applyNumberFormat="1" applyFont="1"/>
    <xf numFmtId="37" fontId="30" fillId="0" borderId="0" xfId="10" applyFont="1"/>
    <xf numFmtId="0" fontId="33" fillId="2" borderId="0" xfId="0" applyFont="1" applyFill="1"/>
    <xf numFmtId="37" fontId="10" fillId="4" borderId="0" xfId="10" applyFont="1" applyFill="1"/>
    <xf numFmtId="0" fontId="35" fillId="2" borderId="0" xfId="0" applyFont="1" applyFill="1" applyAlignment="1">
      <alignment horizontal="left" vertical="top" wrapText="1"/>
    </xf>
    <xf numFmtId="0" fontId="37" fillId="2" borderId="0" xfId="2" applyFont="1" applyFill="1" applyBorder="1"/>
    <xf numFmtId="0" fontId="37" fillId="2" borderId="0" xfId="2" applyFont="1" applyFill="1"/>
    <xf numFmtId="0" fontId="35" fillId="2" borderId="0" xfId="0" applyFont="1" applyFill="1"/>
    <xf numFmtId="9" fontId="35" fillId="0" borderId="0" xfId="3" applyFont="1"/>
    <xf numFmtId="0" fontId="35" fillId="0" borderId="0" xfId="0" applyFont="1"/>
    <xf numFmtId="0" fontId="36" fillId="2" borderId="3" xfId="0" applyFont="1" applyFill="1" applyBorder="1"/>
    <xf numFmtId="0" fontId="35" fillId="2" borderId="3" xfId="0" applyFont="1" applyFill="1" applyBorder="1"/>
    <xf numFmtId="9" fontId="35" fillId="0" borderId="3" xfId="3" applyFont="1" applyBorder="1"/>
    <xf numFmtId="0" fontId="35" fillId="0" borderId="3" xfId="0" applyFont="1" applyBorder="1"/>
    <xf numFmtId="0" fontId="40" fillId="2" borderId="0" xfId="0" applyFont="1" applyFill="1" applyAlignment="1">
      <alignment vertical="center" wrapText="1"/>
    </xf>
    <xf numFmtId="0" fontId="40" fillId="2" borderId="0" xfId="0" applyFont="1" applyFill="1" applyAlignment="1">
      <alignment horizontal="center" vertical="center" wrapText="1"/>
    </xf>
    <xf numFmtId="0" fontId="40" fillId="2" borderId="1" xfId="0" applyFont="1" applyFill="1" applyBorder="1" applyAlignment="1">
      <alignment horizontal="center" vertical="top" wrapText="1"/>
    </xf>
    <xf numFmtId="0" fontId="40" fillId="2" borderId="0" xfId="0" applyFont="1" applyFill="1"/>
    <xf numFmtId="164" fontId="41" fillId="2" borderId="0" xfId="1" applyFont="1" applyFill="1" applyBorder="1"/>
    <xf numFmtId="164" fontId="40" fillId="5" borderId="0" xfId="1" applyFont="1" applyFill="1" applyBorder="1"/>
    <xf numFmtId="164" fontId="35" fillId="2" borderId="0" xfId="1" applyFont="1" applyFill="1" applyBorder="1"/>
    <xf numFmtId="164" fontId="41" fillId="2" borderId="1" xfId="1" applyFont="1" applyFill="1" applyBorder="1"/>
    <xf numFmtId="164" fontId="40" fillId="5" borderId="1" xfId="1" applyFont="1" applyFill="1" applyBorder="1"/>
    <xf numFmtId="164" fontId="40" fillId="2" borderId="0" xfId="1" applyFont="1" applyFill="1" applyBorder="1"/>
    <xf numFmtId="164" fontId="36" fillId="2" borderId="0" xfId="1" applyFont="1" applyFill="1" applyBorder="1"/>
    <xf numFmtId="0" fontId="41" fillId="2" borderId="0" xfId="0" applyFont="1" applyFill="1"/>
    <xf numFmtId="0" fontId="39" fillId="2" borderId="0" xfId="0" applyFont="1" applyFill="1"/>
    <xf numFmtId="0" fontId="43" fillId="2" borderId="0" xfId="2" applyFont="1" applyFill="1"/>
    <xf numFmtId="0" fontId="43" fillId="2" borderId="0" xfId="2" applyFont="1" applyFill="1" applyBorder="1"/>
    <xf numFmtId="0" fontId="35" fillId="2" borderId="0" xfId="0" applyFont="1" applyFill="1" applyAlignment="1">
      <alignment horizontal="center" vertical="center"/>
    </xf>
    <xf numFmtId="0" fontId="34" fillId="2" borderId="3" xfId="0" applyFont="1" applyFill="1" applyBorder="1"/>
    <xf numFmtId="164" fontId="35" fillId="0" borderId="0" xfId="1" applyFont="1"/>
    <xf numFmtId="0" fontId="36" fillId="2" borderId="0" xfId="0" applyFont="1" applyFill="1"/>
    <xf numFmtId="164" fontId="33" fillId="2" borderId="0" xfId="1" applyFont="1" applyFill="1" applyBorder="1"/>
    <xf numFmtId="164" fontId="34" fillId="2" borderId="0" xfId="1" applyFont="1" applyFill="1" applyBorder="1"/>
    <xf numFmtId="0" fontId="40" fillId="2" borderId="0" xfId="0" applyFont="1" applyFill="1" applyAlignment="1">
      <alignment horizontal="left"/>
    </xf>
    <xf numFmtId="0" fontId="40" fillId="2" borderId="2" xfId="0" applyFont="1" applyFill="1" applyBorder="1" applyAlignment="1">
      <alignment horizontal="center"/>
    </xf>
    <xf numFmtId="0" fontId="41" fillId="0" borderId="0" xfId="0" applyFont="1"/>
    <xf numFmtId="0" fontId="40" fillId="2" borderId="0" xfId="0" applyFont="1" applyFill="1" applyAlignment="1">
      <alignment horizontal="center"/>
    </xf>
    <xf numFmtId="0" fontId="40" fillId="2" borderId="1" xfId="0" applyFont="1" applyFill="1" applyBorder="1" applyAlignment="1">
      <alignment horizontal="center"/>
    </xf>
    <xf numFmtId="164" fontId="41" fillId="0" borderId="0" xfId="1" applyFont="1"/>
    <xf numFmtId="0" fontId="40" fillId="5" borderId="0" xfId="0" applyFont="1" applyFill="1"/>
    <xf numFmtId="0" fontId="41" fillId="2" borderId="0" xfId="0" applyFont="1" applyFill="1" applyAlignment="1">
      <alignment horizontal="left" indent="2"/>
    </xf>
    <xf numFmtId="164" fontId="35" fillId="2" borderId="0" xfId="1" applyFont="1" applyFill="1"/>
    <xf numFmtId="164" fontId="35" fillId="2" borderId="3" xfId="1" applyFont="1" applyFill="1" applyBorder="1"/>
    <xf numFmtId="164" fontId="35" fillId="0" borderId="3" xfId="1" applyFont="1" applyBorder="1"/>
    <xf numFmtId="164" fontId="35" fillId="2" borderId="0" xfId="1" applyFont="1" applyFill="1" applyAlignment="1">
      <alignment horizontal="center" vertical="center"/>
    </xf>
    <xf numFmtId="164" fontId="36" fillId="2" borderId="0" xfId="1" applyFont="1" applyFill="1" applyBorder="1" applyAlignment="1">
      <alignment horizontal="center" vertical="center"/>
    </xf>
    <xf numFmtId="164" fontId="35" fillId="2" borderId="0" xfId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64" fontId="36" fillId="2" borderId="0" xfId="1" applyFont="1" applyFill="1" applyAlignment="1">
      <alignment horizontal="center"/>
    </xf>
    <xf numFmtId="164" fontId="36" fillId="2" borderId="0" xfId="1" applyFont="1" applyFill="1" applyBorder="1" applyAlignment="1">
      <alignment horizontal="center"/>
    </xf>
    <xf numFmtId="164" fontId="36" fillId="2" borderId="1" xfId="1" applyFont="1" applyFill="1" applyBorder="1" applyAlignment="1">
      <alignment horizontal="center"/>
    </xf>
    <xf numFmtId="164" fontId="35" fillId="5" borderId="0" xfId="1" applyFont="1" applyFill="1" applyBorder="1"/>
    <xf numFmtId="164" fontId="33" fillId="5" borderId="0" xfId="1" applyFont="1" applyFill="1" applyBorder="1"/>
    <xf numFmtId="164" fontId="35" fillId="0" borderId="1" xfId="1" applyFont="1" applyBorder="1"/>
    <xf numFmtId="164" fontId="33" fillId="2" borderId="1" xfId="1" applyFont="1" applyFill="1" applyBorder="1"/>
    <xf numFmtId="164" fontId="33" fillId="5" borderId="1" xfId="1" applyFont="1" applyFill="1" applyBorder="1"/>
    <xf numFmtId="0" fontId="36" fillId="0" borderId="0" xfId="0" applyFont="1"/>
    <xf numFmtId="164" fontId="36" fillId="0" borderId="0" xfId="1" applyFont="1"/>
    <xf numFmtId="164" fontId="36" fillId="5" borderId="0" xfId="1" applyFont="1" applyFill="1"/>
    <xf numFmtId="0" fontId="34" fillId="2" borderId="0" xfId="0" applyFont="1" applyFill="1"/>
    <xf numFmtId="164" fontId="34" fillId="2" borderId="0" xfId="1" applyFont="1" applyFill="1" applyBorder="1" applyAlignment="1">
      <alignment horizontal="center"/>
    </xf>
    <xf numFmtId="164" fontId="34" fillId="2" borderId="0" xfId="1" applyFont="1" applyFill="1" applyBorder="1" applyAlignment="1">
      <alignment horizontal="center" vertical="center"/>
    </xf>
    <xf numFmtId="164" fontId="34" fillId="2" borderId="0" xfId="1" applyFont="1" applyFill="1" applyAlignment="1">
      <alignment horizontal="center"/>
    </xf>
    <xf numFmtId="164" fontId="34" fillId="2" borderId="1" xfId="1" applyFont="1" applyFill="1" applyBorder="1" applyAlignment="1">
      <alignment horizontal="center"/>
    </xf>
    <xf numFmtId="3" fontId="35" fillId="2" borderId="0" xfId="1" applyNumberFormat="1" applyFont="1" applyFill="1" applyBorder="1"/>
    <xf numFmtId="3" fontId="35" fillId="2" borderId="0" xfId="1" applyNumberFormat="1" applyFont="1" applyFill="1"/>
    <xf numFmtId="3" fontId="35" fillId="5" borderId="0" xfId="1" applyNumberFormat="1" applyFont="1" applyFill="1" applyBorder="1"/>
    <xf numFmtId="3" fontId="35" fillId="0" borderId="0" xfId="1" applyNumberFormat="1" applyFont="1"/>
    <xf numFmtId="3" fontId="33" fillId="2" borderId="0" xfId="1" applyNumberFormat="1" applyFont="1" applyFill="1" applyBorder="1"/>
    <xf numFmtId="3" fontId="33" fillId="5" borderId="0" xfId="1" applyNumberFormat="1" applyFont="1" applyFill="1" applyBorder="1"/>
    <xf numFmtId="3" fontId="35" fillId="0" borderId="1" xfId="1" applyNumberFormat="1" applyFont="1" applyBorder="1"/>
    <xf numFmtId="3" fontId="33" fillId="2" borderId="1" xfId="1" applyNumberFormat="1" applyFont="1" applyFill="1" applyBorder="1"/>
    <xf numFmtId="3" fontId="33" fillId="5" borderId="1" xfId="1" applyNumberFormat="1" applyFont="1" applyFill="1" applyBorder="1"/>
    <xf numFmtId="3" fontId="36" fillId="0" borderId="0" xfId="1" applyNumberFormat="1" applyFont="1"/>
    <xf numFmtId="3" fontId="36" fillId="5" borderId="0" xfId="1" applyNumberFormat="1" applyFont="1" applyFill="1"/>
    <xf numFmtId="0" fontId="35" fillId="2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164" fontId="35" fillId="0" borderId="0" xfId="0" applyNumberFormat="1" applyFont="1"/>
    <xf numFmtId="0" fontId="35" fillId="2" borderId="0" xfId="0" applyFont="1" applyFill="1" applyAlignment="1">
      <alignment horizontal="left" indent="2"/>
    </xf>
    <xf numFmtId="0" fontId="35" fillId="0" borderId="0" xfId="0" applyFont="1" applyAlignment="1">
      <alignment horizontal="left" indent="2"/>
    </xf>
    <xf numFmtId="164" fontId="36" fillId="5" borderId="0" xfId="1" applyFont="1" applyFill="1" applyBorder="1"/>
    <xf numFmtId="164" fontId="36" fillId="2" borderId="0" xfId="1" applyFont="1" applyFill="1"/>
    <xf numFmtId="164" fontId="35" fillId="0" borderId="0" xfId="1" applyFont="1" applyAlignment="1">
      <alignment horizontal="center" vertical="center"/>
    </xf>
    <xf numFmtId="37" fontId="45" fillId="3" borderId="0" xfId="10" applyFont="1" applyFill="1"/>
    <xf numFmtId="164" fontId="35" fillId="0" borderId="0" xfId="1" applyFont="1" applyBorder="1"/>
    <xf numFmtId="0" fontId="4" fillId="2" borderId="0" xfId="2" applyFill="1"/>
    <xf numFmtId="37" fontId="47" fillId="0" borderId="0" xfId="10" applyFont="1"/>
    <xf numFmtId="37" fontId="48" fillId="0" borderId="0" xfId="2" applyNumberFormat="1" applyFont="1"/>
    <xf numFmtId="164" fontId="41" fillId="0" borderId="0" xfId="1" applyFont="1" applyFill="1" applyBorder="1"/>
    <xf numFmtId="164" fontId="41" fillId="0" borderId="1" xfId="1" applyFont="1" applyFill="1" applyBorder="1"/>
    <xf numFmtId="164" fontId="40" fillId="0" borderId="0" xfId="1" applyFont="1" applyFill="1" applyBorder="1"/>
    <xf numFmtId="164" fontId="41" fillId="0" borderId="0" xfId="0" applyNumberFormat="1" applyFont="1"/>
    <xf numFmtId="43" fontId="35" fillId="0" borderId="0" xfId="57" applyFont="1"/>
    <xf numFmtId="43" fontId="35" fillId="0" borderId="3" xfId="57" applyFont="1" applyBorder="1"/>
    <xf numFmtId="43" fontId="36" fillId="2" borderId="0" xfId="57" applyFont="1" applyFill="1" applyAlignment="1">
      <alignment horizontal="center"/>
    </xf>
    <xf numFmtId="43" fontId="35" fillId="0" borderId="0" xfId="57" applyFont="1" applyBorder="1"/>
    <xf numFmtId="43" fontId="35" fillId="2" borderId="0" xfId="57" applyFont="1" applyFill="1" applyBorder="1"/>
    <xf numFmtId="43" fontId="36" fillId="2" borderId="0" xfId="57" applyFont="1" applyFill="1" applyBorder="1"/>
    <xf numFmtId="43" fontId="35" fillId="2" borderId="0" xfId="57" applyFont="1" applyFill="1"/>
    <xf numFmtId="165" fontId="35" fillId="0" borderId="0" xfId="57" applyNumberFormat="1" applyFont="1"/>
    <xf numFmtId="37" fontId="10" fillId="4" borderId="0" xfId="10" applyFont="1" applyFill="1" applyAlignment="1">
      <alignment horizontal="center"/>
    </xf>
    <xf numFmtId="37" fontId="16" fillId="4" borderId="0" xfId="10" applyFont="1" applyFill="1" applyAlignment="1">
      <alignment horizontal="center" vertical="center"/>
    </xf>
    <xf numFmtId="37" fontId="19" fillId="0" borderId="0" xfId="10" applyFont="1" applyAlignment="1">
      <alignment horizontal="center"/>
    </xf>
    <xf numFmtId="14" fontId="46" fillId="0" borderId="0" xfId="10" applyNumberFormat="1" applyFont="1" applyAlignment="1">
      <alignment horizontal="center"/>
    </xf>
    <xf numFmtId="0" fontId="35" fillId="2" borderId="0" xfId="0" applyFont="1" applyFill="1" applyAlignment="1">
      <alignment horizontal="left" vertical="top" wrapText="1"/>
    </xf>
    <xf numFmtId="37" fontId="21" fillId="4" borderId="0" xfId="10" applyFont="1" applyFill="1" applyAlignment="1">
      <alignment horizontal="center" vertical="top" wrapText="1"/>
    </xf>
    <xf numFmtId="37" fontId="18" fillId="0" borderId="0" xfId="10" applyFont="1" applyAlignment="1">
      <alignment horizontal="center"/>
    </xf>
    <xf numFmtId="37" fontId="15" fillId="4" borderId="0" xfId="10" applyFont="1" applyFill="1" applyAlignment="1">
      <alignment horizontal="center"/>
    </xf>
    <xf numFmtId="0" fontId="34" fillId="2" borderId="0" xfId="0" applyFont="1" applyFill="1" applyAlignment="1">
      <alignment horizontal="left" vertical="center"/>
    </xf>
    <xf numFmtId="37" fontId="16" fillId="3" borderId="0" xfId="10" applyFont="1" applyFill="1" applyAlignment="1">
      <alignment horizontal="center"/>
    </xf>
    <xf numFmtId="0" fontId="40" fillId="2" borderId="1" xfId="0" applyFont="1" applyFill="1" applyBorder="1" applyAlignment="1">
      <alignment horizontal="center" vertical="center" wrapText="1"/>
    </xf>
    <xf numFmtId="0" fontId="38" fillId="2" borderId="0" xfId="0" applyFont="1" applyFill="1" applyAlignment="1">
      <alignment horizontal="center" vertical="center"/>
    </xf>
    <xf numFmtId="14" fontId="35" fillId="2" borderId="0" xfId="0" applyNumberFormat="1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40" fillId="2" borderId="0" xfId="0" applyFont="1" applyFill="1" applyAlignment="1">
      <alignment horizontal="left" wrapText="1"/>
    </xf>
    <xf numFmtId="0" fontId="40" fillId="2" borderId="0" xfId="0" applyFont="1" applyFill="1" applyAlignment="1">
      <alignment horizontal="left"/>
    </xf>
    <xf numFmtId="0" fontId="40" fillId="2" borderId="2" xfId="0" applyFont="1" applyFill="1" applyBorder="1" applyAlignment="1">
      <alignment horizontal="center" vertical="center"/>
    </xf>
    <xf numFmtId="0" fontId="40" fillId="2" borderId="2" xfId="0" applyFont="1" applyFill="1" applyBorder="1" applyAlignment="1">
      <alignment horizontal="center" wrapText="1"/>
    </xf>
    <xf numFmtId="0" fontId="40" fillId="2" borderId="2" xfId="0" applyFont="1" applyFill="1" applyBorder="1" applyAlignment="1">
      <alignment horizontal="center"/>
    </xf>
    <xf numFmtId="0" fontId="44" fillId="2" borderId="0" xfId="0" applyFont="1" applyFill="1" applyAlignment="1">
      <alignment horizontal="center" vertical="center"/>
    </xf>
    <xf numFmtId="164" fontId="36" fillId="2" borderId="2" xfId="1" applyFont="1" applyFill="1" applyBorder="1" applyAlignment="1">
      <alignment horizontal="center" vertical="center"/>
    </xf>
    <xf numFmtId="0" fontId="36" fillId="2" borderId="0" xfId="0" applyFont="1" applyFill="1" applyAlignment="1">
      <alignment horizontal="left"/>
    </xf>
    <xf numFmtId="164" fontId="36" fillId="2" borderId="2" xfId="1" applyFont="1" applyFill="1" applyBorder="1" applyAlignment="1">
      <alignment horizontal="center" vertical="center" wrapText="1"/>
    </xf>
    <xf numFmtId="164" fontId="34" fillId="2" borderId="2" xfId="1" applyFont="1" applyFill="1" applyBorder="1" applyAlignment="1">
      <alignment horizontal="center" vertical="center"/>
    </xf>
    <xf numFmtId="0" fontId="34" fillId="2" borderId="0" xfId="0" applyFont="1" applyFill="1" applyAlignment="1">
      <alignment horizontal="left"/>
    </xf>
    <xf numFmtId="164" fontId="34" fillId="2" borderId="2" xfId="1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/>
    </xf>
    <xf numFmtId="164" fontId="2" fillId="2" borderId="2" xfId="1" applyFont="1" applyFill="1" applyBorder="1" applyAlignment="1">
      <alignment horizontal="center" vertical="center"/>
    </xf>
    <xf numFmtId="0" fontId="2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2" fillId="2" borderId="2" xfId="1" applyFont="1" applyFill="1" applyBorder="1" applyAlignment="1">
      <alignment horizontal="center" vertical="center" wrapText="1"/>
    </xf>
  </cellXfs>
  <cellStyles count="58">
    <cellStyle name="20% - Énfasis1" xfId="31" builtinId="30" customBuiltin="1"/>
    <cellStyle name="20% - Énfasis2" xfId="35" builtinId="34" customBuiltin="1"/>
    <cellStyle name="20% - Énfasis3" xfId="39" builtinId="38" customBuiltin="1"/>
    <cellStyle name="20% - Énfasis4" xfId="43" builtinId="42" customBuiltin="1"/>
    <cellStyle name="20% - Énfasis5" xfId="47" builtinId="46" customBuiltin="1"/>
    <cellStyle name="20% - Énfasis6" xfId="51" builtinId="50" customBuiltin="1"/>
    <cellStyle name="40% - Énfasis1" xfId="32" builtinId="31" customBuiltin="1"/>
    <cellStyle name="40% - Énfasis2" xfId="36" builtinId="35" customBuiltin="1"/>
    <cellStyle name="40% - Énfasis3" xfId="40" builtinId="39" customBuiltin="1"/>
    <cellStyle name="40% - Énfasis4" xfId="44" builtinId="43" customBuiltin="1"/>
    <cellStyle name="40% - Énfasis5" xfId="48" builtinId="47" customBuiltin="1"/>
    <cellStyle name="40% - Énfasis6" xfId="52" builtinId="51" customBuiltin="1"/>
    <cellStyle name="60% - Énfasis1" xfId="33" builtinId="32" customBuiltin="1"/>
    <cellStyle name="60% - Énfasis2" xfId="37" builtinId="36" customBuiltin="1"/>
    <cellStyle name="60% - Énfasis3" xfId="41" builtinId="40" customBuiltin="1"/>
    <cellStyle name="60% - Énfasis4" xfId="45" builtinId="44" customBuiltin="1"/>
    <cellStyle name="60% - Énfasis5" xfId="49" builtinId="48" customBuiltin="1"/>
    <cellStyle name="60% - Énfasis6" xfId="53" builtinId="52" customBuiltin="1"/>
    <cellStyle name="Bueno" xfId="18" builtinId="26" customBuiltin="1"/>
    <cellStyle name="Cálculo" xfId="23" builtinId="22" customBuiltin="1"/>
    <cellStyle name="Celda de comprobación" xfId="25" builtinId="23" customBuiltin="1"/>
    <cellStyle name="Celda vinculada" xfId="24" builtinId="24" customBuiltin="1"/>
    <cellStyle name="Encabezado 1" xfId="14" builtinId="16" customBuiltin="1"/>
    <cellStyle name="Encabezado 4" xfId="17" builtinId="19" customBuiltin="1"/>
    <cellStyle name="Énfasis1" xfId="30" builtinId="29" customBuiltin="1"/>
    <cellStyle name="Énfasis2" xfId="34" builtinId="33" customBuiltin="1"/>
    <cellStyle name="Énfasis3" xfId="38" builtinId="37" customBuiltin="1"/>
    <cellStyle name="Énfasis4" xfId="42" builtinId="41" customBuiltin="1"/>
    <cellStyle name="Énfasis5" xfId="46" builtinId="45" customBuiltin="1"/>
    <cellStyle name="Énfasis6" xfId="50" builtinId="49" customBuiltin="1"/>
    <cellStyle name="Entrada" xfId="21" builtinId="20" customBuiltin="1"/>
    <cellStyle name="Hipervínculo" xfId="2" builtinId="8"/>
    <cellStyle name="Hipervínculo 2" xfId="12" xr:uid="{234B6F96-9BD4-499C-BB59-1DC0D772F1A5}"/>
    <cellStyle name="Incorrecto" xfId="19" builtinId="27" customBuiltin="1"/>
    <cellStyle name="Millares" xfId="57" builtinId="3"/>
    <cellStyle name="Millares [0]" xfId="1" builtinId="6"/>
    <cellStyle name="Millares [0] 2" xfId="8" xr:uid="{00000000-0005-0000-0000-000003000000}"/>
    <cellStyle name="Millares [0] 3" xfId="6" xr:uid="{00000000-0005-0000-0000-000004000000}"/>
    <cellStyle name="Millares [0] 4" xfId="54" xr:uid="{A0F4CC40-5B74-40CE-BD38-9E06FCFF108D}"/>
    <cellStyle name="Millares 2" xfId="55" xr:uid="{2088C807-37B0-4069-9766-B73EDB1C9DC5}"/>
    <cellStyle name="Millares 3" xfId="56" xr:uid="{3C2E0606-70BF-4E0B-B17A-05053640463B}"/>
    <cellStyle name="Neutral" xfId="20" builtinId="28" customBuiltin="1"/>
    <cellStyle name="Normal" xfId="0" builtinId="0"/>
    <cellStyle name="Normal 2" xfId="7" xr:uid="{00000000-0005-0000-0000-000006000000}"/>
    <cellStyle name="Normal 2 14 2" xfId="10" xr:uid="{182F237F-C731-4AE5-8E19-31414F3EDA7D}"/>
    <cellStyle name="Normal 3" xfId="4" xr:uid="{00000000-0005-0000-0000-000007000000}"/>
    <cellStyle name="Normal_BG-bcos-Jul-2001" xfId="11" xr:uid="{9B80EDB6-8829-4CFB-91A8-1A2D58DF0C95}"/>
    <cellStyle name="Notas" xfId="27" builtinId="10" customBuiltin="1"/>
    <cellStyle name="Porcentaje" xfId="3" builtinId="5"/>
    <cellStyle name="Porcentaje 2" xfId="9" xr:uid="{00000000-0005-0000-0000-000009000000}"/>
    <cellStyle name="Porcentaje 3" xfId="5" xr:uid="{00000000-0005-0000-0000-00000A000000}"/>
    <cellStyle name="Salida" xfId="22" builtinId="21" customBuiltin="1"/>
    <cellStyle name="Texto de advertencia" xfId="26" builtinId="11" customBuiltin="1"/>
    <cellStyle name="Texto explicativo" xfId="28" builtinId="53" customBuiltin="1"/>
    <cellStyle name="Título" xfId="13" builtinId="15" customBuiltin="1"/>
    <cellStyle name="Título 2" xfId="15" builtinId="17" customBuiltin="1"/>
    <cellStyle name="Título 3" xfId="16" builtinId="18" customBuiltin="1"/>
    <cellStyle name="Total" xfId="29" builtinId="25" customBuiltin="1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1</xdr:row>
      <xdr:rowOff>38100</xdr:rowOff>
    </xdr:from>
    <xdr:to>
      <xdr:col>7</xdr:col>
      <xdr:colOff>340995</xdr:colOff>
      <xdr:row>7</xdr:row>
      <xdr:rowOff>118110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C3B7D9D-5ABF-40C9-84F3-D160D8434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3460" y="21336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1607821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F39CD2F-C1F6-47B3-B5EB-E1ADC37C0B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716280</xdr:colOff>
      <xdr:row>0</xdr:row>
      <xdr:rowOff>83820</xdr:rowOff>
    </xdr:from>
    <xdr:to>
      <xdr:col>4</xdr:col>
      <xdr:colOff>249555</xdr:colOff>
      <xdr:row>5</xdr:row>
      <xdr:rowOff>243840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B20B7877-6804-4A0C-9D17-ABAECBC00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8180" y="83820"/>
          <a:ext cx="1430655" cy="1383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106681</xdr:colOff>
      <xdr:row>1</xdr:row>
      <xdr:rowOff>38100</xdr:rowOff>
    </xdr:from>
    <xdr:to>
      <xdr:col>2</xdr:col>
      <xdr:colOff>340996</xdr:colOff>
      <xdr:row>8</xdr:row>
      <xdr:rowOff>3810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4F98ACD-C985-4372-8EF0-DC36AF858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1" y="220980"/>
          <a:ext cx="1636395" cy="13030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79409</xdr:colOff>
      <xdr:row>1</xdr:row>
      <xdr:rowOff>89435</xdr:rowOff>
    </xdr:from>
    <xdr:to>
      <xdr:col>1</xdr:col>
      <xdr:colOff>1679609</xdr:colOff>
      <xdr:row>7</xdr:row>
      <xdr:rowOff>300589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63055C-5CF0-405A-84AF-9CE5FF466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704" y="273919"/>
          <a:ext cx="1600200" cy="131424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78741</xdr:colOff>
      <xdr:row>1</xdr:row>
      <xdr:rowOff>167640</xdr:rowOff>
    </xdr:from>
    <xdr:to>
      <xdr:col>1</xdr:col>
      <xdr:colOff>1680846</xdr:colOff>
      <xdr:row>8</xdr:row>
      <xdr:rowOff>34925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A8F227-CD6B-4332-BD25-C59C5E9060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041" y="345440"/>
          <a:ext cx="1604010" cy="12674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120016</xdr:colOff>
      <xdr:row>1</xdr:row>
      <xdr:rowOff>91440</xdr:rowOff>
    </xdr:from>
    <xdr:to>
      <xdr:col>2</xdr:col>
      <xdr:colOff>41911</xdr:colOff>
      <xdr:row>7</xdr:row>
      <xdr:rowOff>300990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31F9DD-2062-49F2-BF6F-DE9E71202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316" y="272415"/>
          <a:ext cx="1604010" cy="12896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0</xdr:row>
      <xdr:rowOff>129540</xdr:rowOff>
    </xdr:from>
    <xdr:to>
      <xdr:col>1</xdr:col>
      <xdr:colOff>1634491</xdr:colOff>
      <xdr:row>7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BBAFB61-C70C-4CEA-BA87-C11814B2D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129540"/>
          <a:ext cx="1592580" cy="130302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15241</xdr:colOff>
      <xdr:row>1</xdr:row>
      <xdr:rowOff>76200</xdr:rowOff>
    </xdr:from>
    <xdr:to>
      <xdr:col>1</xdr:col>
      <xdr:colOff>1634491</xdr:colOff>
      <xdr:row>7</xdr:row>
      <xdr:rowOff>300990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5BA3D54-B678-4D2B-B6F7-D9DAAC13B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1" y="259080"/>
          <a:ext cx="1600200" cy="130302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83821</xdr:colOff>
      <xdr:row>1</xdr:row>
      <xdr:rowOff>106680</xdr:rowOff>
    </xdr:from>
    <xdr:to>
      <xdr:col>1</xdr:col>
      <xdr:colOff>1680211</xdr:colOff>
      <xdr:row>7</xdr:row>
      <xdr:rowOff>308610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0B3A81C-4C98-4B11-B2F4-6703D8130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121" y="289560"/>
          <a:ext cx="1600200" cy="1303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p027\CI\Users\eacosta\Desktop\1_BOLB%2002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átula Impresa"/>
      <sheetName val="Carátula"/>
      <sheetName val="Índic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768C3-4860-463B-B633-CC7523C84C14}">
  <sheetPr>
    <tabColor theme="0" tint="-0.14999847407452621"/>
    <pageSetUpPr fitToPage="1"/>
  </sheetPr>
  <dimension ref="A1:N29"/>
  <sheetViews>
    <sheetView showGridLines="0" zoomScaleNormal="100" zoomScaleSheetLayoutView="80" workbookViewId="0">
      <selection activeCell="B20" sqref="B20:M20"/>
    </sheetView>
  </sheetViews>
  <sheetFormatPr baseColWidth="10" defaultColWidth="14.7109375" defaultRowHeight="12.75"/>
  <cols>
    <col min="1" max="1" width="2.85546875" style="8" customWidth="1"/>
    <col min="2" max="2" width="27.85546875" style="8" customWidth="1"/>
    <col min="3" max="5" width="13.7109375" style="8" customWidth="1"/>
    <col min="6" max="6" width="3.28515625" style="8" customWidth="1"/>
    <col min="7" max="7" width="13.7109375" style="8" customWidth="1"/>
    <col min="8" max="8" width="22.28515625" style="8" customWidth="1"/>
    <col min="9" max="12" width="13.7109375" style="8" customWidth="1"/>
    <col min="13" max="13" width="3.28515625" style="8" customWidth="1"/>
    <col min="14" max="14" width="13.7109375" style="8" customWidth="1"/>
    <col min="15" max="16384" width="14.7109375" style="8"/>
  </cols>
  <sheetData>
    <row r="1" spans="1:14">
      <c r="A1" s="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</row>
    <row r="2" spans="1:14">
      <c r="A2" s="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</row>
    <row r="3" spans="1:14">
      <c r="A3" s="59"/>
      <c r="B3" s="159"/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</row>
    <row r="4" spans="1:14" ht="27.75" customHeight="1">
      <c r="A4" s="59"/>
      <c r="B4" s="159"/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9"/>
    </row>
    <row r="5" spans="1:14" ht="18.75">
      <c r="A5" s="59"/>
      <c r="B5" s="159"/>
      <c r="C5" s="159"/>
      <c r="D5" s="159"/>
      <c r="E5" s="159"/>
      <c r="F5" s="159"/>
      <c r="G5" s="159"/>
      <c r="H5" s="159"/>
      <c r="I5" s="159"/>
      <c r="J5" s="159"/>
      <c r="K5" s="159"/>
      <c r="L5" s="159"/>
      <c r="M5" s="159"/>
      <c r="N5" s="10"/>
    </row>
    <row r="6" spans="1:14" ht="15.75" customHeight="1">
      <c r="A6" s="59"/>
      <c r="B6" s="159"/>
      <c r="C6" s="159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1"/>
    </row>
    <row r="7" spans="1:14">
      <c r="A7" s="59"/>
      <c r="B7" s="159"/>
      <c r="C7" s="159"/>
      <c r="D7" s="159"/>
      <c r="E7" s="159"/>
      <c r="F7" s="159"/>
      <c r="G7" s="159"/>
      <c r="H7" s="159"/>
      <c r="I7" s="159"/>
      <c r="J7" s="159"/>
      <c r="K7" s="159"/>
      <c r="L7" s="159"/>
      <c r="M7" s="159"/>
    </row>
    <row r="8" spans="1:14">
      <c r="A8" s="59"/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</row>
    <row r="9" spans="1:14" ht="28.5">
      <c r="A9" s="59"/>
      <c r="B9" s="166" t="s">
        <v>0</v>
      </c>
      <c r="C9" s="166"/>
      <c r="D9" s="166"/>
      <c r="E9" s="166"/>
      <c r="F9" s="166"/>
      <c r="G9" s="166"/>
      <c r="H9" s="166"/>
      <c r="I9" s="166"/>
      <c r="J9" s="166"/>
      <c r="K9" s="166"/>
      <c r="L9" s="166"/>
      <c r="M9" s="166"/>
    </row>
    <row r="10" spans="1:14" ht="23.45" customHeight="1">
      <c r="A10" s="59"/>
      <c r="B10" s="160" t="s">
        <v>1</v>
      </c>
      <c r="C10" s="160"/>
      <c r="D10" s="160"/>
      <c r="E10" s="160"/>
      <c r="F10" s="160"/>
      <c r="G10" s="160"/>
      <c r="H10" s="160"/>
      <c r="I10" s="160"/>
      <c r="J10" s="160"/>
      <c r="K10" s="160"/>
      <c r="L10" s="160"/>
      <c r="M10" s="160"/>
    </row>
    <row r="11" spans="1:14" ht="29.45" customHeight="1">
      <c r="A11" s="59"/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</row>
    <row r="12" spans="1:14" ht="15.75" customHeight="1">
      <c r="B12" s="165"/>
      <c r="C12" s="165"/>
      <c r="D12" s="165"/>
      <c r="E12" s="165"/>
      <c r="F12" s="165"/>
      <c r="G12" s="165"/>
      <c r="H12" s="165"/>
      <c r="I12" s="165"/>
    </row>
    <row r="13" spans="1:14" ht="33.75">
      <c r="B13" s="161" t="s">
        <v>2</v>
      </c>
      <c r="C13" s="161"/>
      <c r="D13" s="161"/>
      <c r="E13" s="161"/>
      <c r="F13" s="161"/>
      <c r="G13" s="161"/>
      <c r="H13" s="161"/>
      <c r="I13" s="161"/>
      <c r="J13" s="161"/>
      <c r="K13" s="161"/>
      <c r="L13" s="161"/>
      <c r="M13" s="161"/>
    </row>
    <row r="14" spans="1:14" ht="9" customHeight="1"/>
    <row r="15" spans="1:14" ht="33.75">
      <c r="B15" s="161" t="s">
        <v>3</v>
      </c>
      <c r="C15" s="161"/>
      <c r="D15" s="161"/>
      <c r="E15" s="161"/>
      <c r="F15" s="161"/>
      <c r="G15" s="161"/>
      <c r="H15" s="161"/>
      <c r="I15" s="161"/>
      <c r="J15" s="161"/>
      <c r="K15" s="161"/>
      <c r="L15" s="161"/>
      <c r="M15" s="161"/>
    </row>
    <row r="16" spans="1:14" ht="12.75" customHeight="1">
      <c r="B16" s="13"/>
      <c r="C16" s="13"/>
      <c r="D16" s="13"/>
      <c r="E16" s="13"/>
      <c r="F16" s="13"/>
      <c r="G16" s="13"/>
      <c r="H16" s="13"/>
      <c r="I16" s="13"/>
    </row>
    <row r="17" spans="1:13" ht="30">
      <c r="B17" s="162">
        <v>45473</v>
      </c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</row>
    <row r="18" spans="1:13" ht="11.25" customHeight="1">
      <c r="B18" s="13"/>
      <c r="C18" s="13"/>
      <c r="D18" s="13"/>
      <c r="E18" s="13"/>
      <c r="F18" s="13"/>
      <c r="G18" s="13"/>
      <c r="H18" s="13"/>
      <c r="I18" s="13"/>
    </row>
    <row r="19" spans="1:13" s="4" customFormat="1" ht="21" customHeight="1">
      <c r="B19" s="167" t="s">
        <v>95</v>
      </c>
      <c r="C19" s="167"/>
      <c r="D19" s="167"/>
      <c r="E19" s="167"/>
      <c r="F19" s="167"/>
      <c r="G19" s="167"/>
      <c r="H19" s="167"/>
      <c r="I19" s="58"/>
      <c r="J19" s="58"/>
      <c r="K19" s="58"/>
      <c r="L19" s="58"/>
      <c r="M19" s="58"/>
    </row>
    <row r="20" spans="1:13" s="4" customFormat="1" ht="31.5" customHeight="1">
      <c r="A20" s="60" t="s">
        <v>87</v>
      </c>
      <c r="B20" s="163" t="s">
        <v>122</v>
      </c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</row>
    <row r="21" spans="1:13" s="4" customFormat="1" ht="60.75" customHeight="1">
      <c r="A21" s="60"/>
      <c r="B21" s="163" t="s">
        <v>121</v>
      </c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</row>
    <row r="22" spans="1:13" s="4" customFormat="1" ht="30" customHeight="1">
      <c r="A22" s="60" t="s">
        <v>88</v>
      </c>
      <c r="B22" s="163" t="s">
        <v>96</v>
      </c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</row>
    <row r="23" spans="1:13" s="4" customFormat="1" ht="27.75" customHeight="1">
      <c r="A23" s="60" t="s">
        <v>89</v>
      </c>
      <c r="B23" s="163" t="s">
        <v>91</v>
      </c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</row>
    <row r="24" spans="1:13" s="4" customFormat="1" ht="14.25" customHeight="1">
      <c r="A24" s="60" t="s">
        <v>90</v>
      </c>
      <c r="B24" s="163" t="s">
        <v>92</v>
      </c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</row>
    <row r="25" spans="1:13" ht="28.5">
      <c r="B25" s="16"/>
      <c r="C25" s="16"/>
      <c r="D25" s="16"/>
      <c r="E25" s="16"/>
      <c r="F25" s="16"/>
      <c r="G25" s="16"/>
      <c r="H25" s="16"/>
      <c r="I25" s="16"/>
    </row>
    <row r="26" spans="1:13" ht="29.45" customHeight="1">
      <c r="A26" s="59"/>
      <c r="B26" s="164" t="s">
        <v>4</v>
      </c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</row>
    <row r="27" spans="1:13" ht="29.45" customHeight="1">
      <c r="A27" s="59"/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</row>
    <row r="28" spans="1:13" ht="30">
      <c r="B28" s="14"/>
      <c r="C28" s="14"/>
      <c r="D28" s="14"/>
      <c r="E28" s="14"/>
      <c r="F28" s="14"/>
      <c r="G28" s="14"/>
      <c r="H28" s="14"/>
      <c r="I28" s="15"/>
    </row>
    <row r="29" spans="1:13" ht="30">
      <c r="B29" s="14"/>
      <c r="C29" s="14"/>
      <c r="D29" s="14"/>
      <c r="E29" s="14"/>
      <c r="F29" s="14"/>
      <c r="G29" s="14"/>
      <c r="H29" s="14"/>
      <c r="I29" s="15"/>
    </row>
  </sheetData>
  <mergeCells count="14">
    <mergeCell ref="B24:M24"/>
    <mergeCell ref="B26:M27"/>
    <mergeCell ref="B12:I12"/>
    <mergeCell ref="B9:M9"/>
    <mergeCell ref="B20:M20"/>
    <mergeCell ref="B19:H19"/>
    <mergeCell ref="B22:M22"/>
    <mergeCell ref="B23:M23"/>
    <mergeCell ref="B21:M21"/>
    <mergeCell ref="B1:M8"/>
    <mergeCell ref="B10:M11"/>
    <mergeCell ref="B13:M13"/>
    <mergeCell ref="B15:M15"/>
    <mergeCell ref="B17:M17"/>
  </mergeCell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56EBF-1F1A-47CB-8913-8C4838BA231D}">
  <sheetPr>
    <tabColor rgb="FFFFFF00"/>
    <pageSetUpPr fitToPage="1"/>
  </sheetPr>
  <dimension ref="A1:W41"/>
  <sheetViews>
    <sheetView showGridLines="0" zoomScaleNormal="100" workbookViewId="0">
      <selection activeCell="I42" sqref="I42"/>
    </sheetView>
  </sheetViews>
  <sheetFormatPr baseColWidth="10" defaultColWidth="11.42578125" defaultRowHeight="15"/>
  <cols>
    <col min="1" max="1" width="1.7109375" customWidth="1"/>
    <col min="2" max="2" width="36.7109375" customWidth="1"/>
    <col min="3" max="5" width="12.28515625" style="31" customWidth="1"/>
    <col min="6" max="6" width="2.7109375" style="31" customWidth="1"/>
    <col min="7" max="9" width="12.28515625" style="31" customWidth="1"/>
    <col min="10" max="10" width="2.7109375" style="31" customWidth="1"/>
    <col min="11" max="13" width="12.28515625" style="31" customWidth="1"/>
    <col min="14" max="14" width="2.7109375" style="31" customWidth="1"/>
    <col min="15" max="17" width="12.28515625" style="31" customWidth="1"/>
    <col min="18" max="18" width="2.7109375" style="31" customWidth="1"/>
    <col min="19" max="21" width="12.28515625" style="31" customWidth="1"/>
  </cols>
  <sheetData>
    <row r="1" spans="1:21">
      <c r="A1" s="5"/>
      <c r="B1" s="5" t="s">
        <v>12</v>
      </c>
      <c r="C1" s="35"/>
      <c r="D1" s="35"/>
      <c r="E1" s="35"/>
      <c r="F1" s="35"/>
      <c r="G1" s="35"/>
      <c r="H1" s="35"/>
      <c r="I1" s="35"/>
      <c r="J1" s="35"/>
    </row>
    <row r="2" spans="1:21">
      <c r="A2" s="26"/>
      <c r="B2" s="5"/>
      <c r="C2" s="35"/>
      <c r="D2" s="35"/>
      <c r="E2" s="35"/>
      <c r="F2" s="35"/>
    </row>
    <row r="3" spans="1:21">
      <c r="A3" s="26"/>
      <c r="B3" s="5"/>
      <c r="C3" s="35"/>
      <c r="D3" s="35"/>
      <c r="E3" s="35"/>
      <c r="F3" s="35"/>
    </row>
    <row r="4" spans="1:21">
      <c r="A4" s="26"/>
      <c r="B4" s="5"/>
      <c r="C4" s="35"/>
      <c r="D4" s="35"/>
      <c r="E4" s="35"/>
      <c r="F4" s="35"/>
    </row>
    <row r="5" spans="1:21">
      <c r="A5" s="26"/>
      <c r="B5" s="5"/>
      <c r="C5" s="35"/>
      <c r="D5" s="35"/>
      <c r="E5" s="35"/>
      <c r="F5" s="35"/>
    </row>
    <row r="6" spans="1:21">
      <c r="A6" s="26"/>
      <c r="B6" s="5"/>
      <c r="C6" s="35"/>
      <c r="D6" s="35"/>
      <c r="E6" s="35"/>
      <c r="F6" s="35"/>
    </row>
    <row r="7" spans="1:21">
      <c r="A7" s="26"/>
      <c r="B7" s="5"/>
      <c r="C7" s="35"/>
      <c r="D7" s="35"/>
      <c r="E7" s="35"/>
      <c r="F7" s="35"/>
    </row>
    <row r="8" spans="1:21" ht="26.25">
      <c r="A8" s="4"/>
      <c r="B8" s="187" t="s">
        <v>77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  <c r="S8" s="187"/>
      <c r="T8" s="187"/>
      <c r="U8" s="187"/>
    </row>
    <row r="9" spans="1:21">
      <c r="A9" s="4"/>
      <c r="B9" s="188" t="s">
        <v>13</v>
      </c>
      <c r="C9" s="188"/>
      <c r="D9" s="188"/>
      <c r="E9" s="188"/>
      <c r="F9" s="188"/>
      <c r="G9" s="188"/>
      <c r="H9" s="188"/>
      <c r="I9" s="188"/>
      <c r="J9" s="188"/>
      <c r="K9" s="188"/>
      <c r="L9" s="188"/>
      <c r="M9" s="188"/>
      <c r="N9" s="188"/>
      <c r="O9" s="188"/>
      <c r="P9" s="188"/>
      <c r="Q9" s="188"/>
      <c r="R9" s="188"/>
      <c r="S9" s="188"/>
      <c r="T9" s="188"/>
      <c r="U9" s="188"/>
    </row>
    <row r="10" spans="1:21" ht="15.75" thickBot="1">
      <c r="A10" s="4"/>
      <c r="B10" s="27"/>
      <c r="C10" s="36"/>
      <c r="D10" s="36"/>
      <c r="E10" s="36"/>
      <c r="F10" s="36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</row>
    <row r="11" spans="1:21">
      <c r="A11" s="4"/>
      <c r="B11" s="4"/>
      <c r="C11" s="35"/>
      <c r="D11" s="35"/>
      <c r="E11" s="35"/>
      <c r="F11" s="35"/>
      <c r="G11" s="35"/>
      <c r="H11" s="35"/>
      <c r="I11" s="35"/>
      <c r="J11" s="35"/>
    </row>
    <row r="12" spans="1:21">
      <c r="A12" s="4"/>
      <c r="B12" s="4"/>
      <c r="C12" s="35"/>
      <c r="D12" s="35"/>
      <c r="E12" s="35"/>
      <c r="F12" s="35"/>
      <c r="G12" s="35"/>
      <c r="H12" s="35"/>
      <c r="I12" s="35"/>
      <c r="J12" s="35"/>
    </row>
    <row r="13" spans="1:21">
      <c r="A13" s="4"/>
      <c r="B13" s="32" t="s">
        <v>35</v>
      </c>
      <c r="C13" s="35"/>
      <c r="D13" s="35"/>
      <c r="E13" s="35"/>
      <c r="F13" s="35"/>
      <c r="G13" s="35"/>
      <c r="H13" s="35"/>
      <c r="I13" s="35"/>
      <c r="J13" s="38"/>
      <c r="R13" s="38"/>
    </row>
    <row r="14" spans="1:21">
      <c r="A14" s="4"/>
      <c r="B14" s="32"/>
      <c r="C14" s="35"/>
      <c r="D14" s="35"/>
      <c r="E14" s="35"/>
      <c r="F14" s="35"/>
      <c r="G14" s="35"/>
      <c r="H14" s="35"/>
      <c r="I14" s="35"/>
      <c r="J14" s="38"/>
      <c r="N14" s="38"/>
      <c r="R14" s="38"/>
    </row>
    <row r="15" spans="1:21" s="34" customFormat="1" ht="24" customHeight="1">
      <c r="A15" s="33"/>
      <c r="B15" s="189"/>
      <c r="C15" s="190" t="s">
        <v>19</v>
      </c>
      <c r="D15" s="186"/>
      <c r="E15" s="186"/>
      <c r="F15" s="39"/>
      <c r="G15" s="186" t="s">
        <v>20</v>
      </c>
      <c r="H15" s="186"/>
      <c r="I15" s="186"/>
      <c r="J15" s="40"/>
      <c r="K15" s="190" t="s">
        <v>21</v>
      </c>
      <c r="L15" s="186"/>
      <c r="M15" s="186"/>
      <c r="N15" s="41"/>
      <c r="O15" s="186" t="s">
        <v>22</v>
      </c>
      <c r="P15" s="186"/>
      <c r="Q15" s="186"/>
      <c r="R15" s="40"/>
      <c r="S15" s="186" t="s">
        <v>33</v>
      </c>
      <c r="T15" s="186"/>
      <c r="U15" s="186"/>
    </row>
    <row r="16" spans="1:21">
      <c r="A16" s="4"/>
      <c r="B16" s="189"/>
      <c r="C16" s="42"/>
      <c r="D16" s="42"/>
      <c r="E16" s="42"/>
      <c r="F16" s="35"/>
      <c r="G16" s="42"/>
      <c r="H16" s="42"/>
      <c r="I16" s="42"/>
      <c r="J16" s="43"/>
      <c r="K16" s="42"/>
      <c r="L16" s="42"/>
      <c r="M16" s="42"/>
      <c r="N16" s="43"/>
      <c r="O16" s="42"/>
      <c r="P16" s="42"/>
      <c r="Q16" s="42"/>
      <c r="R16" s="43"/>
      <c r="S16" s="42"/>
      <c r="T16" s="42"/>
      <c r="U16" s="42"/>
    </row>
    <row r="17" spans="1:21">
      <c r="A17" s="4"/>
      <c r="B17" s="189"/>
      <c r="C17" s="44" t="s">
        <v>26</v>
      </c>
      <c r="D17" s="44" t="s">
        <v>27</v>
      </c>
      <c r="E17" s="44" t="s">
        <v>18</v>
      </c>
      <c r="F17" s="35"/>
      <c r="G17" s="44" t="s">
        <v>26</v>
      </c>
      <c r="H17" s="44" t="s">
        <v>27</v>
      </c>
      <c r="I17" s="44" t="s">
        <v>18</v>
      </c>
      <c r="J17" s="43"/>
      <c r="K17" s="44" t="s">
        <v>26</v>
      </c>
      <c r="L17" s="44" t="s">
        <v>27</v>
      </c>
      <c r="M17" s="44" t="s">
        <v>18</v>
      </c>
      <c r="N17" s="43"/>
      <c r="O17" s="44" t="s">
        <v>26</v>
      </c>
      <c r="P17" s="44" t="s">
        <v>27</v>
      </c>
      <c r="Q17" s="44" t="s">
        <v>18</v>
      </c>
      <c r="R17" s="43"/>
      <c r="S17" s="44" t="s">
        <v>26</v>
      </c>
      <c r="T17" s="44" t="s">
        <v>27</v>
      </c>
      <c r="U17" s="44" t="s">
        <v>18</v>
      </c>
    </row>
    <row r="18" spans="1:21">
      <c r="A18" s="4"/>
      <c r="B18" s="1"/>
      <c r="C18" s="2"/>
      <c r="D18" s="2"/>
      <c r="E18" s="2"/>
      <c r="F18" s="35"/>
      <c r="G18" s="2"/>
      <c r="H18" s="2"/>
      <c r="I18" s="2"/>
      <c r="J18" s="2"/>
      <c r="K18" s="2"/>
      <c r="L18" s="2"/>
      <c r="M18" s="2"/>
      <c r="N18" s="43"/>
      <c r="O18" s="2"/>
      <c r="P18" s="2"/>
      <c r="Q18" s="2"/>
      <c r="R18" s="2"/>
      <c r="S18" s="2"/>
      <c r="T18" s="2"/>
      <c r="U18" s="2"/>
    </row>
    <row r="19" spans="1:21">
      <c r="A19" s="4"/>
      <c r="B19" s="3" t="s">
        <v>78</v>
      </c>
      <c r="C19" s="2">
        <v>1117554.6777039999</v>
      </c>
      <c r="D19" s="2">
        <v>16687.919415329998</v>
      </c>
      <c r="E19" s="2">
        <f>+C19+D19</f>
        <v>1134242.59711933</v>
      </c>
      <c r="F19" s="35"/>
      <c r="G19" s="2">
        <v>96643.156617999994</v>
      </c>
      <c r="H19" s="2">
        <v>4133.7547575300005</v>
      </c>
      <c r="I19" s="2">
        <f>+G19+H19</f>
        <v>100776.91137552999</v>
      </c>
      <c r="J19" s="2"/>
      <c r="K19" s="2">
        <v>12223.522367040001</v>
      </c>
      <c r="L19" s="2">
        <v>466.92795841000003</v>
      </c>
      <c r="M19" s="2">
        <f>+K19+L19</f>
        <v>12690.450325450001</v>
      </c>
      <c r="N19" s="2"/>
      <c r="O19" s="2">
        <v>8714.0081076899987</v>
      </c>
      <c r="P19" s="2">
        <v>424.10478329999995</v>
      </c>
      <c r="Q19" s="2">
        <f>+O19+P19</f>
        <v>9138.112890989998</v>
      </c>
      <c r="R19" s="2"/>
      <c r="S19" s="29">
        <f>+C19+G19+K19+O19</f>
        <v>1235135.3647967298</v>
      </c>
      <c r="T19" s="29">
        <f>+D19+H19+L19+P19</f>
        <v>21712.706914570001</v>
      </c>
      <c r="U19" s="29">
        <f>+S19+T19</f>
        <v>1256848.0717112997</v>
      </c>
    </row>
    <row r="20" spans="1:21">
      <c r="B20" t="s">
        <v>79</v>
      </c>
      <c r="C20" s="31">
        <v>1471915.5508900001</v>
      </c>
      <c r="D20" s="31">
        <v>100487.60329611</v>
      </c>
      <c r="E20" s="2">
        <f t="shared" ref="E20:E23" si="0">+C20+D20</f>
        <v>1572403.15418611</v>
      </c>
      <c r="G20" s="31">
        <v>343133.53117094003</v>
      </c>
      <c r="H20" s="31">
        <v>42672.044461989979</v>
      </c>
      <c r="I20" s="2">
        <f t="shared" ref="I20:I23" si="1">+G20+H20</f>
        <v>385805.57563293003</v>
      </c>
      <c r="K20" s="31">
        <v>45451.589584000001</v>
      </c>
      <c r="L20" s="31">
        <v>5654.4068754399996</v>
      </c>
      <c r="M20" s="2">
        <f t="shared" ref="M20:M23" si="2">+K20+L20</f>
        <v>51105.996459440001</v>
      </c>
      <c r="O20" s="31">
        <v>17653.289955</v>
      </c>
      <c r="P20" s="31">
        <v>5209.2720781800017</v>
      </c>
      <c r="Q20" s="2">
        <f t="shared" ref="Q20:Q23" si="3">+O20+P20</f>
        <v>22862.562033180002</v>
      </c>
      <c r="S20" s="29">
        <f t="shared" ref="S20:T23" si="4">+C20+G20+K20+O20</f>
        <v>1878153.96159994</v>
      </c>
      <c r="T20" s="29">
        <f t="shared" si="4"/>
        <v>154023.32671171997</v>
      </c>
      <c r="U20" s="29">
        <f t="shared" ref="U20:U23" si="5">+S20+T20</f>
        <v>2032177.2883116598</v>
      </c>
    </row>
    <row r="21" spans="1:21">
      <c r="B21" t="s">
        <v>80</v>
      </c>
      <c r="C21" s="31">
        <v>1576715.5145990001</v>
      </c>
      <c r="D21" s="31">
        <v>243211.51774803002</v>
      </c>
      <c r="E21" s="2">
        <f t="shared" si="0"/>
        <v>1819927.03234703</v>
      </c>
      <c r="G21" s="31">
        <v>1129188.09294582</v>
      </c>
      <c r="H21" s="31">
        <v>310867.40826655994</v>
      </c>
      <c r="I21" s="2">
        <f t="shared" si="1"/>
        <v>1440055.5012123799</v>
      </c>
      <c r="K21" s="31">
        <v>284228.14150900999</v>
      </c>
      <c r="L21" s="31">
        <v>60272.163312610006</v>
      </c>
      <c r="M21" s="2">
        <f t="shared" si="2"/>
        <v>344500.30482162</v>
      </c>
      <c r="O21" s="31">
        <v>111437.12526</v>
      </c>
      <c r="P21" s="31">
        <v>34481.838527059997</v>
      </c>
      <c r="Q21" s="2">
        <f t="shared" si="3"/>
        <v>145918.96378706</v>
      </c>
      <c r="S21" s="29">
        <f t="shared" si="4"/>
        <v>3101568.8743138299</v>
      </c>
      <c r="T21" s="29">
        <f t="shared" si="4"/>
        <v>648832.92785425996</v>
      </c>
      <c r="U21" s="29">
        <f t="shared" si="5"/>
        <v>3750401.8021680899</v>
      </c>
    </row>
    <row r="22" spans="1:21">
      <c r="B22" t="s">
        <v>81</v>
      </c>
      <c r="C22" s="31">
        <v>815044.06644600001</v>
      </c>
      <c r="D22" s="31">
        <v>262599.84027296997</v>
      </c>
      <c r="E22" s="2">
        <f t="shared" si="0"/>
        <v>1077643.90671897</v>
      </c>
      <c r="G22" s="31">
        <v>1271399.50829297</v>
      </c>
      <c r="H22" s="31">
        <v>834359.00673157047</v>
      </c>
      <c r="I22" s="2">
        <f t="shared" si="1"/>
        <v>2105758.5150245405</v>
      </c>
      <c r="K22" s="31">
        <v>962322.86845900002</v>
      </c>
      <c r="L22" s="31">
        <v>371912.05668426008</v>
      </c>
      <c r="M22" s="2">
        <f t="shared" si="2"/>
        <v>1334234.92514326</v>
      </c>
      <c r="O22" s="31">
        <v>553710.29757299996</v>
      </c>
      <c r="P22" s="31">
        <v>197371.94033467001</v>
      </c>
      <c r="Q22" s="2">
        <f t="shared" si="3"/>
        <v>751082.23790766997</v>
      </c>
      <c r="S22" s="29">
        <f t="shared" si="4"/>
        <v>3602476.7407709705</v>
      </c>
      <c r="T22" s="29">
        <f t="shared" si="4"/>
        <v>1666242.8440234705</v>
      </c>
      <c r="U22" s="29">
        <f t="shared" si="5"/>
        <v>5268719.5847944412</v>
      </c>
    </row>
    <row r="23" spans="1:21">
      <c r="B23" t="s">
        <v>82</v>
      </c>
      <c r="C23" s="47">
        <v>1231926.6774019999</v>
      </c>
      <c r="D23" s="47">
        <v>2070054.4206087897</v>
      </c>
      <c r="E23" s="28">
        <f t="shared" si="0"/>
        <v>3301981.0980107896</v>
      </c>
      <c r="G23" s="47">
        <v>1443439.1678220301</v>
      </c>
      <c r="H23" s="47">
        <v>1556203.57767196</v>
      </c>
      <c r="I23" s="28">
        <f t="shared" si="1"/>
        <v>2999642.7454939904</v>
      </c>
      <c r="K23" s="47">
        <v>2093383.3832534801</v>
      </c>
      <c r="L23" s="47">
        <v>3129149.7530066292</v>
      </c>
      <c r="M23" s="28">
        <f t="shared" si="2"/>
        <v>5222533.136260109</v>
      </c>
      <c r="O23" s="47">
        <v>30586776.692856774</v>
      </c>
      <c r="P23" s="47">
        <v>45998359.451775625</v>
      </c>
      <c r="Q23" s="28">
        <f t="shared" si="3"/>
        <v>76585136.144632399</v>
      </c>
      <c r="S23" s="30">
        <f t="shared" si="4"/>
        <v>35355525.921334282</v>
      </c>
      <c r="T23" s="30">
        <f t="shared" si="4"/>
        <v>52753767.203063004</v>
      </c>
      <c r="U23" s="30">
        <f t="shared" si="5"/>
        <v>88109293.124397278</v>
      </c>
    </row>
    <row r="24" spans="1:21">
      <c r="B24" s="46" t="s">
        <v>54</v>
      </c>
      <c r="C24" s="45">
        <f>SUM(C19:C23)</f>
        <v>6213156.4870410003</v>
      </c>
      <c r="D24" s="45">
        <f>SUM(D19:D23)</f>
        <v>2693041.3013412296</v>
      </c>
      <c r="E24" s="45">
        <f>SUM(E19:E23)</f>
        <v>8906197.7883822285</v>
      </c>
      <c r="G24" s="45">
        <f>SUM(G19:G23)</f>
        <v>4283803.4568497604</v>
      </c>
      <c r="H24" s="45">
        <f>SUM(H19:H23)</f>
        <v>2748235.7918896102</v>
      </c>
      <c r="I24" s="45">
        <f>SUM(I19:I23)</f>
        <v>7032039.2487393711</v>
      </c>
      <c r="K24" s="45">
        <f>SUM(K19:K23)</f>
        <v>3397609.5051725302</v>
      </c>
      <c r="L24" s="45">
        <f>SUM(L19:L23)</f>
        <v>3567455.3078373494</v>
      </c>
      <c r="M24" s="45">
        <f>SUM(M19:M23)</f>
        <v>6965064.8130098786</v>
      </c>
      <c r="O24" s="45">
        <f>SUM(O19:O23)</f>
        <v>31278291.413752463</v>
      </c>
      <c r="P24" s="45">
        <f>SUM(P19:P23)</f>
        <v>46235846.607498832</v>
      </c>
      <c r="Q24" s="45">
        <f>SUM(Q19:Q23)</f>
        <v>77514138.021251306</v>
      </c>
      <c r="S24" s="48">
        <f>SUM(S19:S23)</f>
        <v>45172860.862815753</v>
      </c>
      <c r="T24" s="48">
        <f>SUM(T19:T23)</f>
        <v>55244579.00856702</v>
      </c>
      <c r="U24" s="48">
        <f>SUM(U19:U23)</f>
        <v>100417439.87138277</v>
      </c>
    </row>
    <row r="26" spans="1:21">
      <c r="A26" s="4"/>
      <c r="B26" s="4"/>
      <c r="C26" s="35"/>
      <c r="D26" s="35"/>
      <c r="E26" s="35"/>
      <c r="F26" s="35"/>
      <c r="G26" s="35"/>
      <c r="H26" s="35"/>
      <c r="I26" s="35"/>
      <c r="J26" s="35"/>
    </row>
    <row r="27" spans="1:21">
      <c r="A27" s="4"/>
      <c r="B27" s="32" t="s">
        <v>55</v>
      </c>
      <c r="C27" s="35"/>
      <c r="D27" s="35"/>
      <c r="E27" s="35"/>
      <c r="F27" s="35"/>
      <c r="G27" s="35"/>
      <c r="H27" s="35"/>
      <c r="I27" s="35"/>
      <c r="J27" s="38"/>
      <c r="R27" s="38"/>
    </row>
    <row r="28" spans="1:21">
      <c r="A28" s="4"/>
      <c r="B28" s="32"/>
      <c r="C28" s="35"/>
      <c r="D28" s="35"/>
      <c r="E28" s="35"/>
      <c r="F28" s="35"/>
      <c r="G28" s="35"/>
      <c r="H28" s="35"/>
      <c r="I28" s="35"/>
      <c r="J28" s="38"/>
      <c r="N28" s="38"/>
      <c r="R28" s="38"/>
    </row>
    <row r="29" spans="1:21" s="34" customFormat="1" ht="24" customHeight="1">
      <c r="A29" s="33"/>
      <c r="B29" s="189"/>
      <c r="C29" s="190" t="s">
        <v>19</v>
      </c>
      <c r="D29" s="186"/>
      <c r="E29" s="186"/>
      <c r="F29" s="39"/>
      <c r="G29" s="186" t="s">
        <v>20</v>
      </c>
      <c r="H29" s="186"/>
      <c r="I29" s="186"/>
      <c r="J29" s="40"/>
      <c r="K29" s="190" t="s">
        <v>21</v>
      </c>
      <c r="L29" s="186"/>
      <c r="M29" s="186"/>
      <c r="N29" s="41"/>
      <c r="O29" s="186" t="s">
        <v>22</v>
      </c>
      <c r="P29" s="186"/>
      <c r="Q29" s="186"/>
      <c r="R29" s="40"/>
      <c r="S29" s="186" t="s">
        <v>33</v>
      </c>
      <c r="T29" s="186"/>
      <c r="U29" s="186"/>
    </row>
    <row r="30" spans="1:21">
      <c r="A30" s="4"/>
      <c r="B30" s="189"/>
      <c r="C30" s="42"/>
      <c r="D30" s="42"/>
      <c r="E30" s="42"/>
      <c r="F30" s="35"/>
      <c r="G30" s="42"/>
      <c r="H30" s="42"/>
      <c r="I30" s="42"/>
      <c r="J30" s="43"/>
      <c r="K30" s="42"/>
      <c r="L30" s="42"/>
      <c r="M30" s="42"/>
      <c r="N30" s="43"/>
      <c r="O30" s="42"/>
      <c r="P30" s="42"/>
      <c r="Q30" s="42"/>
      <c r="R30" s="43"/>
      <c r="S30" s="42"/>
      <c r="T30" s="42"/>
      <c r="U30" s="42"/>
    </row>
    <row r="31" spans="1:21">
      <c r="A31" s="4"/>
      <c r="B31" s="189"/>
      <c r="C31" s="44" t="s">
        <v>26</v>
      </c>
      <c r="D31" s="44" t="s">
        <v>27</v>
      </c>
      <c r="E31" s="44" t="s">
        <v>18</v>
      </c>
      <c r="F31" s="35"/>
      <c r="G31" s="44" t="s">
        <v>26</v>
      </c>
      <c r="H31" s="44" t="s">
        <v>27</v>
      </c>
      <c r="I31" s="44" t="s">
        <v>18</v>
      </c>
      <c r="J31" s="43"/>
      <c r="K31" s="44" t="s">
        <v>26</v>
      </c>
      <c r="L31" s="44" t="s">
        <v>27</v>
      </c>
      <c r="M31" s="44" t="s">
        <v>18</v>
      </c>
      <c r="N31" s="43"/>
      <c r="O31" s="44" t="s">
        <v>26</v>
      </c>
      <c r="P31" s="44" t="s">
        <v>27</v>
      </c>
      <c r="Q31" s="44" t="s">
        <v>18</v>
      </c>
      <c r="R31" s="43"/>
      <c r="S31" s="44" t="s">
        <v>26</v>
      </c>
      <c r="T31" s="44" t="s">
        <v>27</v>
      </c>
      <c r="U31" s="44" t="s">
        <v>18</v>
      </c>
    </row>
    <row r="32" spans="1:21">
      <c r="A32" s="4"/>
      <c r="B32" s="1"/>
      <c r="C32" s="2"/>
      <c r="D32" s="2"/>
      <c r="E32" s="2"/>
      <c r="F32" s="35"/>
      <c r="G32" s="2"/>
      <c r="H32" s="2"/>
      <c r="I32" s="2"/>
      <c r="J32" s="2"/>
      <c r="K32" s="2"/>
      <c r="L32" s="2"/>
      <c r="M32" s="2"/>
      <c r="N32" s="43"/>
      <c r="O32" s="2"/>
      <c r="P32" s="2"/>
      <c r="Q32" s="2"/>
      <c r="R32" s="2"/>
      <c r="S32" s="2"/>
      <c r="T32" s="2"/>
      <c r="U32" s="2"/>
    </row>
    <row r="33" spans="1:23">
      <c r="A33" s="4"/>
      <c r="B33" s="3" t="s">
        <v>78</v>
      </c>
      <c r="C33" s="2">
        <v>209120</v>
      </c>
      <c r="D33" s="2">
        <v>1230</v>
      </c>
      <c r="E33" s="2">
        <f t="shared" ref="E33:E37" si="6">+C33+D33</f>
        <v>210350</v>
      </c>
      <c r="F33" s="35"/>
      <c r="G33" s="2">
        <v>16471</v>
      </c>
      <c r="H33" s="2">
        <v>384</v>
      </c>
      <c r="I33" s="2">
        <f t="shared" ref="I33:I37" si="7">+G33+H33</f>
        <v>16855</v>
      </c>
      <c r="J33" s="2"/>
      <c r="K33" s="2">
        <v>2901</v>
      </c>
      <c r="L33" s="2">
        <v>120</v>
      </c>
      <c r="M33" s="2">
        <f t="shared" ref="M33:M37" si="8">+K33+L33</f>
        <v>3021</v>
      </c>
      <c r="N33" s="2"/>
      <c r="O33" s="2">
        <v>2915</v>
      </c>
      <c r="P33" s="2">
        <v>283</v>
      </c>
      <c r="Q33" s="2">
        <f t="shared" ref="Q33:Q37" si="9">+O33+P33</f>
        <v>3198</v>
      </c>
      <c r="R33" s="2"/>
      <c r="S33" s="29">
        <f>+C33+G33+K33+O33</f>
        <v>231407</v>
      </c>
      <c r="T33" s="29">
        <f>+D33+H33+L33+P33</f>
        <v>2017</v>
      </c>
      <c r="U33" s="29">
        <f>+S33+T33</f>
        <v>233424</v>
      </c>
      <c r="V33" s="6"/>
    </row>
    <row r="34" spans="1:23">
      <c r="B34" t="s">
        <v>79</v>
      </c>
      <c r="C34" s="31">
        <v>75123</v>
      </c>
      <c r="D34" s="31">
        <v>2032</v>
      </c>
      <c r="E34" s="2">
        <f t="shared" si="6"/>
        <v>77155</v>
      </c>
      <c r="G34" s="31">
        <v>13950</v>
      </c>
      <c r="H34" s="31">
        <v>694</v>
      </c>
      <c r="I34" s="2">
        <f t="shared" si="7"/>
        <v>14644</v>
      </c>
      <c r="K34" s="31">
        <v>1654</v>
      </c>
      <c r="L34" s="31">
        <v>128</v>
      </c>
      <c r="M34" s="2">
        <f t="shared" si="8"/>
        <v>1782</v>
      </c>
      <c r="O34" s="31">
        <v>771</v>
      </c>
      <c r="P34" s="31">
        <v>188</v>
      </c>
      <c r="Q34" s="2">
        <f t="shared" si="9"/>
        <v>959</v>
      </c>
      <c r="S34" s="29">
        <f t="shared" ref="S34:T37" si="10">+C34+G34+K34+O34</f>
        <v>91498</v>
      </c>
      <c r="T34" s="29">
        <f t="shared" si="10"/>
        <v>3042</v>
      </c>
      <c r="U34" s="29">
        <f t="shared" ref="U34:U37" si="11">+S34+T34</f>
        <v>94540</v>
      </c>
      <c r="V34" s="6"/>
    </row>
    <row r="35" spans="1:23">
      <c r="B35" t="s">
        <v>80</v>
      </c>
      <c r="C35" s="31">
        <v>36102</v>
      </c>
      <c r="D35" s="31">
        <v>2429</v>
      </c>
      <c r="E35" s="2">
        <f t="shared" si="6"/>
        <v>38531</v>
      </c>
      <c r="G35" s="31">
        <v>24748</v>
      </c>
      <c r="H35" s="31">
        <v>2719</v>
      </c>
      <c r="I35" s="2">
        <f t="shared" si="7"/>
        <v>27467</v>
      </c>
      <c r="K35" s="31">
        <v>5315</v>
      </c>
      <c r="L35" s="31">
        <v>449</v>
      </c>
      <c r="M35" s="2">
        <f t="shared" si="8"/>
        <v>5764</v>
      </c>
      <c r="O35" s="31">
        <v>1969</v>
      </c>
      <c r="P35" s="31">
        <v>366</v>
      </c>
      <c r="Q35" s="2">
        <f t="shared" si="9"/>
        <v>2335</v>
      </c>
      <c r="S35" s="29">
        <f t="shared" si="10"/>
        <v>68134</v>
      </c>
      <c r="T35" s="29">
        <f t="shared" si="10"/>
        <v>5963</v>
      </c>
      <c r="U35" s="29">
        <f t="shared" si="11"/>
        <v>74097</v>
      </c>
      <c r="V35" s="6"/>
    </row>
    <row r="36" spans="1:23">
      <c r="B36" t="s">
        <v>81</v>
      </c>
      <c r="C36" s="31">
        <v>8215</v>
      </c>
      <c r="D36" s="31">
        <v>1265</v>
      </c>
      <c r="E36" s="2">
        <f t="shared" si="6"/>
        <v>9480</v>
      </c>
      <c r="G36" s="31">
        <v>16902</v>
      </c>
      <c r="H36" s="31">
        <v>3406</v>
      </c>
      <c r="I36" s="2">
        <f t="shared" si="7"/>
        <v>20308</v>
      </c>
      <c r="K36" s="31">
        <v>12876</v>
      </c>
      <c r="L36" s="31">
        <v>1555</v>
      </c>
      <c r="M36" s="2">
        <f t="shared" si="8"/>
        <v>14431</v>
      </c>
      <c r="O36" s="31">
        <v>8084</v>
      </c>
      <c r="P36" s="31">
        <v>1064</v>
      </c>
      <c r="Q36" s="2">
        <f t="shared" si="9"/>
        <v>9148</v>
      </c>
      <c r="S36" s="29">
        <f t="shared" si="10"/>
        <v>46077</v>
      </c>
      <c r="T36" s="29">
        <f t="shared" si="10"/>
        <v>7290</v>
      </c>
      <c r="U36" s="29">
        <f t="shared" si="11"/>
        <v>53367</v>
      </c>
      <c r="V36" s="6"/>
    </row>
    <row r="37" spans="1:23">
      <c r="B37" t="s">
        <v>82</v>
      </c>
      <c r="C37" s="47">
        <v>2938</v>
      </c>
      <c r="D37" s="47">
        <v>1269</v>
      </c>
      <c r="E37" s="28">
        <f t="shared" si="6"/>
        <v>4207</v>
      </c>
      <c r="G37" s="47">
        <v>6994</v>
      </c>
      <c r="H37" s="47">
        <v>2008</v>
      </c>
      <c r="I37" s="28">
        <f t="shared" si="7"/>
        <v>9002</v>
      </c>
      <c r="K37" s="47">
        <v>13215</v>
      </c>
      <c r="L37" s="47">
        <v>3880</v>
      </c>
      <c r="M37" s="28">
        <f t="shared" si="8"/>
        <v>17095</v>
      </c>
      <c r="O37" s="47">
        <v>88613</v>
      </c>
      <c r="P37" s="47">
        <v>24929</v>
      </c>
      <c r="Q37" s="28">
        <f t="shared" si="9"/>
        <v>113542</v>
      </c>
      <c r="S37" s="30">
        <f t="shared" si="10"/>
        <v>111760</v>
      </c>
      <c r="T37" s="30">
        <f t="shared" si="10"/>
        <v>32086</v>
      </c>
      <c r="U37" s="30">
        <f t="shared" si="11"/>
        <v>143846</v>
      </c>
      <c r="V37" s="6"/>
    </row>
    <row r="38" spans="1:23">
      <c r="B38" s="46" t="s">
        <v>54</v>
      </c>
      <c r="C38" s="45">
        <f>SUM(C33:C37)</f>
        <v>331498</v>
      </c>
      <c r="D38" s="45">
        <f>SUM(D33:D37)</f>
        <v>8225</v>
      </c>
      <c r="E38" s="45">
        <f>SUM(E33:E37)</f>
        <v>339723</v>
      </c>
      <c r="G38" s="45">
        <f>SUM(G33:G37)</f>
        <v>79065</v>
      </c>
      <c r="H38" s="45">
        <f>SUM(H33:H37)</f>
        <v>9211</v>
      </c>
      <c r="I38" s="45">
        <f>SUM(I33:I37)</f>
        <v>88276</v>
      </c>
      <c r="K38" s="45">
        <f>SUM(K33:K37)</f>
        <v>35961</v>
      </c>
      <c r="L38" s="45">
        <f>SUM(L33:L37)</f>
        <v>6132</v>
      </c>
      <c r="M38" s="45">
        <f>SUM(M33:M37)</f>
        <v>42093</v>
      </c>
      <c r="O38" s="45">
        <f>SUM(O33:O37)</f>
        <v>102352</v>
      </c>
      <c r="P38" s="45">
        <f>SUM(P33:P37)</f>
        <v>26830</v>
      </c>
      <c r="Q38" s="45">
        <f>SUM(Q33:Q37)</f>
        <v>129182</v>
      </c>
      <c r="S38" s="48">
        <f>SUM(S33:S37)</f>
        <v>548876</v>
      </c>
      <c r="T38" s="48">
        <f>SUM(T33:T37)</f>
        <v>50398</v>
      </c>
      <c r="U38" s="48">
        <f>SUM(U33:U37)</f>
        <v>599274</v>
      </c>
    </row>
    <row r="40" spans="1:23" s="31" customFormat="1">
      <c r="A40"/>
      <c r="B40"/>
      <c r="V40"/>
      <c r="W40"/>
    </row>
    <row r="41" spans="1:23">
      <c r="B41" t="s">
        <v>84</v>
      </c>
      <c r="S41"/>
      <c r="T41"/>
      <c r="U41"/>
    </row>
  </sheetData>
  <mergeCells count="14">
    <mergeCell ref="S29:U29"/>
    <mergeCell ref="B8:U8"/>
    <mergeCell ref="B9:U9"/>
    <mergeCell ref="B15:B17"/>
    <mergeCell ref="C15:E15"/>
    <mergeCell ref="G15:I15"/>
    <mergeCell ref="K15:M15"/>
    <mergeCell ref="O15:Q15"/>
    <mergeCell ref="S15:U15"/>
    <mergeCell ref="B29:B31"/>
    <mergeCell ref="C29:E29"/>
    <mergeCell ref="G29:I29"/>
    <mergeCell ref="K29:M29"/>
    <mergeCell ref="O29:Q29"/>
  </mergeCells>
  <hyperlinks>
    <hyperlink ref="B1" location="Inicio!B10" display="Ir a inicio" xr:uid="{51B00468-E551-458E-9210-0D24B8F183EC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1" orientation="landscape" r:id="rId1"/>
  <headerFooter alignWithMargins="0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0D1118-D444-4697-A9F0-A516B64EF69B}">
  <sheetPr>
    <tabColor theme="0" tint="-0.14999847407452621"/>
    <pageSetUpPr fitToPage="1"/>
  </sheetPr>
  <dimension ref="A1:O33"/>
  <sheetViews>
    <sheetView showGridLines="0" zoomScaleNormal="100" zoomScaleSheetLayoutView="85" workbookViewId="0"/>
  </sheetViews>
  <sheetFormatPr baseColWidth="10" defaultColWidth="14.7109375" defaultRowHeight="18.75"/>
  <cols>
    <col min="1" max="1" width="8.7109375" style="8" customWidth="1"/>
    <col min="2" max="2" width="46.28515625" style="21" customWidth="1"/>
    <col min="3" max="4" width="13.7109375" style="8" customWidth="1"/>
    <col min="5" max="5" width="12.85546875" style="8" customWidth="1"/>
    <col min="6" max="6" width="5.7109375" style="8" customWidth="1"/>
    <col min="7" max="7" width="15.42578125" style="8" customWidth="1"/>
    <col min="8" max="8" width="13.7109375" style="8" customWidth="1"/>
    <col min="9" max="9" width="20.28515625" style="8" customWidth="1"/>
    <col min="10" max="10" width="3.28515625" style="8" customWidth="1"/>
    <col min="11" max="11" width="5" style="8" customWidth="1"/>
    <col min="12" max="13" width="13.7109375" style="8" customWidth="1"/>
    <col min="14" max="14" width="3.28515625" style="8" customWidth="1"/>
    <col min="15" max="17" width="13.7109375" style="8" customWidth="1"/>
    <col min="18" max="16384" width="14.7109375" style="8"/>
  </cols>
  <sheetData>
    <row r="1" spans="1:15">
      <c r="A1" s="7"/>
      <c r="B1" s="23" t="s">
        <v>5</v>
      </c>
      <c r="C1" s="7"/>
      <c r="D1" s="7"/>
      <c r="E1" s="7"/>
      <c r="F1" s="7"/>
      <c r="G1" s="23" t="s">
        <v>2</v>
      </c>
      <c r="H1" s="7"/>
      <c r="I1" s="7"/>
    </row>
    <row r="2" spans="1:15">
      <c r="A2" s="17"/>
      <c r="B2" s="23" t="s">
        <v>6</v>
      </c>
      <c r="C2" s="17"/>
      <c r="D2" s="17"/>
      <c r="E2" s="17"/>
      <c r="F2" s="17"/>
      <c r="G2" s="23" t="s">
        <v>3</v>
      </c>
      <c r="H2" s="17"/>
      <c r="I2" s="17"/>
      <c r="J2" s="20"/>
      <c r="K2" s="20"/>
      <c r="L2" s="20"/>
      <c r="M2" s="20"/>
      <c r="N2" s="20"/>
      <c r="O2" s="20"/>
    </row>
    <row r="3" spans="1:15" ht="23.25">
      <c r="A3" s="17"/>
      <c r="B3" s="18"/>
      <c r="C3" s="17"/>
      <c r="D3" s="17"/>
      <c r="E3" s="17"/>
      <c r="F3" s="17"/>
      <c r="G3" s="19"/>
      <c r="H3" s="17"/>
      <c r="I3" s="17"/>
      <c r="J3" s="20"/>
      <c r="K3" s="20"/>
      <c r="L3" s="20"/>
      <c r="M3" s="20"/>
      <c r="N3" s="20"/>
      <c r="O3" s="20"/>
    </row>
    <row r="4" spans="1:15" ht="12.75">
      <c r="A4" s="17"/>
      <c r="B4" s="17"/>
      <c r="C4" s="17"/>
      <c r="D4" s="17"/>
      <c r="E4" s="17"/>
      <c r="F4" s="17"/>
      <c r="G4" s="17"/>
      <c r="H4" s="17"/>
      <c r="I4" s="17"/>
      <c r="J4" s="20"/>
      <c r="K4" s="20"/>
      <c r="L4" s="20"/>
      <c r="M4" s="20"/>
      <c r="N4" s="20"/>
      <c r="O4" s="20"/>
    </row>
    <row r="5" spans="1:15" ht="23.25">
      <c r="A5" s="17"/>
      <c r="B5" s="17"/>
      <c r="C5" s="17"/>
      <c r="D5" s="18"/>
      <c r="E5" s="17"/>
      <c r="F5" s="17"/>
      <c r="G5" s="17"/>
      <c r="H5" s="17"/>
      <c r="I5" s="17"/>
      <c r="J5" s="20"/>
      <c r="K5" s="20"/>
      <c r="L5" s="20"/>
      <c r="M5" s="20"/>
      <c r="N5" s="20"/>
      <c r="O5" s="20"/>
    </row>
    <row r="6" spans="1:15" ht="23.25">
      <c r="A6" s="17"/>
      <c r="B6" s="17"/>
      <c r="C6" s="17"/>
      <c r="D6" s="18"/>
      <c r="E6" s="17"/>
      <c r="F6" s="17"/>
      <c r="G6" s="17"/>
      <c r="H6" s="17"/>
      <c r="I6" s="17"/>
      <c r="J6" s="20"/>
      <c r="K6" s="20"/>
      <c r="L6" s="20"/>
      <c r="M6" s="20"/>
      <c r="N6" s="20"/>
      <c r="O6" s="20"/>
    </row>
    <row r="7" spans="1:15" ht="12.75">
      <c r="A7" s="17"/>
      <c r="B7" s="17"/>
      <c r="C7" s="17"/>
      <c r="D7" s="17"/>
      <c r="E7" s="17"/>
      <c r="F7" s="17"/>
      <c r="G7" s="17"/>
      <c r="H7" s="17"/>
      <c r="I7" s="17"/>
      <c r="J7" s="20"/>
      <c r="K7" s="20"/>
      <c r="L7" s="20"/>
      <c r="M7" s="20"/>
      <c r="N7" s="20"/>
      <c r="O7" s="20"/>
    </row>
    <row r="8" spans="1:15" ht="23.25">
      <c r="A8" s="168" t="s">
        <v>7</v>
      </c>
      <c r="B8" s="168"/>
      <c r="C8" s="168"/>
      <c r="D8" s="168"/>
      <c r="E8" s="168"/>
      <c r="F8" s="168"/>
      <c r="G8" s="168"/>
      <c r="H8" s="168"/>
      <c r="I8" s="168"/>
      <c r="J8" s="12"/>
      <c r="K8" s="12"/>
      <c r="L8" s="12"/>
      <c r="M8" s="20"/>
      <c r="N8" s="20"/>
      <c r="O8" s="20"/>
    </row>
    <row r="9" spans="1:15" ht="12.75">
      <c r="A9" s="17"/>
      <c r="B9" s="17"/>
      <c r="C9" s="17"/>
      <c r="D9" s="17"/>
      <c r="E9" s="17"/>
      <c r="F9" s="17"/>
      <c r="G9" s="17"/>
      <c r="H9" s="17"/>
      <c r="I9" s="17"/>
      <c r="J9" s="20"/>
      <c r="K9" s="20"/>
      <c r="L9" s="20"/>
      <c r="M9" s="20"/>
      <c r="N9" s="20"/>
      <c r="O9" s="20"/>
    </row>
    <row r="10" spans="1:15" ht="12.75">
      <c r="A10" s="17"/>
      <c r="B10" s="142"/>
      <c r="C10" s="17"/>
      <c r="D10" s="17"/>
      <c r="E10" s="17"/>
      <c r="F10" s="17"/>
      <c r="G10" s="17"/>
      <c r="H10" s="17"/>
      <c r="I10" s="17"/>
      <c r="J10" s="20"/>
      <c r="K10" s="20"/>
      <c r="L10" s="20"/>
      <c r="M10" s="20"/>
      <c r="N10" s="20"/>
      <c r="O10" s="20"/>
    </row>
    <row r="11" spans="1:15" ht="12.75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spans="1:15" s="49" customFormat="1" ht="21">
      <c r="B12" s="50" t="s">
        <v>94</v>
      </c>
      <c r="G12" s="51">
        <v>1</v>
      </c>
      <c r="H12" s="52"/>
    </row>
    <row r="13" spans="1:15" s="49" customFormat="1" ht="6" customHeight="1">
      <c r="B13" s="53"/>
      <c r="C13" s="53"/>
      <c r="D13" s="53"/>
      <c r="E13" s="53"/>
      <c r="F13" s="53"/>
      <c r="G13" s="52"/>
    </row>
    <row r="14" spans="1:15" s="49" customFormat="1" ht="21">
      <c r="B14" s="52" t="s">
        <v>8</v>
      </c>
      <c r="G14" s="54">
        <v>2</v>
      </c>
    </row>
    <row r="15" spans="1:15" s="49" customFormat="1" ht="6" customHeight="1">
      <c r="B15" s="53"/>
      <c r="C15" s="53"/>
      <c r="D15" s="53"/>
      <c r="E15" s="53"/>
      <c r="F15" s="53"/>
      <c r="G15" s="52"/>
    </row>
    <row r="16" spans="1:15" s="49" customFormat="1" ht="21">
      <c r="B16" s="52" t="s">
        <v>120</v>
      </c>
      <c r="G16" s="54">
        <v>3</v>
      </c>
    </row>
    <row r="17" spans="1:9" s="49" customFormat="1" ht="6" customHeight="1">
      <c r="B17" s="55"/>
    </row>
    <row r="18" spans="1:9" s="49" customFormat="1" ht="21">
      <c r="B18" s="52" t="s">
        <v>9</v>
      </c>
      <c r="G18" s="56">
        <v>4</v>
      </c>
    </row>
    <row r="19" spans="1:9" s="49" customFormat="1" ht="6" customHeight="1">
      <c r="G19" s="57"/>
    </row>
    <row r="20" spans="1:9" s="49" customFormat="1" ht="21">
      <c r="B20" s="52" t="s">
        <v>10</v>
      </c>
      <c r="G20" s="56">
        <v>5</v>
      </c>
    </row>
    <row r="21" spans="1:9" s="49" customFormat="1" ht="6" customHeight="1">
      <c r="B21" s="52"/>
      <c r="G21" s="57"/>
    </row>
    <row r="22" spans="1:9" s="49" customFormat="1" ht="21">
      <c r="B22" s="52" t="s">
        <v>11</v>
      </c>
      <c r="G22" s="56">
        <v>6</v>
      </c>
    </row>
    <row r="23" spans="1:9" s="22" customFormat="1" ht="6" customHeight="1">
      <c r="B23" s="24"/>
      <c r="C23" s="25"/>
      <c r="D23" s="25"/>
      <c r="E23" s="25"/>
      <c r="F23" s="25"/>
      <c r="G23" s="57"/>
      <c r="H23" s="49"/>
    </row>
    <row r="24" spans="1:9" s="22" customFormat="1" ht="6" customHeight="1">
      <c r="B24" s="24"/>
      <c r="C24" s="25"/>
      <c r="D24" s="25"/>
      <c r="E24" s="25"/>
      <c r="F24" s="25"/>
      <c r="G24" s="145"/>
      <c r="H24" s="49"/>
    </row>
    <row r="25" spans="1:9" s="49" customFormat="1" ht="21">
      <c r="B25" s="52" t="s">
        <v>128</v>
      </c>
      <c r="G25" s="56">
        <v>7</v>
      </c>
    </row>
    <row r="26" spans="1:9" s="49" customFormat="1" ht="21">
      <c r="B26" s="52"/>
      <c r="G26" s="146"/>
    </row>
    <row r="27" spans="1:9" ht="12.75">
      <c r="A27" s="17"/>
      <c r="B27" s="17"/>
      <c r="C27" s="17"/>
      <c r="D27" s="17"/>
      <c r="E27" s="17"/>
      <c r="F27" s="17"/>
      <c r="G27" s="17"/>
      <c r="H27" s="17"/>
      <c r="I27" s="17"/>
    </row>
    <row r="28" spans="1:9" ht="12.75">
      <c r="A28" s="17"/>
      <c r="B28" s="17"/>
      <c r="C28" s="17"/>
      <c r="D28" s="17"/>
      <c r="E28" s="17"/>
      <c r="F28" s="17"/>
      <c r="G28" s="17"/>
      <c r="H28" s="17"/>
      <c r="I28" s="17"/>
    </row>
    <row r="29" spans="1:9" ht="12.75">
      <c r="A29" s="17"/>
      <c r="B29" s="17"/>
      <c r="C29" s="17"/>
      <c r="D29" s="17"/>
      <c r="E29" s="17"/>
      <c r="F29" s="17"/>
      <c r="G29" s="17"/>
      <c r="H29" s="17"/>
      <c r="I29" s="17"/>
    </row>
    <row r="30" spans="1:9" ht="12.75">
      <c r="A30" s="17"/>
      <c r="B30" s="17"/>
      <c r="C30" s="17"/>
      <c r="D30" s="17"/>
      <c r="E30" s="17"/>
      <c r="F30" s="17"/>
      <c r="G30" s="17"/>
      <c r="H30" s="17"/>
      <c r="I30" s="17"/>
    </row>
    <row r="31" spans="1:9" ht="12.75">
      <c r="A31" s="17"/>
      <c r="B31" s="17"/>
      <c r="C31" s="17"/>
      <c r="D31" s="17"/>
      <c r="E31" s="17"/>
      <c r="F31" s="17"/>
      <c r="G31" s="17"/>
      <c r="H31" s="17"/>
      <c r="I31" s="17"/>
    </row>
    <row r="32" spans="1:9" ht="12.75">
      <c r="B32" s="20"/>
      <c r="C32" s="20"/>
      <c r="D32" s="20"/>
      <c r="E32" s="20"/>
      <c r="F32" s="20"/>
      <c r="G32" s="20"/>
    </row>
    <row r="33" spans="2:7" ht="12.75">
      <c r="B33" s="20"/>
      <c r="C33" s="20"/>
      <c r="D33" s="20"/>
      <c r="E33" s="20"/>
      <c r="F33" s="20"/>
      <c r="G33" s="20"/>
    </row>
  </sheetData>
  <mergeCells count="1">
    <mergeCell ref="A8:I8"/>
  </mergeCells>
  <hyperlinks>
    <hyperlink ref="G12" location="'1_Acceso-Credito'!A1" display="'1_Acceso-Credito'!A1" xr:uid="{8E83723B-458E-4251-B77D-BA7D218A2709}"/>
    <hyperlink ref="G14" location="'2_Tipo-Entidad '!A1" display="'2_Tipo-Entidad '!A1" xr:uid="{BBAB6D98-0A41-43A1-80FD-465F3CB02F59}"/>
    <hyperlink ref="G20" location="'5_Actividad-Deudor '!A1" display="'5_Actividad-Deudor '!A1" xr:uid="{EA276792-C642-4EC9-A327-A4175BACE6CA}"/>
    <hyperlink ref="G22" location="'6_Rango-Saldo'!A1" display="'6_Rango-Saldo'!A1" xr:uid="{E6A53C97-298A-4D67-BF6C-0AC139E51675}"/>
    <hyperlink ref="G18" location="'4_Zona-Dpto'!Área_de_impresión" display="'4_Zona-Dpto'!Área_de_impresión" xr:uid="{6BDC0C58-0C69-423A-9838-45B3E8FBF79F}"/>
    <hyperlink ref="G16" location="'3_Entidad'!Área_de_impresión" display="'3_Entidad'!Área_de_impresión" xr:uid="{0BA7F03D-ACD7-4D66-A635-028B76F16C63}"/>
    <hyperlink ref="G25" location="'7_Cat. Operación'!A1" display="'7_Cat. Operación'!A1" xr:uid="{1652A705-1DB1-4D6F-8F61-6665CF77333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showGridLines="0" zoomScaleNormal="100" zoomScaleSheetLayoutView="100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baseColWidth="10" defaultColWidth="11.42578125" defaultRowHeight="14.25"/>
  <cols>
    <col min="1" max="1" width="1.7109375" style="65" customWidth="1"/>
    <col min="2" max="2" width="20.42578125" style="65" customWidth="1"/>
    <col min="3" max="3" width="20.85546875" style="65" customWidth="1"/>
    <col min="4" max="5" width="28.140625" style="65" customWidth="1"/>
    <col min="6" max="6" width="24.7109375" style="65" customWidth="1"/>
    <col min="7" max="7" width="24.42578125" style="151" customWidth="1"/>
    <col min="8" max="8" width="1.7109375" style="151" customWidth="1"/>
    <col min="9" max="9" width="11.42578125" style="151"/>
    <col min="10" max="16384" width="11.42578125" style="65"/>
  </cols>
  <sheetData>
    <row r="1" spans="1:8" ht="15">
      <c r="A1" s="61"/>
      <c r="B1" s="144" t="s">
        <v>12</v>
      </c>
      <c r="C1" s="63"/>
      <c r="D1" s="63"/>
      <c r="E1" s="63"/>
      <c r="F1" s="63"/>
    </row>
    <row r="2" spans="1:8" ht="15">
      <c r="A2" s="61"/>
      <c r="B2" s="62"/>
      <c r="C2" s="63"/>
      <c r="D2" s="63"/>
      <c r="E2" s="63"/>
      <c r="F2" s="63"/>
    </row>
    <row r="3" spans="1:8" ht="15">
      <c r="A3" s="61"/>
      <c r="B3" s="62"/>
      <c r="C3" s="63"/>
      <c r="D3" s="63"/>
      <c r="E3" s="63"/>
      <c r="F3" s="63"/>
    </row>
    <row r="4" spans="1:8" ht="15">
      <c r="A4" s="61"/>
      <c r="B4" s="62"/>
      <c r="C4" s="63"/>
      <c r="D4" s="63"/>
      <c r="E4" s="63"/>
      <c r="F4" s="63"/>
    </row>
    <row r="5" spans="1:8" ht="15">
      <c r="A5" s="61"/>
      <c r="B5" s="62"/>
      <c r="C5" s="63"/>
      <c r="D5" s="63"/>
      <c r="E5" s="63"/>
      <c r="F5" s="63"/>
    </row>
    <row r="6" spans="1:8" ht="15">
      <c r="A6" s="61"/>
      <c r="B6" s="62"/>
      <c r="C6" s="63"/>
      <c r="D6" s="63"/>
      <c r="E6" s="63"/>
      <c r="F6" s="63"/>
    </row>
    <row r="7" spans="1:8" ht="15">
      <c r="A7" s="61"/>
      <c r="B7" s="62"/>
      <c r="C7" s="63"/>
      <c r="D7" s="63"/>
      <c r="E7" s="63"/>
      <c r="F7" s="63"/>
    </row>
    <row r="8" spans="1:8" ht="18">
      <c r="A8" s="63"/>
      <c r="B8" s="170" t="s">
        <v>93</v>
      </c>
      <c r="C8" s="170"/>
      <c r="D8" s="170"/>
      <c r="E8" s="170"/>
      <c r="F8" s="170"/>
      <c r="G8" s="170"/>
      <c r="H8" s="170"/>
    </row>
    <row r="9" spans="1:8">
      <c r="A9" s="63"/>
      <c r="B9" s="171">
        <f>+Carátula!B17</f>
        <v>45473</v>
      </c>
      <c r="C9" s="172"/>
      <c r="D9" s="172"/>
      <c r="E9" s="172"/>
      <c r="F9" s="172"/>
      <c r="G9" s="172"/>
      <c r="H9" s="172"/>
    </row>
    <row r="10" spans="1:8" ht="15.75" thickBot="1">
      <c r="A10" s="63"/>
      <c r="B10" s="66"/>
      <c r="C10" s="67"/>
      <c r="D10" s="67"/>
      <c r="E10" s="67"/>
      <c r="F10" s="67"/>
      <c r="G10" s="152"/>
      <c r="H10" s="152"/>
    </row>
    <row r="11" spans="1:8">
      <c r="A11" s="63"/>
      <c r="B11" s="63"/>
      <c r="C11" s="63"/>
      <c r="D11" s="63"/>
      <c r="E11" s="63"/>
      <c r="F11" s="63"/>
    </row>
    <row r="12" spans="1:8">
      <c r="A12" s="63"/>
      <c r="B12" s="63"/>
      <c r="C12" s="63"/>
      <c r="D12" s="63"/>
      <c r="E12" s="63"/>
      <c r="F12" s="63"/>
    </row>
    <row r="13" spans="1:8" ht="24" customHeight="1">
      <c r="A13" s="63"/>
      <c r="B13" s="63"/>
      <c r="C13" s="70"/>
      <c r="D13" s="169" t="s">
        <v>14</v>
      </c>
      <c r="E13" s="169"/>
      <c r="F13" s="169"/>
      <c r="G13" s="153"/>
      <c r="H13" s="154"/>
    </row>
    <row r="14" spans="1:8" ht="15.75">
      <c r="A14" s="63"/>
      <c r="B14" s="63"/>
      <c r="C14" s="70"/>
      <c r="D14" s="71"/>
      <c r="E14" s="71"/>
      <c r="F14" s="71"/>
      <c r="G14" s="153"/>
    </row>
    <row r="15" spans="1:8" ht="24.6" customHeight="1">
      <c r="A15" s="63"/>
      <c r="B15" s="63"/>
      <c r="C15" s="70" t="s">
        <v>15</v>
      </c>
      <c r="D15" s="72" t="s">
        <v>16</v>
      </c>
      <c r="E15" s="72" t="s">
        <v>17</v>
      </c>
      <c r="F15" s="72" t="s">
        <v>18</v>
      </c>
      <c r="G15" s="153"/>
    </row>
    <row r="16" spans="1:8" ht="15.75">
      <c r="A16" s="63"/>
      <c r="B16" s="63"/>
      <c r="C16" s="73" t="s">
        <v>19</v>
      </c>
      <c r="D16" s="74">
        <f>+F16-E16</f>
        <v>169134</v>
      </c>
      <c r="E16" s="74">
        <v>143660</v>
      </c>
      <c r="F16" s="75">
        <v>312794</v>
      </c>
      <c r="G16" s="155"/>
    </row>
    <row r="17" spans="1:7" ht="15.75">
      <c r="A17" s="63"/>
      <c r="B17" s="63"/>
      <c r="C17" s="73" t="s">
        <v>20</v>
      </c>
      <c r="D17" s="74">
        <f t="shared" ref="D17:D19" si="0">+F17-E17</f>
        <v>11018</v>
      </c>
      <c r="E17" s="74">
        <v>21214</v>
      </c>
      <c r="F17" s="75">
        <v>32232</v>
      </c>
      <c r="G17" s="155"/>
    </row>
    <row r="18" spans="1:7" ht="15.75">
      <c r="A18" s="63"/>
      <c r="B18" s="63"/>
      <c r="C18" s="73" t="s">
        <v>21</v>
      </c>
      <c r="D18" s="74">
        <f t="shared" si="0"/>
        <v>1955</v>
      </c>
      <c r="E18" s="74">
        <v>5885</v>
      </c>
      <c r="F18" s="75">
        <v>7840</v>
      </c>
      <c r="G18" s="155"/>
    </row>
    <row r="19" spans="1:7" ht="15.75">
      <c r="A19" s="63"/>
      <c r="B19" s="63"/>
      <c r="C19" s="73" t="s">
        <v>22</v>
      </c>
      <c r="D19" s="77">
        <f t="shared" si="0"/>
        <v>1432</v>
      </c>
      <c r="E19" s="77">
        <v>5727</v>
      </c>
      <c r="F19" s="78">
        <v>7159</v>
      </c>
      <c r="G19" s="155"/>
    </row>
    <row r="20" spans="1:7" ht="15.75">
      <c r="A20" s="63"/>
      <c r="B20" s="63"/>
      <c r="C20" s="73" t="s">
        <v>23</v>
      </c>
      <c r="D20" s="79">
        <f>+F20-E20</f>
        <v>183539</v>
      </c>
      <c r="E20" s="79">
        <f>SUM(E16:E19)</f>
        <v>176486</v>
      </c>
      <c r="F20" s="79">
        <v>360025</v>
      </c>
      <c r="G20" s="156"/>
    </row>
    <row r="21" spans="1:7" ht="15">
      <c r="A21" s="63"/>
      <c r="B21" s="63"/>
      <c r="C21" s="81"/>
      <c r="D21" s="81"/>
      <c r="E21" s="81"/>
      <c r="F21" s="81"/>
      <c r="G21" s="157"/>
    </row>
    <row r="22" spans="1:7" ht="18">
      <c r="A22" s="63"/>
      <c r="B22" s="63"/>
      <c r="C22" s="82" t="s">
        <v>97</v>
      </c>
      <c r="D22" s="81"/>
      <c r="E22" s="81"/>
      <c r="F22" s="81"/>
      <c r="G22" s="157"/>
    </row>
    <row r="23" spans="1:7">
      <c r="A23" s="63"/>
      <c r="B23" s="63"/>
      <c r="C23" s="63"/>
      <c r="D23" s="63"/>
      <c r="E23" s="63"/>
      <c r="F23" s="63"/>
      <c r="G23" s="157"/>
    </row>
    <row r="27" spans="1:7">
      <c r="G27" s="158"/>
    </row>
    <row r="28" spans="1:7">
      <c r="G28" s="158"/>
    </row>
    <row r="29" spans="1:7">
      <c r="G29" s="158"/>
    </row>
    <row r="30" spans="1:7">
      <c r="G30" s="158"/>
    </row>
    <row r="31" spans="1:7">
      <c r="G31" s="158"/>
    </row>
  </sheetData>
  <mergeCells count="3">
    <mergeCell ref="D13:F13"/>
    <mergeCell ref="B8:H8"/>
    <mergeCell ref="B9:H9"/>
  </mergeCells>
  <hyperlinks>
    <hyperlink ref="B1" location="Índice!A1" display="Ir a inicio" xr:uid="{00000000-0004-0000-0100-000000000000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67" orientation="portrait" r:id="rId1"/>
  <headerFooter alignWithMargins="0"/>
  <rowBreaks count="2" manualBreakCount="2">
    <brk id="5" min="1" max="7" man="1"/>
    <brk id="14" min="1" max="7" man="1"/>
  </rowBreaks>
  <colBreaks count="2" manualBreakCount="2">
    <brk id="2" max="46" man="1"/>
    <brk id="6" max="46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4050-EC70-4569-8FA3-26739675FF50}">
  <sheetPr>
    <pageSetUpPr fitToPage="1"/>
  </sheetPr>
  <dimension ref="A1:N42"/>
  <sheetViews>
    <sheetView showGridLines="0" zoomScaleNormal="100" zoomScaleSheetLayoutView="145"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B11" sqref="B11"/>
    </sheetView>
  </sheetViews>
  <sheetFormatPr baseColWidth="10" defaultColWidth="11.42578125" defaultRowHeight="14.25"/>
  <cols>
    <col min="1" max="1" width="1.7109375" style="65" customWidth="1"/>
    <col min="2" max="2" width="36.28515625" style="65" customWidth="1"/>
    <col min="3" max="5" width="15.7109375" style="65" customWidth="1"/>
    <col min="6" max="6" width="4.5703125" style="65" customWidth="1"/>
    <col min="7" max="9" width="13" style="65" customWidth="1"/>
    <col min="10" max="10" width="2.140625" style="65" customWidth="1"/>
    <col min="11" max="16384" width="11.42578125" style="65"/>
  </cols>
  <sheetData>
    <row r="1" spans="1:13" ht="15">
      <c r="A1" s="83"/>
      <c r="B1" s="144" t="s">
        <v>12</v>
      </c>
      <c r="C1" s="63"/>
      <c r="D1" s="63"/>
      <c r="E1" s="63"/>
      <c r="F1" s="63"/>
      <c r="G1" s="63"/>
      <c r="H1" s="63"/>
      <c r="I1" s="63"/>
      <c r="J1" s="63"/>
    </row>
    <row r="2" spans="1:13">
      <c r="A2" s="84"/>
      <c r="B2" s="83"/>
      <c r="C2" s="63"/>
      <c r="D2" s="63"/>
      <c r="E2" s="63"/>
      <c r="F2" s="63"/>
      <c r="G2" s="64"/>
    </row>
    <row r="3" spans="1:13">
      <c r="A3" s="84"/>
      <c r="B3" s="83"/>
      <c r="C3" s="63"/>
      <c r="D3" s="63"/>
      <c r="E3" s="63"/>
      <c r="F3" s="63"/>
      <c r="G3" s="64"/>
    </row>
    <row r="4" spans="1:13">
      <c r="A4" s="84"/>
      <c r="B4" s="83"/>
      <c r="C4" s="63"/>
      <c r="D4" s="63"/>
      <c r="E4" s="63"/>
      <c r="F4" s="63"/>
      <c r="G4" s="64"/>
    </row>
    <row r="5" spans="1:13">
      <c r="A5" s="84"/>
      <c r="B5" s="83"/>
      <c r="C5" s="63"/>
      <c r="D5" s="63"/>
      <c r="E5" s="63"/>
      <c r="F5" s="63"/>
      <c r="G5" s="64"/>
    </row>
    <row r="6" spans="1:13">
      <c r="A6" s="84"/>
      <c r="B6" s="83"/>
      <c r="C6" s="63"/>
      <c r="D6" s="63"/>
      <c r="E6" s="63"/>
      <c r="F6" s="63"/>
      <c r="G6" s="64"/>
    </row>
    <row r="7" spans="1:13">
      <c r="A7" s="84"/>
      <c r="B7" s="83"/>
      <c r="C7" s="63"/>
      <c r="D7" s="63"/>
      <c r="E7" s="63"/>
      <c r="F7" s="63"/>
      <c r="G7" s="64"/>
    </row>
    <row r="8" spans="1:13" ht="26.25">
      <c r="A8" s="63"/>
      <c r="B8" s="178" t="s">
        <v>24</v>
      </c>
      <c r="C8" s="178"/>
      <c r="D8" s="178"/>
      <c r="E8" s="178"/>
      <c r="F8" s="178"/>
      <c r="G8" s="178"/>
      <c r="H8" s="178"/>
      <c r="I8" s="178"/>
      <c r="J8" s="178"/>
    </row>
    <row r="9" spans="1:13">
      <c r="A9" s="63"/>
      <c r="B9" s="171">
        <f>+Carátula!B17</f>
        <v>45473</v>
      </c>
      <c r="C9" s="172"/>
      <c r="D9" s="172"/>
      <c r="E9" s="172"/>
      <c r="F9" s="172"/>
      <c r="G9" s="172"/>
      <c r="H9" s="172"/>
      <c r="I9" s="172"/>
      <c r="J9" s="172"/>
    </row>
    <row r="10" spans="1:13" ht="15" thickBot="1">
      <c r="A10" s="63"/>
      <c r="B10" s="86"/>
      <c r="C10" s="67"/>
      <c r="D10" s="67"/>
      <c r="E10" s="67"/>
      <c r="F10" s="67"/>
      <c r="G10" s="68"/>
      <c r="H10" s="69"/>
      <c r="I10" s="69"/>
      <c r="J10" s="69"/>
    </row>
    <row r="11" spans="1:13">
      <c r="A11" s="63"/>
      <c r="B11" s="63"/>
      <c r="C11" s="63"/>
      <c r="D11" s="63"/>
      <c r="E11" s="63"/>
      <c r="F11" s="63"/>
      <c r="G11" s="63"/>
      <c r="H11" s="63"/>
      <c r="I11" s="63"/>
      <c r="J11" s="63"/>
    </row>
    <row r="12" spans="1:13">
      <c r="A12" s="63"/>
      <c r="B12" s="63"/>
      <c r="C12" s="63"/>
      <c r="D12" s="63"/>
      <c r="E12" s="63"/>
      <c r="F12" s="63"/>
      <c r="G12" s="63"/>
      <c r="H12" s="63"/>
      <c r="I12" s="63"/>
      <c r="J12" s="63"/>
    </row>
    <row r="13" spans="1:13" s="93" customFormat="1" ht="32.25" customHeight="1">
      <c r="A13" s="81"/>
      <c r="B13" s="173" t="s">
        <v>98</v>
      </c>
      <c r="C13" s="176" t="s">
        <v>85</v>
      </c>
      <c r="D13" s="177"/>
      <c r="E13" s="177"/>
      <c r="F13" s="81"/>
      <c r="G13" s="175" t="s">
        <v>25</v>
      </c>
      <c r="H13" s="175"/>
      <c r="I13" s="175"/>
      <c r="J13" s="92"/>
    </row>
    <row r="14" spans="1:13" s="93" customFormat="1" ht="15.75">
      <c r="A14" s="81"/>
      <c r="B14" s="174"/>
      <c r="C14" s="94"/>
      <c r="D14" s="94"/>
      <c r="E14" s="94"/>
      <c r="F14" s="81"/>
      <c r="G14" s="94"/>
      <c r="H14" s="94"/>
      <c r="I14" s="94"/>
      <c r="J14" s="94"/>
    </row>
    <row r="15" spans="1:13" s="93" customFormat="1" ht="15.75">
      <c r="A15" s="81"/>
      <c r="B15" s="174"/>
      <c r="C15" s="95" t="s">
        <v>26</v>
      </c>
      <c r="D15" s="95" t="s">
        <v>27</v>
      </c>
      <c r="E15" s="95" t="s">
        <v>18</v>
      </c>
      <c r="F15" s="81"/>
      <c r="G15" s="95" t="s">
        <v>26</v>
      </c>
      <c r="H15" s="95" t="s">
        <v>27</v>
      </c>
      <c r="I15" s="95" t="s">
        <v>18</v>
      </c>
      <c r="J15" s="94"/>
      <c r="M15" s="96"/>
    </row>
    <row r="16" spans="1:13" s="93" customFormat="1" ht="15.75">
      <c r="A16" s="81"/>
      <c r="B16" s="91"/>
      <c r="C16" s="94"/>
      <c r="D16" s="94"/>
      <c r="E16" s="94"/>
      <c r="F16" s="81"/>
      <c r="G16" s="94"/>
      <c r="H16" s="94"/>
      <c r="I16" s="94"/>
      <c r="J16" s="94"/>
      <c r="M16" s="96"/>
    </row>
    <row r="17" spans="1:10" s="93" customFormat="1" ht="15.75">
      <c r="A17" s="81"/>
      <c r="B17" s="73" t="s">
        <v>19</v>
      </c>
      <c r="C17" s="74"/>
      <c r="D17" s="74"/>
      <c r="E17" s="74"/>
      <c r="F17" s="81"/>
      <c r="G17" s="74"/>
      <c r="H17" s="74"/>
      <c r="I17" s="74"/>
      <c r="J17" s="74"/>
    </row>
    <row r="18" spans="1:10" s="93" customFormat="1" ht="15">
      <c r="A18" s="81"/>
      <c r="B18" s="98" t="s">
        <v>28</v>
      </c>
      <c r="C18" s="74">
        <v>7538611.640896135</v>
      </c>
      <c r="D18" s="74">
        <v>2878642.4021973214</v>
      </c>
      <c r="E18" s="74">
        <f>+C18+D18</f>
        <v>10417254.043093456</v>
      </c>
      <c r="F18" s="81"/>
      <c r="G18" s="147">
        <v>356871</v>
      </c>
      <c r="H18" s="147">
        <v>6567</v>
      </c>
      <c r="I18" s="147">
        <f>+G18+H18</f>
        <v>363438</v>
      </c>
      <c r="J18" s="74"/>
    </row>
    <row r="19" spans="1:10" s="93" customFormat="1" ht="15">
      <c r="A19" s="81"/>
      <c r="B19" s="98" t="s">
        <v>133</v>
      </c>
      <c r="C19" s="77">
        <v>278714.08522033656</v>
      </c>
      <c r="D19" s="77">
        <v>31644.964097189997</v>
      </c>
      <c r="E19" s="77">
        <f>+C19+D19</f>
        <v>310359.04931752657</v>
      </c>
      <c r="F19" s="81"/>
      <c r="G19" s="148">
        <v>56353</v>
      </c>
      <c r="H19" s="148">
        <v>175</v>
      </c>
      <c r="I19" s="148">
        <f t="shared" ref="I19" si="0">+G19+H19</f>
        <v>56528</v>
      </c>
      <c r="J19" s="74"/>
    </row>
    <row r="20" spans="1:10" s="93" customFormat="1" ht="15.75">
      <c r="A20" s="81"/>
      <c r="B20" s="73" t="s">
        <v>29</v>
      </c>
      <c r="C20" s="79">
        <f>SUM(C18:C19)</f>
        <v>7817325.7261164719</v>
      </c>
      <c r="D20" s="79">
        <f>SUM(D18:D19)</f>
        <v>2910287.3662945116</v>
      </c>
      <c r="E20" s="79">
        <f t="shared" ref="E20" si="1">+C20+D20</f>
        <v>10727613.092410984</v>
      </c>
      <c r="F20" s="81"/>
      <c r="G20" s="149">
        <f>SUM(G18:G19)</f>
        <v>413224</v>
      </c>
      <c r="H20" s="149">
        <f>SUM(H18:H19)</f>
        <v>6742</v>
      </c>
      <c r="I20" s="149">
        <f>+G20+H20</f>
        <v>419966</v>
      </c>
      <c r="J20" s="79"/>
    </row>
    <row r="21" spans="1:10" s="93" customFormat="1" ht="15">
      <c r="A21" s="81"/>
      <c r="B21" s="81"/>
      <c r="C21" s="81"/>
      <c r="D21" s="81"/>
      <c r="E21" s="81"/>
      <c r="F21" s="81"/>
      <c r="G21" s="150"/>
      <c r="H21" s="150"/>
      <c r="I21" s="150"/>
      <c r="J21" s="81"/>
    </row>
    <row r="22" spans="1:10" s="93" customFormat="1" ht="15.75">
      <c r="A22" s="81"/>
      <c r="B22" s="73" t="s">
        <v>20</v>
      </c>
      <c r="C22" s="74"/>
      <c r="D22" s="74"/>
      <c r="E22" s="74"/>
      <c r="F22" s="81"/>
      <c r="G22" s="147"/>
      <c r="H22" s="147"/>
      <c r="I22" s="147"/>
      <c r="J22" s="74"/>
    </row>
    <row r="23" spans="1:10" s="93" customFormat="1" ht="15">
      <c r="A23" s="81"/>
      <c r="B23" s="98" t="s">
        <v>28</v>
      </c>
      <c r="C23" s="74">
        <v>4560949.4407360116</v>
      </c>
      <c r="D23" s="74">
        <v>3399270.3187870914</v>
      </c>
      <c r="E23" s="74">
        <f>+C23+D23</f>
        <v>7960219.759523103</v>
      </c>
      <c r="F23" s="81"/>
      <c r="G23" s="147">
        <v>79232</v>
      </c>
      <c r="H23" s="147">
        <v>8777</v>
      </c>
      <c r="I23" s="147">
        <f t="shared" ref="I23:I24" si="2">+G23+H23</f>
        <v>88009</v>
      </c>
      <c r="J23" s="74"/>
    </row>
    <row r="24" spans="1:10" s="93" customFormat="1" ht="15">
      <c r="A24" s="81"/>
      <c r="B24" s="98" t="s">
        <v>133</v>
      </c>
      <c r="C24" s="77">
        <v>163488.47601477007</v>
      </c>
      <c r="D24" s="77">
        <v>40270.074832450016</v>
      </c>
      <c r="E24" s="77">
        <f>+C24+D24</f>
        <v>203758.55084722009</v>
      </c>
      <c r="F24" s="81"/>
      <c r="G24" s="148">
        <v>3587</v>
      </c>
      <c r="H24" s="148">
        <v>108</v>
      </c>
      <c r="I24" s="148">
        <f t="shared" si="2"/>
        <v>3695</v>
      </c>
      <c r="J24" s="74"/>
    </row>
    <row r="25" spans="1:10" s="93" customFormat="1" ht="15.75">
      <c r="A25" s="81"/>
      <c r="B25" s="73" t="s">
        <v>30</v>
      </c>
      <c r="C25" s="79">
        <f>SUM(C23:C24)</f>
        <v>4724437.9167507812</v>
      </c>
      <c r="D25" s="79">
        <f>SUM(D23:D24)</f>
        <v>3439540.3936195415</v>
      </c>
      <c r="E25" s="79">
        <f>+C25+D25</f>
        <v>8163978.3103703223</v>
      </c>
      <c r="F25" s="81"/>
      <c r="G25" s="149">
        <f>SUM(G23:G24)</f>
        <v>82819</v>
      </c>
      <c r="H25" s="149">
        <f>SUM(H23:H24)</f>
        <v>8885</v>
      </c>
      <c r="I25" s="149">
        <f>+G25+H25</f>
        <v>91704</v>
      </c>
      <c r="J25" s="79"/>
    </row>
    <row r="26" spans="1:10" s="93" customFormat="1" ht="15">
      <c r="A26" s="81"/>
      <c r="B26" s="81"/>
      <c r="C26" s="81"/>
      <c r="D26" s="81"/>
      <c r="E26" s="81"/>
      <c r="F26" s="81"/>
      <c r="J26" s="81"/>
    </row>
    <row r="27" spans="1:10" s="93" customFormat="1" ht="15.75">
      <c r="A27" s="81"/>
      <c r="B27" s="73" t="s">
        <v>21</v>
      </c>
      <c r="C27" s="74"/>
      <c r="D27" s="74"/>
      <c r="E27" s="74"/>
      <c r="F27" s="81"/>
      <c r="G27" s="147"/>
      <c r="H27" s="147"/>
      <c r="I27" s="147"/>
      <c r="J27" s="74"/>
    </row>
    <row r="28" spans="1:10" s="93" customFormat="1" ht="15">
      <c r="A28" s="81"/>
      <c r="B28" s="98" t="s">
        <v>28</v>
      </c>
      <c r="C28" s="74">
        <v>3360712.1935547399</v>
      </c>
      <c r="D28" s="74">
        <v>3624598.8033953537</v>
      </c>
      <c r="E28" s="74">
        <f>+C28+D28</f>
        <v>6985310.9969500937</v>
      </c>
      <c r="F28" s="81"/>
      <c r="G28" s="147">
        <v>35678</v>
      </c>
      <c r="H28" s="147">
        <v>5407</v>
      </c>
      <c r="I28" s="147">
        <f t="shared" ref="I28:I29" si="3">+G28+H28</f>
        <v>41085</v>
      </c>
      <c r="J28" s="74"/>
    </row>
    <row r="29" spans="1:10" s="93" customFormat="1" ht="15">
      <c r="A29" s="81"/>
      <c r="B29" s="98" t="s">
        <v>133</v>
      </c>
      <c r="C29" s="77">
        <v>88941.663390789996</v>
      </c>
      <c r="D29" s="77">
        <v>15829.426312950001</v>
      </c>
      <c r="E29" s="77">
        <f>+C29+D29</f>
        <v>104771.08970374</v>
      </c>
      <c r="F29" s="81"/>
      <c r="G29" s="148">
        <v>1153</v>
      </c>
      <c r="H29" s="148">
        <v>52</v>
      </c>
      <c r="I29" s="148">
        <f t="shared" si="3"/>
        <v>1205</v>
      </c>
      <c r="J29" s="74"/>
    </row>
    <row r="30" spans="1:10" s="93" customFormat="1" ht="15.75">
      <c r="A30" s="81"/>
      <c r="B30" s="73" t="s">
        <v>31</v>
      </c>
      <c r="C30" s="79">
        <f>SUM(C28:C29)</f>
        <v>3449653.85694553</v>
      </c>
      <c r="D30" s="79">
        <f>SUM(D28:D29)</f>
        <v>3640428.2297083037</v>
      </c>
      <c r="E30" s="79">
        <f>+C30+D30</f>
        <v>7090082.0866538342</v>
      </c>
      <c r="F30" s="81"/>
      <c r="G30" s="149">
        <f>SUM(G28:G29)</f>
        <v>36831</v>
      </c>
      <c r="H30" s="149">
        <f>SUM(H28:H29)</f>
        <v>5459</v>
      </c>
      <c r="I30" s="149">
        <f>+G30+H30</f>
        <v>42290</v>
      </c>
      <c r="J30" s="79"/>
    </row>
    <row r="31" spans="1:10" s="93" customFormat="1" ht="15">
      <c r="A31" s="81"/>
      <c r="B31" s="81"/>
      <c r="C31" s="81"/>
      <c r="D31" s="81"/>
      <c r="E31" s="81"/>
      <c r="F31" s="81"/>
      <c r="J31" s="81"/>
    </row>
    <row r="32" spans="1:10" s="93" customFormat="1" ht="15.75">
      <c r="A32" s="81"/>
      <c r="B32" s="73" t="s">
        <v>22</v>
      </c>
      <c r="C32" s="74"/>
      <c r="D32" s="74"/>
      <c r="E32" s="74"/>
      <c r="F32" s="81"/>
      <c r="G32" s="147"/>
      <c r="H32" s="147"/>
      <c r="I32" s="147"/>
      <c r="J32" s="74"/>
    </row>
    <row r="33" spans="1:14" s="93" customFormat="1" ht="15">
      <c r="A33" s="81"/>
      <c r="B33" s="98" t="s">
        <v>28</v>
      </c>
      <c r="C33" s="74">
        <v>35626319.624244973</v>
      </c>
      <c r="D33" s="74">
        <v>51855967.109797947</v>
      </c>
      <c r="E33" s="74">
        <f>+C33+D33</f>
        <v>87482286.734042913</v>
      </c>
      <c r="F33" s="81"/>
      <c r="G33" s="147">
        <v>100128</v>
      </c>
      <c r="H33" s="147">
        <v>23279</v>
      </c>
      <c r="I33" s="147">
        <f t="shared" ref="I33:I35" si="4">+G33+H33</f>
        <v>123407</v>
      </c>
      <c r="J33" s="74"/>
    </row>
    <row r="34" spans="1:14" s="93" customFormat="1" ht="15">
      <c r="A34" s="81"/>
      <c r="B34" s="98" t="s">
        <v>133</v>
      </c>
      <c r="C34" s="77">
        <v>587628.43293228059</v>
      </c>
      <c r="D34" s="77">
        <v>590486.62212352012</v>
      </c>
      <c r="E34" s="77">
        <f>+C34+D34</f>
        <v>1178115.0550558008</v>
      </c>
      <c r="F34" s="81"/>
      <c r="G34" s="148">
        <v>1998</v>
      </c>
      <c r="H34" s="148">
        <v>651</v>
      </c>
      <c r="I34" s="148">
        <f t="shared" si="4"/>
        <v>2649</v>
      </c>
      <c r="J34" s="74"/>
    </row>
    <row r="35" spans="1:14" s="93" customFormat="1" ht="15.75">
      <c r="A35" s="81"/>
      <c r="B35" s="73" t="s">
        <v>32</v>
      </c>
      <c r="C35" s="79">
        <f>SUM(C33:C34)</f>
        <v>36213948.057177253</v>
      </c>
      <c r="D35" s="79">
        <f>SUM(D33:D34)</f>
        <v>52446453.731921464</v>
      </c>
      <c r="E35" s="79">
        <f>+C35+D35</f>
        <v>88660401.78909871</v>
      </c>
      <c r="F35" s="81"/>
      <c r="G35" s="149">
        <f>SUM(G33:G34)</f>
        <v>102126</v>
      </c>
      <c r="H35" s="149">
        <f>SUM(H33:H34)</f>
        <v>23930</v>
      </c>
      <c r="I35" s="149">
        <f t="shared" si="4"/>
        <v>126056</v>
      </c>
      <c r="J35" s="79"/>
    </row>
    <row r="36" spans="1:14" s="93" customFormat="1" ht="15">
      <c r="A36" s="81"/>
      <c r="B36" s="81"/>
      <c r="C36" s="81"/>
      <c r="D36" s="81"/>
      <c r="E36" s="81"/>
      <c r="F36" s="81"/>
      <c r="J36" s="81"/>
    </row>
    <row r="37" spans="1:14" s="93" customFormat="1" ht="15.75">
      <c r="A37" s="81"/>
      <c r="B37" s="73" t="s">
        <v>33</v>
      </c>
      <c r="C37" s="74"/>
      <c r="D37" s="74"/>
      <c r="E37" s="74"/>
      <c r="F37" s="81"/>
      <c r="G37" s="147"/>
      <c r="H37" s="147"/>
      <c r="I37" s="147"/>
      <c r="J37" s="74"/>
    </row>
    <row r="38" spans="1:14" s="93" customFormat="1" ht="15">
      <c r="A38" s="81"/>
      <c r="B38" s="98" t="s">
        <v>28</v>
      </c>
      <c r="C38" s="74">
        <f>+C18+C23+C28+C33</f>
        <v>51086592.899431862</v>
      </c>
      <c r="D38" s="74">
        <f>+D18+D23+D28+D33</f>
        <v>61758478.634177715</v>
      </c>
      <c r="E38" s="74">
        <f>+C38+D38</f>
        <v>112845071.53360957</v>
      </c>
      <c r="F38" s="81"/>
      <c r="G38" s="147">
        <v>100128</v>
      </c>
      <c r="H38" s="147">
        <v>23279</v>
      </c>
      <c r="I38" s="147">
        <f t="shared" ref="I38:I39" si="5">+G38+H38</f>
        <v>123407</v>
      </c>
      <c r="J38" s="74"/>
    </row>
    <row r="39" spans="1:14" s="93" customFormat="1" ht="15">
      <c r="A39" s="81"/>
      <c r="B39" s="98" t="s">
        <v>133</v>
      </c>
      <c r="C39" s="77">
        <f>+C19+C24+C29+C34</f>
        <v>1118772.6575581771</v>
      </c>
      <c r="D39" s="77">
        <f>+D19+D24+D29+D34</f>
        <v>678231.08736611018</v>
      </c>
      <c r="E39" s="77">
        <f t="shared" ref="E39" si="6">+C39+D39</f>
        <v>1797003.7449242873</v>
      </c>
      <c r="F39" s="81"/>
      <c r="G39" s="148">
        <v>1998</v>
      </c>
      <c r="H39" s="148">
        <v>651</v>
      </c>
      <c r="I39" s="148">
        <f t="shared" si="5"/>
        <v>2649</v>
      </c>
      <c r="J39" s="74"/>
    </row>
    <row r="40" spans="1:14" s="93" customFormat="1" ht="15.75">
      <c r="A40" s="81"/>
      <c r="B40" s="97" t="s">
        <v>23</v>
      </c>
      <c r="C40" s="75">
        <f t="shared" ref="C40:D40" si="7">+C20+C25+C30+C35</f>
        <v>52205365.556990035</v>
      </c>
      <c r="D40" s="75">
        <f t="shared" si="7"/>
        <v>62436709.721543819</v>
      </c>
      <c r="E40" s="75">
        <f>+C40+D40</f>
        <v>114642075.27853385</v>
      </c>
      <c r="F40" s="81"/>
      <c r="G40" s="75">
        <f t="shared" ref="G40" si="8">+G20+G25+G30+G35</f>
        <v>635000</v>
      </c>
      <c r="H40" s="75">
        <f>+H20+H25+H30+H35</f>
        <v>45016</v>
      </c>
      <c r="I40" s="75">
        <f>+G40+H40</f>
        <v>680016</v>
      </c>
      <c r="J40" s="79"/>
    </row>
    <row r="41" spans="1:14">
      <c r="A41" s="63"/>
      <c r="B41" s="63"/>
      <c r="G41" s="63"/>
      <c r="H41" s="63"/>
      <c r="I41" s="90"/>
      <c r="J41" s="63"/>
      <c r="K41" s="63"/>
      <c r="L41" s="63"/>
      <c r="M41" s="63"/>
      <c r="N41" s="63"/>
    </row>
    <row r="42" spans="1:14">
      <c r="A42" s="63"/>
      <c r="B42" s="63"/>
      <c r="G42" s="63"/>
      <c r="H42" s="63"/>
      <c r="I42" s="63"/>
      <c r="J42" s="63"/>
      <c r="K42" s="63"/>
      <c r="L42" s="63"/>
      <c r="M42" s="63"/>
      <c r="N42" s="63"/>
    </row>
  </sheetData>
  <mergeCells count="5">
    <mergeCell ref="B13:B15"/>
    <mergeCell ref="G13:I13"/>
    <mergeCell ref="C13:E13"/>
    <mergeCell ref="B8:J8"/>
    <mergeCell ref="B9:J9"/>
  </mergeCells>
  <hyperlinks>
    <hyperlink ref="B1" location="Índice!A1" display="Ir a inicio" xr:uid="{5CDD29B9-B1E6-4B07-9F2E-DBAF7541390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77" orientation="portrait" r:id="rId1"/>
  <headerFooter alignWithMargins="0"/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7C9F9-D75D-4138-9D8B-A47C16462764}">
  <dimension ref="A1:AM80"/>
  <sheetViews>
    <sheetView showGridLines="0" zoomScaleNormal="100" zoomScaleSheetLayoutView="115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C18" sqref="C18"/>
    </sheetView>
  </sheetViews>
  <sheetFormatPr baseColWidth="10" defaultColWidth="11.42578125" defaultRowHeight="14.25"/>
  <cols>
    <col min="1" max="1" width="1.7109375" style="65" customWidth="1"/>
    <col min="2" max="2" width="65.85546875" style="65" customWidth="1"/>
    <col min="3" max="5" width="16.7109375" style="87" customWidth="1"/>
    <col min="6" max="6" width="2.7109375" style="87" customWidth="1"/>
    <col min="7" max="9" width="16.7109375" style="87" customWidth="1"/>
    <col min="10" max="10" width="2.7109375" style="87" customWidth="1"/>
    <col min="11" max="13" width="16.7109375" style="87" customWidth="1"/>
    <col min="14" max="14" width="2.7109375" style="87" customWidth="1"/>
    <col min="15" max="17" width="16.7109375" style="87" customWidth="1"/>
    <col min="18" max="18" width="2.7109375" style="87" customWidth="1"/>
    <col min="19" max="21" width="16.7109375" style="87" customWidth="1"/>
    <col min="22" max="22" width="11.42578125" style="65"/>
    <col min="23" max="23" width="11.42578125" style="87"/>
    <col min="24" max="16384" width="11.42578125" style="65"/>
  </cols>
  <sheetData>
    <row r="1" spans="1:23" ht="15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3">
      <c r="A2" s="84"/>
      <c r="B2" s="83"/>
      <c r="C2" s="99"/>
      <c r="D2" s="99"/>
      <c r="E2" s="99"/>
      <c r="F2" s="99"/>
    </row>
    <row r="3" spans="1:23">
      <c r="A3" s="84"/>
      <c r="B3" s="83"/>
      <c r="C3" s="99"/>
      <c r="D3" s="99"/>
      <c r="E3" s="99"/>
      <c r="F3" s="99"/>
    </row>
    <row r="4" spans="1:23">
      <c r="A4" s="84"/>
      <c r="B4" s="83"/>
      <c r="C4" s="99"/>
      <c r="D4" s="99"/>
      <c r="E4" s="99"/>
      <c r="F4" s="99"/>
    </row>
    <row r="5" spans="1:23">
      <c r="A5" s="84"/>
      <c r="B5" s="83"/>
      <c r="C5" s="99"/>
      <c r="D5" s="99"/>
      <c r="E5" s="99"/>
      <c r="F5" s="99"/>
    </row>
    <row r="6" spans="1:23">
      <c r="A6" s="84"/>
      <c r="B6" s="83"/>
      <c r="C6" s="99"/>
      <c r="D6" s="99"/>
      <c r="E6" s="99"/>
      <c r="F6" s="99"/>
    </row>
    <row r="7" spans="1:23">
      <c r="A7" s="84"/>
      <c r="B7" s="83"/>
      <c r="C7" s="99"/>
      <c r="D7" s="99"/>
      <c r="E7" s="99"/>
      <c r="F7" s="99"/>
    </row>
    <row r="8" spans="1:23" ht="26.25">
      <c r="A8" s="63"/>
      <c r="B8" s="178" t="s">
        <v>99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</row>
    <row r="9" spans="1:23">
      <c r="A9" s="63"/>
      <c r="B9" s="171">
        <f>+Carátula!B17</f>
        <v>45473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</row>
    <row r="10" spans="1:23" ht="15" thickBot="1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3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3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3" ht="15.7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3" ht="15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3" s="105" customFormat="1" ht="24" customHeight="1">
      <c r="A15" s="85"/>
      <c r="B15" s="180"/>
      <c r="C15" s="181" t="s">
        <v>19</v>
      </c>
      <c r="D15" s="179"/>
      <c r="E15" s="179"/>
      <c r="F15" s="102"/>
      <c r="G15" s="179" t="s">
        <v>20</v>
      </c>
      <c r="H15" s="179"/>
      <c r="I15" s="179"/>
      <c r="J15" s="103"/>
      <c r="K15" s="181" t="s">
        <v>21</v>
      </c>
      <c r="L15" s="179"/>
      <c r="M15" s="179"/>
      <c r="N15" s="104"/>
      <c r="O15" s="179" t="s">
        <v>22</v>
      </c>
      <c r="P15" s="179"/>
      <c r="Q15" s="179"/>
      <c r="R15" s="103"/>
      <c r="S15" s="179" t="s">
        <v>33</v>
      </c>
      <c r="T15" s="179"/>
      <c r="U15" s="179"/>
      <c r="W15" s="141"/>
    </row>
    <row r="16" spans="1:23" ht="15">
      <c r="A16" s="63"/>
      <c r="B16" s="180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4" ht="15">
      <c r="A17" s="63"/>
      <c r="B17" s="180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4" ht="15">
      <c r="A18" s="63"/>
      <c r="C18" s="76"/>
      <c r="D18" s="76"/>
      <c r="E18" s="76"/>
      <c r="F18" s="99"/>
      <c r="G18" s="76"/>
      <c r="H18" s="76"/>
      <c r="I18" s="76"/>
      <c r="J18" s="76"/>
      <c r="K18" s="76"/>
      <c r="L18" s="76"/>
      <c r="M18" s="76"/>
      <c r="N18" s="107"/>
      <c r="O18" s="76"/>
      <c r="P18" s="76"/>
      <c r="Q18" s="76"/>
      <c r="R18" s="76"/>
      <c r="S18" s="76"/>
      <c r="T18" s="76"/>
      <c r="U18" s="76"/>
    </row>
    <row r="19" spans="1:24" s="114" customFormat="1" ht="15">
      <c r="A19" s="88"/>
      <c r="B19" s="114" t="s">
        <v>119</v>
      </c>
      <c r="C19" s="80">
        <f>+SUM(C20:C36)</f>
        <v>7538611.6408960158</v>
      </c>
      <c r="D19" s="80">
        <f>+SUM(D20:D36)</f>
        <v>2878642.4021973209</v>
      </c>
      <c r="E19" s="80">
        <f>+SUM(E20:E36)</f>
        <v>10417254.043093335</v>
      </c>
      <c r="F19" s="140"/>
      <c r="G19" s="80">
        <f>+SUM(G20:G36)</f>
        <v>4560949.4407360023</v>
      </c>
      <c r="H19" s="80">
        <f>+SUM(H20:H36)</f>
        <v>3399270.3187870798</v>
      </c>
      <c r="I19" s="80">
        <f>+SUM(I20:I36)</f>
        <v>7960219.7595230816</v>
      </c>
      <c r="J19" s="80"/>
      <c r="K19" s="80">
        <f>+SUM(K20:K36)</f>
        <v>3360712.1935547483</v>
      </c>
      <c r="L19" s="80">
        <f>+SUM(L20:L36)</f>
        <v>3624598.8033953505</v>
      </c>
      <c r="M19" s="80">
        <f>+SUM(M20:M36)</f>
        <v>6985310.9969501002</v>
      </c>
      <c r="N19" s="107"/>
      <c r="O19" s="80">
        <f>+SUM(O20:O36)</f>
        <v>35626319.624245048</v>
      </c>
      <c r="P19" s="80">
        <f>+SUM(P20:P36)</f>
        <v>51855967.109797724</v>
      </c>
      <c r="Q19" s="80">
        <f>+SUM(Q20:Q36)</f>
        <v>87482286.734042749</v>
      </c>
      <c r="R19" s="80"/>
      <c r="S19" s="139">
        <f>+C19+G19+K19+O19</f>
        <v>51086592.89943181</v>
      </c>
      <c r="T19" s="139">
        <f>+D19+H19+L19+P19</f>
        <v>61758478.634177476</v>
      </c>
      <c r="U19" s="139">
        <f>+S19+T19</f>
        <v>112845071.53360929</v>
      </c>
      <c r="W19" s="115"/>
    </row>
    <row r="20" spans="1:24">
      <c r="A20" s="63"/>
      <c r="B20" s="137" t="s">
        <v>104</v>
      </c>
      <c r="C20" s="76">
        <v>1402571.870934004</v>
      </c>
      <c r="D20" s="76">
        <v>105804.46323999994</v>
      </c>
      <c r="E20" s="76">
        <f>+D20+C20</f>
        <v>1508376.3341740039</v>
      </c>
      <c r="F20" s="99"/>
      <c r="G20" s="76">
        <v>708168.03875399986</v>
      </c>
      <c r="H20" s="76">
        <v>513429.74983500008</v>
      </c>
      <c r="I20" s="76">
        <f>+H20+G20</f>
        <v>1221597.788589</v>
      </c>
      <c r="J20" s="99"/>
      <c r="K20" s="76">
        <v>365037.06598500011</v>
      </c>
      <c r="L20" s="76">
        <v>447160.71546200046</v>
      </c>
      <c r="M20" s="76">
        <f>+L20+K20</f>
        <v>812197.78144700057</v>
      </c>
      <c r="N20" s="99"/>
      <c r="O20" s="76">
        <v>1621081.8626899999</v>
      </c>
      <c r="P20" s="76">
        <v>1692158.9745659998</v>
      </c>
      <c r="Q20" s="76">
        <f>+P20+O20</f>
        <v>3313240.8372559994</v>
      </c>
      <c r="R20" s="76"/>
      <c r="S20" s="109">
        <f>+C20+G20+K20+O20</f>
        <v>4096858.8383630039</v>
      </c>
      <c r="T20" s="109">
        <f>+D20+H20+L20+P20</f>
        <v>2758553.9031030005</v>
      </c>
      <c r="U20" s="109">
        <f>+S20+T20</f>
        <v>6855412.7414660044</v>
      </c>
      <c r="X20" s="136"/>
    </row>
    <row r="21" spans="1:24">
      <c r="B21" s="138" t="s">
        <v>117</v>
      </c>
      <c r="C21" s="87">
        <v>19170.326833999992</v>
      </c>
      <c r="D21" s="87">
        <v>13132.262817000001</v>
      </c>
      <c r="E21" s="76">
        <f t="shared" ref="E21:E33" si="0">+D21+C21</f>
        <v>32302.589650999995</v>
      </c>
      <c r="G21" s="87">
        <v>21567.712435999994</v>
      </c>
      <c r="H21" s="87">
        <v>31324.659489999991</v>
      </c>
      <c r="I21" s="76">
        <f t="shared" ref="I21:I33" si="1">+H21+G21</f>
        <v>52892.371925999985</v>
      </c>
      <c r="K21" s="87">
        <v>19850.802379000004</v>
      </c>
      <c r="L21" s="87">
        <v>33529.440105000009</v>
      </c>
      <c r="M21" s="76">
        <f t="shared" ref="M21:M33" si="2">+L21+K21</f>
        <v>53380.242484000017</v>
      </c>
      <c r="O21" s="87">
        <v>67173.075119000016</v>
      </c>
      <c r="P21" s="87">
        <v>118559.129296</v>
      </c>
      <c r="Q21" s="76">
        <f t="shared" ref="Q21:Q33" si="3">+P21+O21</f>
        <v>185732.20441500001</v>
      </c>
      <c r="S21" s="109">
        <f t="shared" ref="S21:S42" si="4">+C21+G21+K21+O21</f>
        <v>127761.91676800001</v>
      </c>
      <c r="T21" s="109">
        <f t="shared" ref="T21:T42" si="5">+D21+H21+L21+P21</f>
        <v>196545.49170800002</v>
      </c>
      <c r="U21" s="109">
        <f t="shared" ref="U21:U42" si="6">+S21+T21</f>
        <v>324307.40847600001</v>
      </c>
      <c r="X21" s="136"/>
    </row>
    <row r="22" spans="1:24">
      <c r="B22" s="138" t="s">
        <v>115</v>
      </c>
      <c r="C22" s="87">
        <v>285866.63801799779</v>
      </c>
      <c r="D22" s="87">
        <v>65913.827716000014</v>
      </c>
      <c r="E22" s="76">
        <f t="shared" si="0"/>
        <v>351780.46573399781</v>
      </c>
      <c r="G22" s="87">
        <v>185560.77827100022</v>
      </c>
      <c r="H22" s="87">
        <v>113471.10163700003</v>
      </c>
      <c r="I22" s="76">
        <f t="shared" si="1"/>
        <v>299031.87990800024</v>
      </c>
      <c r="K22" s="87">
        <v>245924.09127500019</v>
      </c>
      <c r="L22" s="87">
        <v>225666.4930829998</v>
      </c>
      <c r="M22" s="76">
        <f t="shared" si="2"/>
        <v>471590.58435799996</v>
      </c>
      <c r="O22" s="87">
        <v>5263953.6669889921</v>
      </c>
      <c r="P22" s="87">
        <v>7917658.1248790072</v>
      </c>
      <c r="Q22" s="76">
        <f t="shared" si="3"/>
        <v>13181611.791867999</v>
      </c>
      <c r="S22" s="109">
        <f t="shared" si="4"/>
        <v>5981305.1745529901</v>
      </c>
      <c r="T22" s="109">
        <f t="shared" si="5"/>
        <v>8322709.5473150071</v>
      </c>
      <c r="U22" s="109">
        <f t="shared" si="6"/>
        <v>14304014.721867997</v>
      </c>
      <c r="X22" s="136"/>
    </row>
    <row r="23" spans="1:24">
      <c r="B23" s="138" t="s">
        <v>116</v>
      </c>
      <c r="D23" s="87">
        <v>323.01555999999999</v>
      </c>
      <c r="E23" s="76">
        <f t="shared" si="0"/>
        <v>323.01555999999999</v>
      </c>
      <c r="H23" s="87">
        <v>20818.435922000001</v>
      </c>
      <c r="I23" s="76">
        <f t="shared" si="1"/>
        <v>20818.435922000001</v>
      </c>
      <c r="L23" s="87">
        <v>1211.8222270000001</v>
      </c>
      <c r="M23" s="76">
        <f t="shared" si="2"/>
        <v>1211.8222270000001</v>
      </c>
      <c r="O23" s="87">
        <v>106804.62002700001</v>
      </c>
      <c r="P23" s="87">
        <v>617077.47876700002</v>
      </c>
      <c r="Q23" s="76">
        <f t="shared" si="3"/>
        <v>723882.09879399999</v>
      </c>
      <c r="S23" s="109">
        <f t="shared" si="4"/>
        <v>106804.62002700001</v>
      </c>
      <c r="T23" s="109">
        <f t="shared" si="5"/>
        <v>639430.75247599999</v>
      </c>
      <c r="U23" s="109">
        <f t="shared" si="6"/>
        <v>746235.37250299996</v>
      </c>
      <c r="X23" s="136"/>
    </row>
    <row r="24" spans="1:24">
      <c r="B24" s="138" t="s">
        <v>118</v>
      </c>
      <c r="E24" s="76">
        <f t="shared" si="0"/>
        <v>0</v>
      </c>
      <c r="H24" s="87">
        <v>2.3998610499999997</v>
      </c>
      <c r="I24" s="76">
        <f t="shared" si="1"/>
        <v>2.3998610499999997</v>
      </c>
      <c r="K24" s="87">
        <v>0.26781175000000002</v>
      </c>
      <c r="M24" s="76">
        <f t="shared" si="2"/>
        <v>0.26781175000000002</v>
      </c>
      <c r="O24" s="87">
        <v>200451.01339126006</v>
      </c>
      <c r="P24" s="87">
        <v>320600.75201844994</v>
      </c>
      <c r="Q24" s="76">
        <f t="shared" si="3"/>
        <v>521051.76540971</v>
      </c>
      <c r="S24" s="109">
        <f t="shared" si="4"/>
        <v>200451.28120301006</v>
      </c>
      <c r="T24" s="109">
        <f t="shared" si="5"/>
        <v>320603.15187949996</v>
      </c>
      <c r="U24" s="109">
        <f t="shared" si="6"/>
        <v>521054.43308251002</v>
      </c>
      <c r="X24" s="136"/>
    </row>
    <row r="25" spans="1:24">
      <c r="B25" s="138" t="s">
        <v>114</v>
      </c>
      <c r="C25" s="87">
        <v>846392.6659929998</v>
      </c>
      <c r="D25" s="87">
        <v>759974.44930199999</v>
      </c>
      <c r="E25" s="76">
        <f t="shared" si="0"/>
        <v>1606367.1152949999</v>
      </c>
      <c r="G25" s="87">
        <v>598387.44681500096</v>
      </c>
      <c r="H25" s="87">
        <v>618211.85037499969</v>
      </c>
      <c r="I25" s="76">
        <f t="shared" si="1"/>
        <v>1216599.2971900008</v>
      </c>
      <c r="K25" s="87">
        <v>509086.99457099946</v>
      </c>
      <c r="L25" s="87">
        <v>723411.97711700073</v>
      </c>
      <c r="M25" s="76">
        <f t="shared" si="2"/>
        <v>1232498.9716880003</v>
      </c>
      <c r="O25" s="87">
        <v>5827442.7022940172</v>
      </c>
      <c r="P25" s="87">
        <v>14381548.680750994</v>
      </c>
      <c r="Q25" s="76">
        <f t="shared" si="3"/>
        <v>20208991.38304501</v>
      </c>
      <c r="S25" s="109">
        <f t="shared" si="4"/>
        <v>7781309.8096730169</v>
      </c>
      <c r="T25" s="109">
        <f t="shared" si="5"/>
        <v>16483146.957544994</v>
      </c>
      <c r="U25" s="109">
        <f t="shared" si="6"/>
        <v>24264456.767218009</v>
      </c>
      <c r="X25" s="136"/>
    </row>
    <row r="26" spans="1:24">
      <c r="B26" s="138" t="s">
        <v>113</v>
      </c>
      <c r="C26" s="87">
        <v>954485.04469100165</v>
      </c>
      <c r="D26" s="87">
        <v>240800.28765799999</v>
      </c>
      <c r="E26" s="76">
        <f t="shared" si="0"/>
        <v>1195285.3323490017</v>
      </c>
      <c r="G26" s="87">
        <v>375760.19469100016</v>
      </c>
      <c r="H26" s="87">
        <v>165237.18385099995</v>
      </c>
      <c r="I26" s="76">
        <f t="shared" si="1"/>
        <v>540997.37854200008</v>
      </c>
      <c r="K26" s="87">
        <v>260010.79099399998</v>
      </c>
      <c r="L26" s="87">
        <v>436122.71637799998</v>
      </c>
      <c r="M26" s="76">
        <f t="shared" si="2"/>
        <v>696133.50737200002</v>
      </c>
      <c r="O26" s="87">
        <v>4632517.8556780042</v>
      </c>
      <c r="P26" s="87">
        <v>6186936.1780670015</v>
      </c>
      <c r="Q26" s="76">
        <f t="shared" si="3"/>
        <v>10819454.033745006</v>
      </c>
      <c r="S26" s="109">
        <f t="shared" si="4"/>
        <v>6222773.8860540055</v>
      </c>
      <c r="T26" s="109">
        <f t="shared" si="5"/>
        <v>7029096.3659540014</v>
      </c>
      <c r="U26" s="109">
        <f t="shared" si="6"/>
        <v>13251870.252008006</v>
      </c>
      <c r="X26" s="136"/>
    </row>
    <row r="27" spans="1:24">
      <c r="B27" s="138" t="s">
        <v>107</v>
      </c>
      <c r="C27" s="87">
        <v>1040770.7923130046</v>
      </c>
      <c r="D27" s="87">
        <v>492871.73616132035</v>
      </c>
      <c r="E27" s="76">
        <f t="shared" si="0"/>
        <v>1533642.5284743248</v>
      </c>
      <c r="G27" s="87">
        <v>483641.47871599882</v>
      </c>
      <c r="H27" s="87">
        <v>610273.85542489053</v>
      </c>
      <c r="I27" s="76">
        <f t="shared" si="1"/>
        <v>1093915.3341408893</v>
      </c>
      <c r="K27" s="87">
        <v>441357.03896799951</v>
      </c>
      <c r="L27" s="87">
        <v>531680.46478635003</v>
      </c>
      <c r="M27" s="76">
        <f t="shared" si="2"/>
        <v>973037.50375434954</v>
      </c>
      <c r="O27" s="87">
        <v>7773460.4262227817</v>
      </c>
      <c r="P27" s="87">
        <v>8488240.3790289499</v>
      </c>
      <c r="Q27" s="76">
        <f t="shared" si="3"/>
        <v>16261700.805251732</v>
      </c>
      <c r="S27" s="109">
        <f t="shared" si="4"/>
        <v>9739229.7362197842</v>
      </c>
      <c r="T27" s="109">
        <f t="shared" si="5"/>
        <v>10123066.43540151</v>
      </c>
      <c r="U27" s="109">
        <f t="shared" si="6"/>
        <v>19862296.171621293</v>
      </c>
      <c r="X27" s="136"/>
    </row>
    <row r="28" spans="1:24">
      <c r="B28" s="138" t="s">
        <v>106</v>
      </c>
      <c r="C28" s="87">
        <v>279765.95055499941</v>
      </c>
      <c r="D28" s="87">
        <v>288269.02163200005</v>
      </c>
      <c r="E28" s="76">
        <f t="shared" si="0"/>
        <v>568034.9721869994</v>
      </c>
      <c r="G28" s="87">
        <v>254345.57784599983</v>
      </c>
      <c r="H28" s="87">
        <v>106596.13585199995</v>
      </c>
      <c r="I28" s="76">
        <f t="shared" si="1"/>
        <v>360941.71369799977</v>
      </c>
      <c r="K28" s="87">
        <v>236531.10299299989</v>
      </c>
      <c r="L28" s="87">
        <v>42004.996039999991</v>
      </c>
      <c r="M28" s="76">
        <f t="shared" si="2"/>
        <v>278536.09903299989</v>
      </c>
      <c r="O28" s="87">
        <v>2511654.6994799986</v>
      </c>
      <c r="P28" s="87">
        <v>2714210.8421948631</v>
      </c>
      <c r="Q28" s="76">
        <f t="shared" si="3"/>
        <v>5225865.5416748617</v>
      </c>
      <c r="S28" s="109">
        <f t="shared" si="4"/>
        <v>3282297.3308739979</v>
      </c>
      <c r="T28" s="109">
        <f t="shared" si="5"/>
        <v>3151080.9957188629</v>
      </c>
      <c r="U28" s="109">
        <f t="shared" si="6"/>
        <v>6433378.3265928607</v>
      </c>
      <c r="X28" s="136"/>
    </row>
    <row r="29" spans="1:24">
      <c r="B29" s="138" t="s">
        <v>108</v>
      </c>
      <c r="C29" s="87">
        <v>145040.78041699968</v>
      </c>
      <c r="D29" s="87">
        <v>78099.982083000054</v>
      </c>
      <c r="E29" s="76">
        <f t="shared" si="0"/>
        <v>223140.76249999972</v>
      </c>
      <c r="G29" s="87">
        <v>190806.49515499984</v>
      </c>
      <c r="H29" s="87">
        <v>150739.68351200016</v>
      </c>
      <c r="I29" s="76">
        <f t="shared" si="1"/>
        <v>341546.17866700003</v>
      </c>
      <c r="K29" s="87">
        <v>220069.90971499978</v>
      </c>
      <c r="L29" s="87">
        <v>160007.84863499986</v>
      </c>
      <c r="M29" s="76">
        <f t="shared" si="2"/>
        <v>380077.75834999967</v>
      </c>
      <c r="O29" s="87">
        <v>920945.5025269991</v>
      </c>
      <c r="P29" s="87">
        <v>1474517.4277720007</v>
      </c>
      <c r="Q29" s="76">
        <f t="shared" si="3"/>
        <v>2395462.9302989999</v>
      </c>
      <c r="S29" s="109">
        <f t="shared" si="4"/>
        <v>1476862.6878139982</v>
      </c>
      <c r="T29" s="109">
        <f t="shared" si="5"/>
        <v>1863364.9420020008</v>
      </c>
      <c r="U29" s="109">
        <f t="shared" si="6"/>
        <v>3340227.629815999</v>
      </c>
      <c r="X29" s="136"/>
    </row>
    <row r="30" spans="1:24">
      <c r="B30" s="138" t="s">
        <v>109</v>
      </c>
      <c r="C30" s="87">
        <v>639266.64219200029</v>
      </c>
      <c r="D30" s="87">
        <v>50505.574832000006</v>
      </c>
      <c r="E30" s="76">
        <f t="shared" si="0"/>
        <v>689772.21702400025</v>
      </c>
      <c r="G30" s="87">
        <v>338894.0203039996</v>
      </c>
      <c r="H30" s="87">
        <v>139477.91324299993</v>
      </c>
      <c r="I30" s="76">
        <f t="shared" si="1"/>
        <v>478371.93354699953</v>
      </c>
      <c r="K30" s="87">
        <v>172016.97368999984</v>
      </c>
      <c r="L30" s="87">
        <v>69818.650582000017</v>
      </c>
      <c r="M30" s="76">
        <f t="shared" si="2"/>
        <v>241835.62427199987</v>
      </c>
      <c r="O30" s="87">
        <v>1496851.1561199999</v>
      </c>
      <c r="P30" s="87">
        <v>1117820.7535850001</v>
      </c>
      <c r="Q30" s="76">
        <f t="shared" si="3"/>
        <v>2614671.909705</v>
      </c>
      <c r="S30" s="109">
        <f t="shared" si="4"/>
        <v>2647028.7923059994</v>
      </c>
      <c r="T30" s="109">
        <f t="shared" si="5"/>
        <v>1377622.892242</v>
      </c>
      <c r="U30" s="109">
        <f t="shared" si="6"/>
        <v>4024651.6845479994</v>
      </c>
      <c r="X30" s="136"/>
    </row>
    <row r="31" spans="1:24">
      <c r="B31" s="138" t="s">
        <v>110</v>
      </c>
      <c r="C31" s="87">
        <v>419625.79683800071</v>
      </c>
      <c r="D31" s="87">
        <v>188711.80418899999</v>
      </c>
      <c r="E31" s="76">
        <f t="shared" si="0"/>
        <v>608337.6010270007</v>
      </c>
      <c r="G31" s="87">
        <v>287592.56219100032</v>
      </c>
      <c r="H31" s="87">
        <v>235540.1080770001</v>
      </c>
      <c r="I31" s="76">
        <f t="shared" si="1"/>
        <v>523132.67026800045</v>
      </c>
      <c r="K31" s="87">
        <v>176543.56401399992</v>
      </c>
      <c r="L31" s="87">
        <v>346288.25505700009</v>
      </c>
      <c r="M31" s="76">
        <f t="shared" si="2"/>
        <v>522831.81907099998</v>
      </c>
      <c r="O31" s="87">
        <v>1603049.0336129973</v>
      </c>
      <c r="P31" s="87">
        <v>2619988.2080140016</v>
      </c>
      <c r="Q31" s="76">
        <f t="shared" si="3"/>
        <v>4223037.2416269984</v>
      </c>
      <c r="S31" s="109">
        <f t="shared" si="4"/>
        <v>2486810.9566559982</v>
      </c>
      <c r="T31" s="109">
        <f t="shared" si="5"/>
        <v>3390528.3753370019</v>
      </c>
      <c r="U31" s="109">
        <f t="shared" si="6"/>
        <v>5877339.3319930006</v>
      </c>
      <c r="X31" s="136"/>
    </row>
    <row r="32" spans="1:24">
      <c r="B32" s="138" t="s">
        <v>111</v>
      </c>
      <c r="C32" s="87">
        <v>137255.66658000016</v>
      </c>
      <c r="D32" s="87">
        <v>70013.48199</v>
      </c>
      <c r="E32" s="76">
        <f t="shared" si="0"/>
        <v>207269.14857000016</v>
      </c>
      <c r="G32" s="87">
        <v>167565.06823899993</v>
      </c>
      <c r="H32" s="87">
        <v>213735.70195900006</v>
      </c>
      <c r="I32" s="76">
        <f t="shared" si="1"/>
        <v>381300.77019800001</v>
      </c>
      <c r="K32" s="87">
        <v>146479.43448999993</v>
      </c>
      <c r="L32" s="87">
        <v>247360.40065999993</v>
      </c>
      <c r="M32" s="76">
        <f t="shared" si="2"/>
        <v>393839.83514999982</v>
      </c>
      <c r="O32" s="87">
        <v>1349888.1543680022</v>
      </c>
      <c r="P32" s="87">
        <v>1409213.5385989998</v>
      </c>
      <c r="Q32" s="76">
        <f t="shared" si="3"/>
        <v>2759101.6929670023</v>
      </c>
      <c r="S32" s="109">
        <f t="shared" si="4"/>
        <v>1801188.3236770022</v>
      </c>
      <c r="T32" s="109">
        <f t="shared" si="5"/>
        <v>1940323.1232079999</v>
      </c>
      <c r="U32" s="109">
        <f t="shared" si="6"/>
        <v>3741511.4468850018</v>
      </c>
      <c r="X32" s="136"/>
    </row>
    <row r="33" spans="1:39">
      <c r="B33" s="138" t="s">
        <v>112</v>
      </c>
      <c r="C33" s="87">
        <v>87989.468933999931</v>
      </c>
      <c r="D33" s="87">
        <v>77800.632770000011</v>
      </c>
      <c r="E33" s="76">
        <f t="shared" si="0"/>
        <v>165790.10170399994</v>
      </c>
      <c r="G33" s="87">
        <v>109141.60686299999</v>
      </c>
      <c r="H33" s="87">
        <v>37731.968272000006</v>
      </c>
      <c r="I33" s="76">
        <f t="shared" si="1"/>
        <v>146873.57513499999</v>
      </c>
      <c r="K33" s="87">
        <v>92411.770325999998</v>
      </c>
      <c r="L33" s="87">
        <v>64480.833890999987</v>
      </c>
      <c r="M33" s="76">
        <f t="shared" si="2"/>
        <v>156892.60421699999</v>
      </c>
      <c r="O33" s="87">
        <v>763664.82554199954</v>
      </c>
      <c r="P33" s="87">
        <v>609291.18350944994</v>
      </c>
      <c r="Q33" s="76">
        <f t="shared" si="3"/>
        <v>1372956.0090514496</v>
      </c>
      <c r="S33" s="109">
        <f t="shared" si="4"/>
        <v>1053207.6716649993</v>
      </c>
      <c r="T33" s="109">
        <f t="shared" si="5"/>
        <v>789304.61844244995</v>
      </c>
      <c r="U33" s="109">
        <f t="shared" si="6"/>
        <v>1842512.2901074493</v>
      </c>
      <c r="X33" s="136"/>
    </row>
    <row r="34" spans="1:39">
      <c r="B34" s="138" t="s">
        <v>105</v>
      </c>
      <c r="C34" s="87">
        <v>111048.71765699987</v>
      </c>
      <c r="D34" s="87">
        <v>11330.533248999996</v>
      </c>
      <c r="E34" s="76">
        <f t="shared" ref="E34:E36" si="7">+D34+C34</f>
        <v>122379.25090599987</v>
      </c>
      <c r="G34" s="87">
        <v>35360.011742000017</v>
      </c>
      <c r="H34" s="87">
        <v>5056.1588930000007</v>
      </c>
      <c r="I34" s="76">
        <f>+H34+G34</f>
        <v>40416.170635000017</v>
      </c>
      <c r="K34" s="87">
        <v>33032.252419999983</v>
      </c>
      <c r="L34" s="87">
        <v>11303.630746000003</v>
      </c>
      <c r="M34" s="76">
        <f>+L34+K34</f>
        <v>44335.883165999985</v>
      </c>
      <c r="O34" s="87">
        <v>381240.48291799985</v>
      </c>
      <c r="P34" s="87">
        <v>379470.98357600003</v>
      </c>
      <c r="Q34" s="76">
        <f>+P34+O34</f>
        <v>760711.46649399982</v>
      </c>
      <c r="S34" s="109">
        <f>+C34+G34+K34+O34</f>
        <v>560681.46473699971</v>
      </c>
      <c r="T34" s="109">
        <f>+D34+H34+L34+P34</f>
        <v>407161.30646400002</v>
      </c>
      <c r="U34" s="109">
        <f>+S34+T34</f>
        <v>967842.77120099973</v>
      </c>
      <c r="X34" s="136"/>
    </row>
    <row r="35" spans="1:39">
      <c r="B35" s="138" t="s">
        <v>130</v>
      </c>
      <c r="C35" s="87">
        <v>1035337.4651840074</v>
      </c>
      <c r="D35" s="87">
        <v>247684.05948600051</v>
      </c>
      <c r="E35" s="76">
        <f t="shared" si="7"/>
        <v>1283021.5246700079</v>
      </c>
      <c r="G35" s="87">
        <v>651174.07577200339</v>
      </c>
      <c r="H35" s="87">
        <v>235472.47849599959</v>
      </c>
      <c r="I35" s="76">
        <f t="shared" ref="I35:I36" si="8">+H35+G35</f>
        <v>886646.55426800298</v>
      </c>
      <c r="K35" s="87">
        <v>245045.69252099996</v>
      </c>
      <c r="L35" s="87">
        <v>104316.463964</v>
      </c>
      <c r="M35" s="76">
        <f t="shared" ref="M35:M36" si="9">+L35+K35</f>
        <v>349362.15648499993</v>
      </c>
      <c r="O35" s="87">
        <v>458278.46422800003</v>
      </c>
      <c r="P35" s="87">
        <v>910223.92590299994</v>
      </c>
      <c r="Q35" s="76">
        <f t="shared" ref="Q35:Q36" si="10">+P35+O35</f>
        <v>1368502.390131</v>
      </c>
      <c r="S35" s="109">
        <f t="shared" ref="S35" si="11">+C35+G35+K35+O35</f>
        <v>2389835.6977050109</v>
      </c>
      <c r="T35" s="109">
        <f t="shared" ref="T35" si="12">+D35+H35+L35+P35</f>
        <v>1497696.9278490001</v>
      </c>
      <c r="U35" s="109">
        <f t="shared" ref="U35" si="13">+S35+T35</f>
        <v>3887532.6255540112</v>
      </c>
      <c r="X35" s="136"/>
    </row>
    <row r="36" spans="1:39">
      <c r="B36" s="138" t="s">
        <v>129</v>
      </c>
      <c r="C36" s="87">
        <v>134023.81375599996</v>
      </c>
      <c r="D36" s="87">
        <v>187407.26951200012</v>
      </c>
      <c r="E36" s="76">
        <f t="shared" si="7"/>
        <v>321431.08326800005</v>
      </c>
      <c r="G36" s="87">
        <v>152984.37294100027</v>
      </c>
      <c r="H36" s="87">
        <v>202150.93408713987</v>
      </c>
      <c r="I36" s="76">
        <f t="shared" si="8"/>
        <v>355135.30702814017</v>
      </c>
      <c r="K36" s="87">
        <v>197314.44140200026</v>
      </c>
      <c r="L36" s="87">
        <v>180234.09466200016</v>
      </c>
      <c r="M36" s="76">
        <f t="shared" si="9"/>
        <v>377548.53606400045</v>
      </c>
      <c r="O36" s="87">
        <v>647862.08303799923</v>
      </c>
      <c r="P36" s="87">
        <v>898450.54927099927</v>
      </c>
      <c r="Q36" s="76">
        <f t="shared" si="10"/>
        <v>1546312.6323089986</v>
      </c>
      <c r="S36" s="109">
        <f>+C36+G36+K36+O36</f>
        <v>1132184.7111369998</v>
      </c>
      <c r="T36" s="109">
        <f>+D36+H36+L36+P36</f>
        <v>1468242.8475321394</v>
      </c>
      <c r="U36" s="109">
        <f>+S36+T36</f>
        <v>2600427.5586691392</v>
      </c>
      <c r="X36" s="136"/>
    </row>
    <row r="37" spans="1:39">
      <c r="B37" s="138"/>
      <c r="E37" s="89"/>
      <c r="I37" s="89"/>
      <c r="M37" s="89"/>
      <c r="Q37" s="89"/>
      <c r="S37" s="109"/>
      <c r="T37" s="109"/>
      <c r="U37" s="109"/>
    </row>
    <row r="38" spans="1:39" s="114" customFormat="1" ht="15">
      <c r="A38" s="88"/>
      <c r="B38" s="114" t="s">
        <v>132</v>
      </c>
      <c r="C38" s="80">
        <f>+SUM(C39:C42)</f>
        <v>278714.08522034046</v>
      </c>
      <c r="D38" s="80">
        <f>+SUM(D39:D42)</f>
        <v>31644.964097189997</v>
      </c>
      <c r="E38" s="80">
        <f>+SUM(E39:E42)</f>
        <v>310359.04931753047</v>
      </c>
      <c r="F38" s="140"/>
      <c r="G38" s="80">
        <f>+SUM(G39:G42)</f>
        <v>163488.47601476999</v>
      </c>
      <c r="H38" s="80">
        <f>+SUM(H39:H42)</f>
        <v>40270.074832450002</v>
      </c>
      <c r="I38" s="80">
        <f>+SUM(I39:I42)</f>
        <v>203758.55084721997</v>
      </c>
      <c r="J38" s="80"/>
      <c r="K38" s="80">
        <f>+SUM(K39:K42)</f>
        <v>88941.663390790025</v>
      </c>
      <c r="L38" s="80">
        <f>+SUM(L39:L42)</f>
        <v>15829.42631295</v>
      </c>
      <c r="M38" s="80">
        <f>+SUM(M39:M42)</f>
        <v>104771.08970374003</v>
      </c>
      <c r="N38" s="107"/>
      <c r="O38" s="80">
        <f>+SUM(O39:O42)</f>
        <v>587628.43293228</v>
      </c>
      <c r="P38" s="80">
        <f>+SUM(P39:P42)</f>
        <v>590486.62212351989</v>
      </c>
      <c r="Q38" s="80">
        <f>+SUM(Q39:Q42)</f>
        <v>1178115.0550557999</v>
      </c>
      <c r="R38" s="80"/>
      <c r="S38" s="139">
        <f>+C38+G38+K38+O38</f>
        <v>1118772.6575581804</v>
      </c>
      <c r="T38" s="139">
        <f>+D38+H38+L38+P38</f>
        <v>678231.08736610995</v>
      </c>
      <c r="U38" s="139">
        <f>+S38+T38</f>
        <v>1797003.7449242903</v>
      </c>
      <c r="W38" s="115"/>
    </row>
    <row r="39" spans="1:39">
      <c r="B39" s="138" t="s">
        <v>100</v>
      </c>
      <c r="C39" s="87">
        <v>122909.94712393997</v>
      </c>
      <c r="D39" s="87">
        <v>16183.91382102</v>
      </c>
      <c r="E39" s="76">
        <f>+D39+C39</f>
        <v>139093.86094495998</v>
      </c>
      <c r="G39" s="87">
        <v>108471.27499897</v>
      </c>
      <c r="H39" s="87">
        <v>34541.321494080003</v>
      </c>
      <c r="I39" s="76">
        <f t="shared" ref="I39:I42" si="14">+H39+G39</f>
        <v>143012.59649304999</v>
      </c>
      <c r="K39" s="87">
        <v>41510.834510760033</v>
      </c>
      <c r="L39" s="87">
        <v>7535.3037219999997</v>
      </c>
      <c r="M39" s="76">
        <f>+L39+K39</f>
        <v>49046.138232760029</v>
      </c>
      <c r="O39" s="87">
        <v>175753.46460528011</v>
      </c>
      <c r="P39" s="87">
        <v>226084.37005290997</v>
      </c>
      <c r="Q39" s="76">
        <f t="shared" ref="Q39:Q42" si="15">+P39+O39</f>
        <v>401837.83465819008</v>
      </c>
      <c r="S39" s="109">
        <f t="shared" si="4"/>
        <v>448645.52123895008</v>
      </c>
      <c r="T39" s="109">
        <f t="shared" si="5"/>
        <v>284344.90909000998</v>
      </c>
      <c r="U39" s="109">
        <f t="shared" si="6"/>
        <v>732990.43032896006</v>
      </c>
      <c r="X39" s="136"/>
    </row>
    <row r="40" spans="1:39">
      <c r="B40" s="138" t="s">
        <v>101</v>
      </c>
      <c r="C40" s="87">
        <v>3405.2722020000033</v>
      </c>
      <c r="D40" s="87">
        <v>1220.7271322399999</v>
      </c>
      <c r="E40" s="76">
        <f>+D40+C40</f>
        <v>4625.999334240003</v>
      </c>
      <c r="G40" s="87">
        <v>4349.4272989999999</v>
      </c>
      <c r="H40" s="87">
        <v>313.28623769000001</v>
      </c>
      <c r="I40" s="76">
        <f t="shared" si="14"/>
        <v>4662.7135366900002</v>
      </c>
      <c r="K40" s="87">
        <v>6842.7457990000021</v>
      </c>
      <c r="L40" s="87">
        <v>1884.0174359299999</v>
      </c>
      <c r="M40" s="76">
        <f>+L40+K40</f>
        <v>8726.763234930002</v>
      </c>
      <c r="O40" s="87">
        <v>55344.952662000011</v>
      </c>
      <c r="P40" s="87">
        <v>29015.546532110009</v>
      </c>
      <c r="Q40" s="76">
        <f t="shared" si="15"/>
        <v>84360.499194110016</v>
      </c>
      <c r="S40" s="109">
        <f t="shared" si="4"/>
        <v>69942.397962000017</v>
      </c>
      <c r="T40" s="109">
        <f t="shared" si="5"/>
        <v>32433.577337970008</v>
      </c>
      <c r="U40" s="109">
        <f t="shared" si="6"/>
        <v>102375.97529997003</v>
      </c>
      <c r="X40" s="136"/>
    </row>
    <row r="41" spans="1:39">
      <c r="B41" s="138" t="s">
        <v>102</v>
      </c>
      <c r="C41" s="87">
        <v>103547.3282084005</v>
      </c>
      <c r="D41" s="87">
        <v>2500.3731529299998</v>
      </c>
      <c r="E41" s="76">
        <f>+D41+C41</f>
        <v>106047.7013613305</v>
      </c>
      <c r="G41" s="87">
        <v>28748.981084800002</v>
      </c>
      <c r="H41" s="87">
        <v>323.55525267999997</v>
      </c>
      <c r="I41" s="76">
        <f t="shared" si="14"/>
        <v>29072.53633748</v>
      </c>
      <c r="K41" s="87">
        <v>22688.371970029995</v>
      </c>
      <c r="L41" s="87">
        <v>538.48720002000005</v>
      </c>
      <c r="M41" s="76">
        <f>+L41+K41</f>
        <v>23226.859170049996</v>
      </c>
      <c r="O41" s="87">
        <v>76522.255885999984</v>
      </c>
      <c r="P41" s="87">
        <v>63366.461546500002</v>
      </c>
      <c r="Q41" s="76">
        <f t="shared" si="15"/>
        <v>139888.71743249998</v>
      </c>
      <c r="S41" s="109">
        <f t="shared" si="4"/>
        <v>231506.93714923045</v>
      </c>
      <c r="T41" s="109">
        <f t="shared" si="5"/>
        <v>66728.877152130008</v>
      </c>
      <c r="U41" s="109">
        <f t="shared" si="6"/>
        <v>298235.81430136046</v>
      </c>
      <c r="X41" s="136"/>
    </row>
    <row r="42" spans="1:39">
      <c r="B42" s="138" t="s">
        <v>103</v>
      </c>
      <c r="C42" s="87">
        <v>48851.537685999989</v>
      </c>
      <c r="D42" s="87">
        <v>11739.949990999998</v>
      </c>
      <c r="E42" s="76">
        <f>+D42+C42</f>
        <v>60591.487676999983</v>
      </c>
      <c r="G42" s="87">
        <v>21918.792631999986</v>
      </c>
      <c r="H42" s="87">
        <v>5091.9118479999997</v>
      </c>
      <c r="I42" s="76">
        <f t="shared" si="14"/>
        <v>27010.704479999986</v>
      </c>
      <c r="K42" s="87">
        <v>17899.711111000004</v>
      </c>
      <c r="L42" s="87">
        <v>5871.6179549999997</v>
      </c>
      <c r="M42" s="76">
        <f>+L42+K42</f>
        <v>23771.329066000006</v>
      </c>
      <c r="O42" s="87">
        <v>280007.7597789999</v>
      </c>
      <c r="P42" s="87">
        <v>272020.24399199995</v>
      </c>
      <c r="Q42" s="76">
        <f t="shared" si="15"/>
        <v>552028.00377099984</v>
      </c>
      <c r="S42" s="109">
        <f t="shared" si="4"/>
        <v>368677.80120799987</v>
      </c>
      <c r="T42" s="109">
        <f t="shared" si="5"/>
        <v>294723.72378599993</v>
      </c>
      <c r="U42" s="109">
        <f t="shared" si="6"/>
        <v>663401.52499399986</v>
      </c>
      <c r="X42" s="136"/>
    </row>
    <row r="43" spans="1:39" ht="15">
      <c r="B43" s="114" t="s">
        <v>54</v>
      </c>
      <c r="C43" s="115">
        <f>+C19+C38</f>
        <v>7817325.7261163564</v>
      </c>
      <c r="D43" s="115">
        <f>+D19+D38</f>
        <v>2910287.3662945111</v>
      </c>
      <c r="E43" s="115">
        <f>+E19+E38</f>
        <v>10727613.092410866</v>
      </c>
      <c r="G43" s="115">
        <f>+G19+G38</f>
        <v>4724437.9167507719</v>
      </c>
      <c r="H43" s="115">
        <f>+H19+H38</f>
        <v>3439540.3936195299</v>
      </c>
      <c r="I43" s="115">
        <f>+I19+I38</f>
        <v>8163978.3103703018</v>
      </c>
      <c r="K43" s="115">
        <f>+K19+K38</f>
        <v>3449653.8569455384</v>
      </c>
      <c r="L43" s="115">
        <f>+L19+L38</f>
        <v>3640428.2297083004</v>
      </c>
      <c r="M43" s="115">
        <f>+M19+M38</f>
        <v>7090082.0866538398</v>
      </c>
      <c r="O43" s="115">
        <f>+O19+O38</f>
        <v>36213948.057177328</v>
      </c>
      <c r="P43" s="115">
        <f>+P19+P38</f>
        <v>52446453.731921241</v>
      </c>
      <c r="Q43" s="115">
        <f>+Q19+Q38</f>
        <v>88660401.789098546</v>
      </c>
      <c r="S43" s="116">
        <f>+S19+S38</f>
        <v>52205365.55698999</v>
      </c>
      <c r="T43" s="116">
        <f>+T19+T38</f>
        <v>62436709.721543588</v>
      </c>
      <c r="U43" s="116">
        <f>+U19+U38</f>
        <v>114642075.27853358</v>
      </c>
    </row>
    <row r="45" spans="1:39">
      <c r="A45" s="63"/>
      <c r="B45" s="63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</row>
    <row r="46" spans="1:39">
      <c r="A46" s="63"/>
      <c r="B46" s="63"/>
      <c r="C46" s="99"/>
      <c r="D46" s="99"/>
      <c r="E46" s="99"/>
      <c r="F46" s="99"/>
      <c r="G46" s="99"/>
      <c r="H46" s="99"/>
      <c r="I46" s="99"/>
      <c r="J46" s="99"/>
    </row>
    <row r="47" spans="1:39">
      <c r="A47" s="63"/>
      <c r="B47" s="63"/>
      <c r="C47" s="99"/>
      <c r="D47" s="99"/>
      <c r="E47" s="99"/>
      <c r="F47" s="99"/>
      <c r="G47" s="99"/>
      <c r="H47" s="99"/>
      <c r="I47" s="99"/>
      <c r="J47" s="99"/>
    </row>
    <row r="48" spans="1:39" ht="15.75">
      <c r="A48" s="63"/>
      <c r="B48" s="73" t="s">
        <v>55</v>
      </c>
      <c r="C48" s="99"/>
      <c r="D48" s="99"/>
      <c r="E48" s="99"/>
      <c r="F48" s="99"/>
      <c r="G48" s="99"/>
      <c r="H48" s="99"/>
      <c r="I48" s="99"/>
      <c r="J48" s="76"/>
      <c r="R48" s="76"/>
    </row>
    <row r="49" spans="1:23" ht="15">
      <c r="A49" s="63"/>
      <c r="B49" s="88"/>
      <c r="C49" s="99"/>
      <c r="D49" s="99"/>
      <c r="E49" s="99"/>
      <c r="F49" s="99"/>
      <c r="G49" s="99"/>
      <c r="H49" s="99"/>
      <c r="I49" s="99"/>
      <c r="J49" s="76"/>
      <c r="N49" s="76"/>
      <c r="R49" s="76"/>
    </row>
    <row r="50" spans="1:23" s="105" customFormat="1" ht="24" customHeight="1">
      <c r="A50" s="85"/>
      <c r="B50" s="180"/>
      <c r="C50" s="181" t="s">
        <v>19</v>
      </c>
      <c r="D50" s="179"/>
      <c r="E50" s="179"/>
      <c r="F50" s="102"/>
      <c r="G50" s="179" t="s">
        <v>20</v>
      </c>
      <c r="H50" s="179"/>
      <c r="I50" s="179"/>
      <c r="J50" s="103"/>
      <c r="K50" s="181" t="s">
        <v>21</v>
      </c>
      <c r="L50" s="179"/>
      <c r="M50" s="179"/>
      <c r="N50" s="104"/>
      <c r="O50" s="179" t="s">
        <v>22</v>
      </c>
      <c r="P50" s="179"/>
      <c r="Q50" s="179"/>
      <c r="R50" s="103"/>
      <c r="S50" s="179" t="s">
        <v>33</v>
      </c>
      <c r="T50" s="179"/>
      <c r="U50" s="179"/>
      <c r="W50" s="141"/>
    </row>
    <row r="51" spans="1:23" ht="15">
      <c r="A51" s="63"/>
      <c r="B51" s="180"/>
      <c r="C51" s="106"/>
      <c r="D51" s="106"/>
      <c r="E51" s="106"/>
      <c r="F51" s="99"/>
      <c r="G51" s="106"/>
      <c r="H51" s="106"/>
      <c r="I51" s="106"/>
      <c r="J51" s="107"/>
      <c r="K51" s="106"/>
      <c r="L51" s="106"/>
      <c r="M51" s="106"/>
      <c r="N51" s="107"/>
      <c r="O51" s="106"/>
      <c r="P51" s="106"/>
      <c r="Q51" s="106"/>
      <c r="R51" s="107"/>
      <c r="S51" s="106"/>
      <c r="T51" s="106"/>
      <c r="U51" s="106"/>
    </row>
    <row r="52" spans="1:23" ht="15">
      <c r="A52" s="63"/>
      <c r="B52" s="180"/>
      <c r="C52" s="108" t="s">
        <v>26</v>
      </c>
      <c r="D52" s="108" t="s">
        <v>27</v>
      </c>
      <c r="E52" s="108" t="s">
        <v>18</v>
      </c>
      <c r="F52" s="99"/>
      <c r="G52" s="108" t="s">
        <v>26</v>
      </c>
      <c r="H52" s="108" t="s">
        <v>27</v>
      </c>
      <c r="I52" s="108" t="s">
        <v>18</v>
      </c>
      <c r="J52" s="107"/>
      <c r="K52" s="108" t="s">
        <v>26</v>
      </c>
      <c r="L52" s="108" t="s">
        <v>27</v>
      </c>
      <c r="M52" s="108" t="s">
        <v>18</v>
      </c>
      <c r="N52" s="107"/>
      <c r="O52" s="108" t="s">
        <v>26</v>
      </c>
      <c r="P52" s="108" t="s">
        <v>27</v>
      </c>
      <c r="Q52" s="108" t="s">
        <v>18</v>
      </c>
      <c r="R52" s="107"/>
      <c r="S52" s="108" t="s">
        <v>26</v>
      </c>
      <c r="T52" s="108" t="s">
        <v>27</v>
      </c>
      <c r="U52" s="108" t="s">
        <v>18</v>
      </c>
    </row>
    <row r="53" spans="1:23">
      <c r="A53" s="63"/>
      <c r="B53" s="117"/>
      <c r="C53" s="89"/>
      <c r="D53" s="89"/>
      <c r="E53" s="89"/>
      <c r="F53" s="99"/>
      <c r="G53" s="89"/>
      <c r="H53" s="89"/>
      <c r="I53" s="89"/>
      <c r="J53" s="89"/>
      <c r="K53" s="89"/>
      <c r="L53" s="89"/>
      <c r="M53" s="89"/>
      <c r="N53" s="118"/>
      <c r="O53" s="89"/>
      <c r="P53" s="89"/>
      <c r="Q53" s="89"/>
      <c r="R53" s="89"/>
      <c r="S53" s="89"/>
      <c r="T53" s="89"/>
      <c r="U53" s="89"/>
    </row>
    <row r="54" spans="1:23" s="114" customFormat="1" ht="15">
      <c r="A54" s="88"/>
      <c r="B54" s="114" t="s">
        <v>119</v>
      </c>
      <c r="C54" s="80">
        <f>+SUM(C55:C71)</f>
        <v>356871</v>
      </c>
      <c r="D54" s="80">
        <f>+SUM(D55:D71)</f>
        <v>6567</v>
      </c>
      <c r="E54" s="80">
        <f>+SUM(E55:E71)</f>
        <v>363438</v>
      </c>
      <c r="F54" s="140"/>
      <c r="G54" s="80">
        <f>+SUM(G55:G71)</f>
        <v>79232</v>
      </c>
      <c r="H54" s="80">
        <f>+SUM(H55:H71)</f>
        <v>8777</v>
      </c>
      <c r="I54" s="80">
        <f>+SUM(I55:I71)</f>
        <v>88009</v>
      </c>
      <c r="J54" s="80"/>
      <c r="K54" s="80">
        <f>+SUM(K55:K71)</f>
        <v>35678</v>
      </c>
      <c r="L54" s="80">
        <f>+SUM(L55:L71)</f>
        <v>5407</v>
      </c>
      <c r="M54" s="80">
        <f>+SUM(M55:M71)</f>
        <v>41085</v>
      </c>
      <c r="N54" s="107"/>
      <c r="O54" s="80">
        <f>+SUM(O55:O71)</f>
        <v>100128</v>
      </c>
      <c r="P54" s="80">
        <f>+SUM(P55:P71)</f>
        <v>23279</v>
      </c>
      <c r="Q54" s="80">
        <f>+SUM(Q55:Q71)</f>
        <v>123407</v>
      </c>
      <c r="R54" s="80"/>
      <c r="S54" s="139">
        <f>+C54+G54+K54+O54</f>
        <v>571909</v>
      </c>
      <c r="T54" s="139">
        <f>+D54+H54+L54+P54</f>
        <v>44030</v>
      </c>
      <c r="U54" s="139">
        <f>+S54+T54</f>
        <v>615939</v>
      </c>
      <c r="W54" s="115"/>
    </row>
    <row r="55" spans="1:23">
      <c r="A55" s="63"/>
      <c r="B55" s="137" t="s">
        <v>104</v>
      </c>
      <c r="C55" s="76">
        <v>33182</v>
      </c>
      <c r="D55" s="76">
        <v>312</v>
      </c>
      <c r="E55" s="76">
        <f>+C55+D55</f>
        <v>33494</v>
      </c>
      <c r="F55" s="99"/>
      <c r="G55" s="76">
        <v>4560</v>
      </c>
      <c r="H55" s="76">
        <v>990</v>
      </c>
      <c r="I55" s="76">
        <f>+G55+H55</f>
        <v>5550</v>
      </c>
      <c r="J55" s="76"/>
      <c r="K55" s="76">
        <v>1063</v>
      </c>
      <c r="L55" s="76">
        <v>491</v>
      </c>
      <c r="M55" s="76">
        <f>+K55+L55</f>
        <v>1554</v>
      </c>
      <c r="N55" s="76"/>
      <c r="O55" s="76">
        <v>857</v>
      </c>
      <c r="P55" s="76">
        <v>369</v>
      </c>
      <c r="Q55" s="76">
        <f>+O55+P55</f>
        <v>1226</v>
      </c>
      <c r="R55" s="76"/>
      <c r="S55" s="109">
        <f>+C55+G55+K55+O55</f>
        <v>39662</v>
      </c>
      <c r="T55" s="109">
        <f>+D55+H55+L55+P55</f>
        <v>2162</v>
      </c>
      <c r="U55" s="109">
        <f>+S55+T55</f>
        <v>41824</v>
      </c>
    </row>
    <row r="56" spans="1:23">
      <c r="A56" s="63"/>
      <c r="B56" s="137" t="s">
        <v>117</v>
      </c>
      <c r="C56" s="76">
        <v>334</v>
      </c>
      <c r="D56" s="76">
        <v>88</v>
      </c>
      <c r="E56" s="76">
        <f t="shared" ref="E56:E71" si="16">+C56+D56</f>
        <v>422</v>
      </c>
      <c r="F56" s="99"/>
      <c r="G56" s="76">
        <v>420</v>
      </c>
      <c r="H56" s="76">
        <v>194</v>
      </c>
      <c r="I56" s="76">
        <f t="shared" ref="I56:I70" si="17">+G56+H56</f>
        <v>614</v>
      </c>
      <c r="J56" s="76"/>
      <c r="K56" s="76">
        <v>213</v>
      </c>
      <c r="L56" s="76">
        <v>99</v>
      </c>
      <c r="M56" s="76">
        <f t="shared" ref="M56:M71" si="18">+K56+L56</f>
        <v>312</v>
      </c>
      <c r="N56" s="76"/>
      <c r="O56" s="76">
        <v>344</v>
      </c>
      <c r="P56" s="76">
        <v>160</v>
      </c>
      <c r="Q56" s="76">
        <f t="shared" ref="Q56:Q69" si="19">+O56+P56</f>
        <v>504</v>
      </c>
      <c r="R56" s="76"/>
      <c r="S56" s="109">
        <f t="shared" ref="S56:S68" si="20">+C56+G56+K56+O56</f>
        <v>1311</v>
      </c>
      <c r="T56" s="109">
        <f t="shared" ref="T56:T68" si="21">+D56+H56+L56+P56</f>
        <v>541</v>
      </c>
      <c r="U56" s="109">
        <f t="shared" ref="U56:U68" si="22">+S56+T56</f>
        <v>1852</v>
      </c>
    </row>
    <row r="57" spans="1:23">
      <c r="A57" s="63"/>
      <c r="B57" s="137" t="s">
        <v>115</v>
      </c>
      <c r="C57" s="76">
        <v>21987</v>
      </c>
      <c r="D57" s="76">
        <v>192</v>
      </c>
      <c r="E57" s="76">
        <f t="shared" si="16"/>
        <v>22179</v>
      </c>
      <c r="F57" s="99"/>
      <c r="G57" s="76">
        <v>5124</v>
      </c>
      <c r="H57" s="76">
        <v>273</v>
      </c>
      <c r="I57" s="76">
        <f t="shared" si="17"/>
        <v>5397</v>
      </c>
      <c r="J57" s="76"/>
      <c r="K57" s="76">
        <v>2594</v>
      </c>
      <c r="L57" s="76">
        <v>249</v>
      </c>
      <c r="M57" s="76">
        <f t="shared" si="18"/>
        <v>2843</v>
      </c>
      <c r="N57" s="76"/>
      <c r="O57" s="76">
        <v>9796</v>
      </c>
      <c r="P57" s="76">
        <v>2528</v>
      </c>
      <c r="Q57" s="76">
        <f t="shared" si="19"/>
        <v>12324</v>
      </c>
      <c r="R57" s="76"/>
      <c r="S57" s="109">
        <f t="shared" si="20"/>
        <v>39501</v>
      </c>
      <c r="T57" s="109">
        <f t="shared" si="21"/>
        <v>3242</v>
      </c>
      <c r="U57" s="109">
        <f t="shared" si="22"/>
        <v>42743</v>
      </c>
    </row>
    <row r="58" spans="1:23">
      <c r="A58" s="63"/>
      <c r="B58" s="137" t="s">
        <v>116</v>
      </c>
      <c r="C58" s="76"/>
      <c r="D58" s="76">
        <v>1</v>
      </c>
      <c r="E58" s="76">
        <f t="shared" si="16"/>
        <v>1</v>
      </c>
      <c r="F58" s="99"/>
      <c r="G58" s="76"/>
      <c r="H58" s="76">
        <v>1</v>
      </c>
      <c r="I58" s="76">
        <f t="shared" si="17"/>
        <v>1</v>
      </c>
      <c r="J58" s="76"/>
      <c r="K58" s="76"/>
      <c r="L58" s="76">
        <v>1</v>
      </c>
      <c r="M58" s="76">
        <f t="shared" si="18"/>
        <v>1</v>
      </c>
      <c r="N58" s="76"/>
      <c r="O58" s="76">
        <v>52</v>
      </c>
      <c r="P58" s="76">
        <v>133</v>
      </c>
      <c r="Q58" s="76">
        <f t="shared" si="19"/>
        <v>185</v>
      </c>
      <c r="R58" s="76"/>
      <c r="S58" s="109">
        <f t="shared" si="20"/>
        <v>52</v>
      </c>
      <c r="T58" s="109">
        <f t="shared" si="21"/>
        <v>136</v>
      </c>
      <c r="U58" s="109">
        <f t="shared" si="22"/>
        <v>188</v>
      </c>
    </row>
    <row r="59" spans="1:23">
      <c r="A59" s="63"/>
      <c r="B59" s="137" t="s">
        <v>118</v>
      </c>
      <c r="C59" s="76"/>
      <c r="D59" s="76"/>
      <c r="E59" s="76">
        <f t="shared" si="16"/>
        <v>0</v>
      </c>
      <c r="F59" s="99"/>
      <c r="G59" s="76"/>
      <c r="H59" s="76">
        <v>1</v>
      </c>
      <c r="I59" s="76">
        <f t="shared" si="17"/>
        <v>1</v>
      </c>
      <c r="J59" s="76"/>
      <c r="K59" s="76">
        <v>2</v>
      </c>
      <c r="L59" s="76"/>
      <c r="M59" s="76">
        <f t="shared" si="18"/>
        <v>2</v>
      </c>
      <c r="N59" s="76"/>
      <c r="O59" s="76">
        <v>446</v>
      </c>
      <c r="P59" s="76">
        <v>94</v>
      </c>
      <c r="Q59" s="76">
        <f t="shared" si="19"/>
        <v>540</v>
      </c>
      <c r="R59" s="76"/>
      <c r="S59" s="109">
        <f t="shared" si="20"/>
        <v>448</v>
      </c>
      <c r="T59" s="109">
        <f t="shared" si="21"/>
        <v>95</v>
      </c>
      <c r="U59" s="109">
        <f t="shared" si="22"/>
        <v>543</v>
      </c>
    </row>
    <row r="60" spans="1:23">
      <c r="A60" s="63"/>
      <c r="B60" s="137" t="s">
        <v>114</v>
      </c>
      <c r="C60" s="76">
        <v>25720</v>
      </c>
      <c r="D60" s="76">
        <v>959</v>
      </c>
      <c r="E60" s="76">
        <f t="shared" si="16"/>
        <v>26679</v>
      </c>
      <c r="F60" s="99"/>
      <c r="G60" s="76">
        <v>7603</v>
      </c>
      <c r="H60" s="76">
        <v>1336</v>
      </c>
      <c r="I60" s="76">
        <f t="shared" si="17"/>
        <v>8939</v>
      </c>
      <c r="J60" s="76"/>
      <c r="K60" s="76">
        <v>3825</v>
      </c>
      <c r="L60" s="76">
        <v>998</v>
      </c>
      <c r="M60" s="76">
        <f t="shared" si="18"/>
        <v>4823</v>
      </c>
      <c r="N60" s="76"/>
      <c r="O60" s="76">
        <v>12227</v>
      </c>
      <c r="P60" s="76">
        <v>3396</v>
      </c>
      <c r="Q60" s="76">
        <f t="shared" si="19"/>
        <v>15623</v>
      </c>
      <c r="R60" s="76"/>
      <c r="S60" s="109">
        <f t="shared" si="20"/>
        <v>49375</v>
      </c>
      <c r="T60" s="109">
        <f t="shared" si="21"/>
        <v>6689</v>
      </c>
      <c r="U60" s="109">
        <f t="shared" si="22"/>
        <v>56064</v>
      </c>
    </row>
    <row r="61" spans="1:23">
      <c r="A61" s="63"/>
      <c r="B61" s="137" t="s">
        <v>113</v>
      </c>
      <c r="C61" s="76">
        <v>72778</v>
      </c>
      <c r="D61" s="76">
        <v>778</v>
      </c>
      <c r="E61" s="76">
        <f t="shared" si="16"/>
        <v>73556</v>
      </c>
      <c r="F61" s="99"/>
      <c r="G61" s="76">
        <v>10271</v>
      </c>
      <c r="H61" s="76">
        <v>493</v>
      </c>
      <c r="I61" s="76">
        <f t="shared" si="17"/>
        <v>10764</v>
      </c>
      <c r="J61" s="76"/>
      <c r="K61" s="76">
        <v>3439</v>
      </c>
      <c r="L61" s="76">
        <v>462</v>
      </c>
      <c r="M61" s="76">
        <f t="shared" si="18"/>
        <v>3901</v>
      </c>
      <c r="N61" s="76"/>
      <c r="O61" s="76">
        <v>7018</v>
      </c>
      <c r="P61" s="76">
        <v>1794</v>
      </c>
      <c r="Q61" s="76">
        <f t="shared" si="19"/>
        <v>8812</v>
      </c>
      <c r="R61" s="76"/>
      <c r="S61" s="109">
        <f t="shared" si="20"/>
        <v>93506</v>
      </c>
      <c r="T61" s="109">
        <f t="shared" si="21"/>
        <v>3527</v>
      </c>
      <c r="U61" s="109">
        <f t="shared" si="22"/>
        <v>97033</v>
      </c>
    </row>
    <row r="62" spans="1:23">
      <c r="A62" s="63"/>
      <c r="B62" s="137" t="s">
        <v>107</v>
      </c>
      <c r="C62" s="76">
        <v>33210</v>
      </c>
      <c r="D62" s="76">
        <v>478</v>
      </c>
      <c r="E62" s="76">
        <f t="shared" si="16"/>
        <v>33688</v>
      </c>
      <c r="F62" s="99"/>
      <c r="G62" s="76">
        <v>11878</v>
      </c>
      <c r="H62" s="76">
        <v>825</v>
      </c>
      <c r="I62" s="76">
        <f t="shared" si="17"/>
        <v>12703</v>
      </c>
      <c r="J62" s="76"/>
      <c r="K62" s="76">
        <v>6256</v>
      </c>
      <c r="L62" s="76">
        <v>643</v>
      </c>
      <c r="M62" s="76">
        <f t="shared" si="18"/>
        <v>6899</v>
      </c>
      <c r="N62" s="76"/>
      <c r="O62" s="76">
        <v>22303</v>
      </c>
      <c r="P62" s="76">
        <v>3155</v>
      </c>
      <c r="Q62" s="76">
        <f t="shared" si="19"/>
        <v>25458</v>
      </c>
      <c r="R62" s="76"/>
      <c r="S62" s="109">
        <f t="shared" si="20"/>
        <v>73647</v>
      </c>
      <c r="T62" s="109">
        <f t="shared" si="21"/>
        <v>5101</v>
      </c>
      <c r="U62" s="109">
        <f t="shared" si="22"/>
        <v>78748</v>
      </c>
    </row>
    <row r="63" spans="1:23">
      <c r="B63" s="138" t="s">
        <v>106</v>
      </c>
      <c r="C63" s="87">
        <v>13261</v>
      </c>
      <c r="D63" s="87">
        <v>250</v>
      </c>
      <c r="E63" s="76">
        <f t="shared" si="16"/>
        <v>13511</v>
      </c>
      <c r="G63" s="87">
        <v>3384</v>
      </c>
      <c r="H63" s="87">
        <v>181</v>
      </c>
      <c r="I63" s="76">
        <f t="shared" si="17"/>
        <v>3565</v>
      </c>
      <c r="K63" s="87">
        <v>1667</v>
      </c>
      <c r="L63" s="87">
        <v>109</v>
      </c>
      <c r="M63" s="76">
        <f t="shared" si="18"/>
        <v>1776</v>
      </c>
      <c r="O63" s="87">
        <v>6240</v>
      </c>
      <c r="P63" s="87">
        <v>1521</v>
      </c>
      <c r="Q63" s="76">
        <f t="shared" si="19"/>
        <v>7761</v>
      </c>
      <c r="S63" s="109">
        <f t="shared" si="20"/>
        <v>24552</v>
      </c>
      <c r="T63" s="109">
        <f t="shared" si="21"/>
        <v>2061</v>
      </c>
      <c r="U63" s="109">
        <f t="shared" si="22"/>
        <v>26613</v>
      </c>
    </row>
    <row r="64" spans="1:23">
      <c r="B64" s="138" t="s">
        <v>108</v>
      </c>
      <c r="C64" s="87">
        <v>3874</v>
      </c>
      <c r="D64" s="87">
        <v>452</v>
      </c>
      <c r="E64" s="76">
        <f t="shared" si="16"/>
        <v>4326</v>
      </c>
      <c r="G64" s="87">
        <v>2808</v>
      </c>
      <c r="H64" s="87">
        <v>924</v>
      </c>
      <c r="I64" s="76">
        <f t="shared" si="17"/>
        <v>3732</v>
      </c>
      <c r="K64" s="87">
        <v>2097</v>
      </c>
      <c r="L64" s="87">
        <v>452</v>
      </c>
      <c r="M64" s="76">
        <f t="shared" si="18"/>
        <v>2549</v>
      </c>
      <c r="O64" s="87">
        <v>4220</v>
      </c>
      <c r="P64" s="87">
        <v>1317</v>
      </c>
      <c r="Q64" s="76">
        <f t="shared" si="19"/>
        <v>5537</v>
      </c>
      <c r="S64" s="109">
        <f t="shared" si="20"/>
        <v>12999</v>
      </c>
      <c r="T64" s="109">
        <f t="shared" si="21"/>
        <v>3145</v>
      </c>
      <c r="U64" s="109">
        <f t="shared" si="22"/>
        <v>16144</v>
      </c>
    </row>
    <row r="65" spans="1:23">
      <c r="B65" s="138" t="s">
        <v>109</v>
      </c>
      <c r="C65" s="87">
        <v>42857</v>
      </c>
      <c r="D65" s="87">
        <v>149</v>
      </c>
      <c r="E65" s="76">
        <f t="shared" si="16"/>
        <v>43006</v>
      </c>
      <c r="G65" s="87">
        <v>7961</v>
      </c>
      <c r="H65" s="87">
        <v>400</v>
      </c>
      <c r="I65" s="76">
        <f t="shared" si="17"/>
        <v>8361</v>
      </c>
      <c r="K65" s="87">
        <v>2746</v>
      </c>
      <c r="L65" s="87">
        <v>167</v>
      </c>
      <c r="M65" s="76">
        <f t="shared" si="18"/>
        <v>2913</v>
      </c>
      <c r="O65" s="87">
        <v>8675</v>
      </c>
      <c r="P65" s="87">
        <v>498</v>
      </c>
      <c r="Q65" s="76">
        <f t="shared" si="19"/>
        <v>9173</v>
      </c>
      <c r="S65" s="109">
        <f t="shared" si="20"/>
        <v>62239</v>
      </c>
      <c r="T65" s="109">
        <f t="shared" si="21"/>
        <v>1214</v>
      </c>
      <c r="U65" s="109">
        <f t="shared" si="22"/>
        <v>63453</v>
      </c>
    </row>
    <row r="66" spans="1:23">
      <c r="B66" s="138" t="s">
        <v>110</v>
      </c>
      <c r="C66" s="87">
        <v>17609</v>
      </c>
      <c r="D66" s="87">
        <v>718</v>
      </c>
      <c r="E66" s="76">
        <f t="shared" si="16"/>
        <v>18327</v>
      </c>
      <c r="G66" s="87">
        <v>4012</v>
      </c>
      <c r="H66" s="87">
        <v>687</v>
      </c>
      <c r="I66" s="76">
        <f t="shared" si="17"/>
        <v>4699</v>
      </c>
      <c r="K66" s="87">
        <v>2305</v>
      </c>
      <c r="L66" s="87">
        <v>537</v>
      </c>
      <c r="M66" s="76">
        <f t="shared" si="18"/>
        <v>2842</v>
      </c>
      <c r="O66" s="87">
        <v>5362</v>
      </c>
      <c r="P66" s="87">
        <v>1790</v>
      </c>
      <c r="Q66" s="76">
        <f t="shared" si="19"/>
        <v>7152</v>
      </c>
      <c r="S66" s="109">
        <f t="shared" si="20"/>
        <v>29288</v>
      </c>
      <c r="T66" s="109">
        <f t="shared" si="21"/>
        <v>3732</v>
      </c>
      <c r="U66" s="109">
        <f t="shared" si="22"/>
        <v>33020</v>
      </c>
    </row>
    <row r="67" spans="1:23">
      <c r="B67" s="138" t="s">
        <v>111</v>
      </c>
      <c r="C67" s="87">
        <v>3608</v>
      </c>
      <c r="D67" s="87">
        <v>174</v>
      </c>
      <c r="E67" s="76">
        <f t="shared" si="16"/>
        <v>3782</v>
      </c>
      <c r="G67" s="87">
        <v>2384</v>
      </c>
      <c r="H67" s="87">
        <v>375</v>
      </c>
      <c r="I67" s="76">
        <f t="shared" si="17"/>
        <v>2759</v>
      </c>
      <c r="K67" s="87">
        <v>1097</v>
      </c>
      <c r="L67" s="87">
        <v>254</v>
      </c>
      <c r="M67" s="76">
        <f t="shared" si="18"/>
        <v>1351</v>
      </c>
      <c r="O67" s="87">
        <v>7059</v>
      </c>
      <c r="P67" s="87">
        <v>685</v>
      </c>
      <c r="Q67" s="76">
        <f t="shared" si="19"/>
        <v>7744</v>
      </c>
      <c r="S67" s="109">
        <f t="shared" si="20"/>
        <v>14148</v>
      </c>
      <c r="T67" s="109">
        <f t="shared" si="21"/>
        <v>1488</v>
      </c>
      <c r="U67" s="109">
        <f t="shared" si="22"/>
        <v>15636</v>
      </c>
    </row>
    <row r="68" spans="1:23">
      <c r="B68" s="138" t="s">
        <v>112</v>
      </c>
      <c r="C68" s="87">
        <v>4552</v>
      </c>
      <c r="D68" s="87">
        <v>71</v>
      </c>
      <c r="E68" s="76">
        <f t="shared" si="16"/>
        <v>4623</v>
      </c>
      <c r="G68" s="87">
        <v>1422</v>
      </c>
      <c r="H68" s="87">
        <v>120</v>
      </c>
      <c r="I68" s="76">
        <f t="shared" si="17"/>
        <v>1542</v>
      </c>
      <c r="K68" s="87">
        <v>1518</v>
      </c>
      <c r="L68" s="87">
        <v>107</v>
      </c>
      <c r="M68" s="76">
        <f t="shared" si="18"/>
        <v>1625</v>
      </c>
      <c r="O68" s="87">
        <v>4557</v>
      </c>
      <c r="P68" s="87">
        <v>513</v>
      </c>
      <c r="Q68" s="76">
        <f t="shared" si="19"/>
        <v>5070</v>
      </c>
      <c r="S68" s="109">
        <f t="shared" si="20"/>
        <v>12049</v>
      </c>
      <c r="T68" s="109">
        <f t="shared" si="21"/>
        <v>811</v>
      </c>
      <c r="U68" s="109">
        <f t="shared" si="22"/>
        <v>12860</v>
      </c>
    </row>
    <row r="69" spans="1:23">
      <c r="B69" s="138" t="s">
        <v>105</v>
      </c>
      <c r="C69" s="87">
        <v>7138</v>
      </c>
      <c r="D69" s="87">
        <v>127</v>
      </c>
      <c r="E69" s="76">
        <f t="shared" si="16"/>
        <v>7265</v>
      </c>
      <c r="G69" s="87">
        <v>983</v>
      </c>
      <c r="H69" s="87">
        <v>68</v>
      </c>
      <c r="I69" s="76">
        <f t="shared" si="17"/>
        <v>1051</v>
      </c>
      <c r="K69" s="87">
        <v>941</v>
      </c>
      <c r="L69" s="87">
        <v>100</v>
      </c>
      <c r="M69" s="76">
        <f t="shared" si="18"/>
        <v>1041</v>
      </c>
      <c r="O69" s="87">
        <v>6251</v>
      </c>
      <c r="P69" s="87">
        <v>2438</v>
      </c>
      <c r="Q69" s="76">
        <f t="shared" si="19"/>
        <v>8689</v>
      </c>
      <c r="S69" s="109">
        <f>+C69+G69+K69+O69</f>
        <v>15313</v>
      </c>
      <c r="T69" s="109">
        <f>+D69+H69+L69+P69</f>
        <v>2733</v>
      </c>
      <c r="U69" s="109">
        <f>+S69+T69</f>
        <v>18046</v>
      </c>
    </row>
    <row r="70" spans="1:23">
      <c r="B70" s="138" t="s">
        <v>130</v>
      </c>
      <c r="C70" s="87">
        <v>74897</v>
      </c>
      <c r="D70" s="87">
        <v>1412</v>
      </c>
      <c r="E70" s="76">
        <f t="shared" si="16"/>
        <v>76309</v>
      </c>
      <c r="G70" s="87">
        <v>14175</v>
      </c>
      <c r="H70" s="87">
        <v>1215</v>
      </c>
      <c r="I70" s="76">
        <f t="shared" si="17"/>
        <v>15390</v>
      </c>
      <c r="K70" s="87">
        <v>3623</v>
      </c>
      <c r="L70" s="87">
        <v>424</v>
      </c>
      <c r="M70" s="76">
        <f t="shared" si="18"/>
        <v>4047</v>
      </c>
      <c r="O70" s="87">
        <v>2066</v>
      </c>
      <c r="P70" s="87">
        <v>1007</v>
      </c>
      <c r="Q70" s="76">
        <f>+O70+P70</f>
        <v>3073</v>
      </c>
      <c r="S70" s="109">
        <f>+C70+G70+K70+O70</f>
        <v>94761</v>
      </c>
      <c r="T70" s="109">
        <f t="shared" ref="T70:T71" si="23">+D70+H70+L70+P70</f>
        <v>4058</v>
      </c>
      <c r="U70" s="109">
        <f t="shared" ref="U70:U71" si="24">+S70+T70</f>
        <v>98819</v>
      </c>
    </row>
    <row r="71" spans="1:23">
      <c r="B71" s="138" t="s">
        <v>129</v>
      </c>
      <c r="C71" s="87">
        <v>1864</v>
      </c>
      <c r="D71" s="87">
        <v>406</v>
      </c>
      <c r="E71" s="76">
        <f t="shared" si="16"/>
        <v>2270</v>
      </c>
      <c r="G71" s="87">
        <v>2247</v>
      </c>
      <c r="H71" s="87">
        <v>694</v>
      </c>
      <c r="I71" s="76">
        <f>+G71+H71</f>
        <v>2941</v>
      </c>
      <c r="K71" s="87">
        <v>2292</v>
      </c>
      <c r="L71" s="87">
        <v>314</v>
      </c>
      <c r="M71" s="76">
        <f t="shared" si="18"/>
        <v>2606</v>
      </c>
      <c r="O71" s="87">
        <v>2655</v>
      </c>
      <c r="P71" s="87">
        <v>1881</v>
      </c>
      <c r="Q71" s="76">
        <f>+O71+P71</f>
        <v>4536</v>
      </c>
      <c r="S71" s="109">
        <f>+C71+G71+K71+O71</f>
        <v>9058</v>
      </c>
      <c r="T71" s="109">
        <f t="shared" si="23"/>
        <v>3295</v>
      </c>
      <c r="U71" s="109">
        <f t="shared" si="24"/>
        <v>12353</v>
      </c>
    </row>
    <row r="72" spans="1:23">
      <c r="E72" s="89"/>
      <c r="I72" s="89"/>
      <c r="M72" s="89"/>
      <c r="Q72" s="89"/>
      <c r="S72" s="109"/>
      <c r="T72" s="109"/>
      <c r="U72" s="109"/>
    </row>
    <row r="73" spans="1:23" s="114" customFormat="1" ht="15">
      <c r="A73" s="88"/>
      <c r="B73" s="114" t="s">
        <v>131</v>
      </c>
      <c r="C73" s="80">
        <f>+SUM(C74:C77)</f>
        <v>56353</v>
      </c>
      <c r="D73" s="80">
        <f>+SUM(D74:D77)</f>
        <v>175</v>
      </c>
      <c r="E73" s="80">
        <f>+SUM(E74:E77)</f>
        <v>56528</v>
      </c>
      <c r="F73" s="140"/>
      <c r="G73" s="80">
        <f>+SUM(G74:G77)</f>
        <v>3587</v>
      </c>
      <c r="H73" s="80">
        <f>+SUM(H74:H77)</f>
        <v>108</v>
      </c>
      <c r="I73" s="80">
        <f>+SUM(I74:I77)</f>
        <v>3695</v>
      </c>
      <c r="J73" s="80"/>
      <c r="K73" s="80">
        <f>+SUM(K74:K77)</f>
        <v>1153</v>
      </c>
      <c r="L73" s="80">
        <f>+SUM(L74:L77)</f>
        <v>52</v>
      </c>
      <c r="M73" s="80">
        <f>+SUM(M74:M77)</f>
        <v>1205</v>
      </c>
      <c r="N73" s="107"/>
      <c r="O73" s="80">
        <f>+SUM(O74:O77)</f>
        <v>1998</v>
      </c>
      <c r="P73" s="80">
        <f>+SUM(P74:P77)</f>
        <v>651</v>
      </c>
      <c r="Q73" s="80">
        <f>+SUM(Q74:Q77)</f>
        <v>2649</v>
      </c>
      <c r="R73" s="80"/>
      <c r="S73" s="139">
        <f>+C73+G73+K73+O73</f>
        <v>63091</v>
      </c>
      <c r="T73" s="139">
        <f>+D73+H73+L73+P73</f>
        <v>986</v>
      </c>
      <c r="U73" s="139">
        <f>+S73+T73</f>
        <v>64077</v>
      </c>
      <c r="W73" s="115"/>
    </row>
    <row r="74" spans="1:23">
      <c r="B74" s="138" t="s">
        <v>100</v>
      </c>
      <c r="C74" s="87">
        <v>7482</v>
      </c>
      <c r="D74" s="87">
        <v>157</v>
      </c>
      <c r="E74" s="76">
        <f>+C74+D74</f>
        <v>7639</v>
      </c>
      <c r="G74" s="87">
        <v>1033</v>
      </c>
      <c r="H74" s="87">
        <v>84</v>
      </c>
      <c r="I74" s="76">
        <f t="shared" ref="I74:I77" si="25">+G74+H74</f>
        <v>1117</v>
      </c>
      <c r="K74" s="87">
        <v>427</v>
      </c>
      <c r="L74" s="87">
        <v>29</v>
      </c>
      <c r="M74" s="76">
        <f t="shared" ref="M74:M77" si="26">+K74+L74</f>
        <v>456</v>
      </c>
      <c r="O74" s="87">
        <v>1024</v>
      </c>
      <c r="P74" s="87">
        <v>324</v>
      </c>
      <c r="Q74" s="76">
        <f t="shared" ref="Q74:Q77" si="27">+O74+P74</f>
        <v>1348</v>
      </c>
      <c r="S74" s="109">
        <f>+C74+G74+K74+O74</f>
        <v>9966</v>
      </c>
      <c r="T74" s="109">
        <f t="shared" ref="T74:T77" si="28">+D74+H74+L74+P74</f>
        <v>594</v>
      </c>
      <c r="U74" s="109">
        <f t="shared" ref="U74:U77" si="29">+S74+T74</f>
        <v>10560</v>
      </c>
    </row>
    <row r="75" spans="1:23">
      <c r="B75" s="138" t="s">
        <v>101</v>
      </c>
      <c r="C75" s="87">
        <v>758</v>
      </c>
      <c r="D75" s="87">
        <v>4</v>
      </c>
      <c r="E75" s="76">
        <f>+C75+D75</f>
        <v>762</v>
      </c>
      <c r="G75" s="87">
        <v>412</v>
      </c>
      <c r="H75" s="87">
        <v>3</v>
      </c>
      <c r="I75" s="76">
        <f t="shared" si="25"/>
        <v>415</v>
      </c>
      <c r="K75" s="87">
        <v>195</v>
      </c>
      <c r="L75" s="87">
        <v>6</v>
      </c>
      <c r="M75" s="76">
        <f t="shared" si="26"/>
        <v>201</v>
      </c>
      <c r="O75" s="87">
        <v>237</v>
      </c>
      <c r="P75" s="87">
        <v>109</v>
      </c>
      <c r="Q75" s="76">
        <f t="shared" si="27"/>
        <v>346</v>
      </c>
      <c r="S75" s="109">
        <f t="shared" ref="S75:S77" si="30">+C75+G75+K75+O75</f>
        <v>1602</v>
      </c>
      <c r="T75" s="109">
        <f t="shared" si="28"/>
        <v>122</v>
      </c>
      <c r="U75" s="109">
        <f t="shared" si="29"/>
        <v>1724</v>
      </c>
    </row>
    <row r="76" spans="1:23">
      <c r="B76" s="138" t="s">
        <v>102</v>
      </c>
      <c r="C76" s="87">
        <v>46701</v>
      </c>
      <c r="D76" s="87">
        <v>3</v>
      </c>
      <c r="E76" s="76">
        <f>+C76+D76</f>
        <v>46704</v>
      </c>
      <c r="G76" s="87">
        <v>1709</v>
      </c>
      <c r="H76" s="87">
        <v>3</v>
      </c>
      <c r="I76" s="76">
        <f t="shared" si="25"/>
        <v>1712</v>
      </c>
      <c r="K76" s="87">
        <v>295</v>
      </c>
      <c r="L76" s="87">
        <v>2</v>
      </c>
      <c r="M76" s="76">
        <f t="shared" si="26"/>
        <v>297</v>
      </c>
      <c r="O76" s="87">
        <v>185</v>
      </c>
      <c r="P76" s="87">
        <v>58</v>
      </c>
      <c r="Q76" s="76">
        <f t="shared" si="27"/>
        <v>243</v>
      </c>
      <c r="S76" s="109">
        <f t="shared" si="30"/>
        <v>48890</v>
      </c>
      <c r="T76" s="109">
        <f t="shared" si="28"/>
        <v>66</v>
      </c>
      <c r="U76" s="109">
        <f t="shared" si="29"/>
        <v>48956</v>
      </c>
    </row>
    <row r="77" spans="1:23">
      <c r="B77" s="138" t="s">
        <v>103</v>
      </c>
      <c r="C77" s="87">
        <v>1412</v>
      </c>
      <c r="D77" s="87">
        <v>11</v>
      </c>
      <c r="E77" s="76">
        <f>+C77+D77</f>
        <v>1423</v>
      </c>
      <c r="G77" s="87">
        <v>433</v>
      </c>
      <c r="H77" s="87">
        <v>18</v>
      </c>
      <c r="I77" s="76">
        <f t="shared" si="25"/>
        <v>451</v>
      </c>
      <c r="K77" s="87">
        <v>236</v>
      </c>
      <c r="L77" s="87">
        <v>15</v>
      </c>
      <c r="M77" s="76">
        <f t="shared" si="26"/>
        <v>251</v>
      </c>
      <c r="O77" s="87">
        <v>552</v>
      </c>
      <c r="P77" s="87">
        <v>160</v>
      </c>
      <c r="Q77" s="76">
        <f t="shared" si="27"/>
        <v>712</v>
      </c>
      <c r="S77" s="109">
        <f t="shared" si="30"/>
        <v>2633</v>
      </c>
      <c r="T77" s="109">
        <f t="shared" si="28"/>
        <v>204</v>
      </c>
      <c r="U77" s="109">
        <f t="shared" si="29"/>
        <v>2837</v>
      </c>
    </row>
    <row r="78" spans="1:23" ht="15">
      <c r="B78" s="114" t="s">
        <v>54</v>
      </c>
      <c r="C78" s="115">
        <f>+C54+C73</f>
        <v>413224</v>
      </c>
      <c r="D78" s="115">
        <f>+D54+D73</f>
        <v>6742</v>
      </c>
      <c r="E78" s="115">
        <f>+E54+E73</f>
        <v>419966</v>
      </c>
      <c r="G78" s="115">
        <f>+G54+G73</f>
        <v>82819</v>
      </c>
      <c r="H78" s="115">
        <f>+H54+H73</f>
        <v>8885</v>
      </c>
      <c r="I78" s="115">
        <f>+I54+I73</f>
        <v>91704</v>
      </c>
      <c r="K78" s="115">
        <f>+K54+K73</f>
        <v>36831</v>
      </c>
      <c r="L78" s="115">
        <f>+L54+L73</f>
        <v>5459</v>
      </c>
      <c r="M78" s="115">
        <f>+M54+M73</f>
        <v>42290</v>
      </c>
      <c r="O78" s="115">
        <f>+O54+O73</f>
        <v>102126</v>
      </c>
      <c r="P78" s="115">
        <f>+P54+P73</f>
        <v>23930</v>
      </c>
      <c r="Q78" s="115">
        <f>+Q54+Q73</f>
        <v>126056</v>
      </c>
      <c r="S78" s="116">
        <f>+S54+S73</f>
        <v>635000</v>
      </c>
      <c r="T78" s="116">
        <f>+T54+T73</f>
        <v>45016</v>
      </c>
      <c r="U78" s="116">
        <f>+U54+U73</f>
        <v>680016</v>
      </c>
    </row>
    <row r="80" spans="1:23">
      <c r="B80" s="63"/>
    </row>
  </sheetData>
  <mergeCells count="14">
    <mergeCell ref="O15:Q15"/>
    <mergeCell ref="S15:U15"/>
    <mergeCell ref="B8:U8"/>
    <mergeCell ref="B9:U9"/>
    <mergeCell ref="B50:B52"/>
    <mergeCell ref="C50:E50"/>
    <mergeCell ref="G50:I50"/>
    <mergeCell ref="K50:M50"/>
    <mergeCell ref="O50:Q50"/>
    <mergeCell ref="S50:U50"/>
    <mergeCell ref="B15:B17"/>
    <mergeCell ref="C15:E15"/>
    <mergeCell ref="G15:I15"/>
    <mergeCell ref="K15:M15"/>
  </mergeCells>
  <hyperlinks>
    <hyperlink ref="B1" location="Índice!A1" display="Ir a inicio" xr:uid="{6B390F77-3455-469A-AE2A-338C1CF0CBFF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43" fitToHeight="2" orientation="landscape" r:id="rId1"/>
  <headerFooter alignWithMargins="0"/>
  <rowBreaks count="1" manualBreakCount="1">
    <brk id="46" max="20" man="1"/>
  </row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5AE3C-538D-4C58-BB97-D0C00D19A918}">
  <dimension ref="A1:U68"/>
  <sheetViews>
    <sheetView showGridLines="0" topLeftCell="B1" zoomScaleNormal="100" zoomScaleSheetLayoutView="80" workbookViewId="0">
      <pane xSplit="1" ySplit="17" topLeftCell="C18" activePane="bottomRight" state="frozen"/>
      <selection activeCell="B1" sqref="B1"/>
      <selection pane="topRight" activeCell="C1" sqref="C1"/>
      <selection pane="bottomLeft" activeCell="B18" sqref="B18"/>
      <selection pane="bottomRight" activeCell="C18" sqref="C18"/>
    </sheetView>
  </sheetViews>
  <sheetFormatPr baseColWidth="10" defaultColWidth="11.42578125" defaultRowHeight="14.25"/>
  <cols>
    <col min="1" max="1" width="1.7109375" style="65" customWidth="1"/>
    <col min="2" max="2" width="24.42578125" style="65" bestFit="1" customWidth="1"/>
    <col min="3" max="5" width="15" style="87" customWidth="1"/>
    <col min="6" max="6" width="2.7109375" style="87" customWidth="1"/>
    <col min="7" max="9" width="15" style="87" customWidth="1"/>
    <col min="10" max="10" width="2.7109375" style="87" customWidth="1"/>
    <col min="11" max="13" width="15" style="87" customWidth="1"/>
    <col min="14" max="14" width="2.7109375" style="87" customWidth="1"/>
    <col min="15" max="17" width="15" style="87" customWidth="1"/>
    <col min="18" max="18" width="2.7109375" style="87" customWidth="1"/>
    <col min="19" max="21" width="15" style="87" customWidth="1"/>
    <col min="22" max="16384" width="11.42578125" style="65"/>
  </cols>
  <sheetData>
    <row r="1" spans="1:21" ht="15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>
      <c r="A2" s="84"/>
      <c r="B2" s="83"/>
      <c r="C2" s="99"/>
      <c r="D2" s="99"/>
      <c r="E2" s="99"/>
      <c r="F2" s="99"/>
    </row>
    <row r="3" spans="1:21">
      <c r="A3" s="84"/>
      <c r="B3" s="83"/>
      <c r="C3" s="99"/>
      <c r="D3" s="99"/>
      <c r="E3" s="99"/>
      <c r="F3" s="99"/>
    </row>
    <row r="4" spans="1:21">
      <c r="A4" s="84"/>
      <c r="B4" s="83"/>
      <c r="C4" s="99"/>
      <c r="D4" s="99"/>
      <c r="E4" s="99"/>
      <c r="F4" s="99"/>
    </row>
    <row r="5" spans="1:21">
      <c r="A5" s="84"/>
      <c r="B5" s="83"/>
      <c r="C5" s="99"/>
      <c r="D5" s="99"/>
      <c r="E5" s="99"/>
      <c r="F5" s="99"/>
    </row>
    <row r="6" spans="1:21">
      <c r="A6" s="84"/>
      <c r="B6" s="83"/>
      <c r="C6" s="99"/>
      <c r="D6" s="99"/>
      <c r="E6" s="99"/>
      <c r="F6" s="99"/>
    </row>
    <row r="7" spans="1:21">
      <c r="A7" s="84"/>
      <c r="B7" s="83"/>
      <c r="C7" s="99"/>
      <c r="D7" s="99"/>
      <c r="E7" s="99"/>
      <c r="F7" s="99"/>
    </row>
    <row r="8" spans="1:21" ht="26.25">
      <c r="A8" s="63"/>
      <c r="B8" s="178" t="s">
        <v>34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</row>
    <row r="9" spans="1:21">
      <c r="A9" s="63"/>
      <c r="B9" s="171">
        <f>+Carátula!B17</f>
        <v>45473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</row>
    <row r="10" spans="1:21" ht="15" thickBot="1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5.7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1" ht="15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>
      <c r="A15" s="85"/>
      <c r="B15" s="180"/>
      <c r="C15" s="181" t="s">
        <v>19</v>
      </c>
      <c r="D15" s="179"/>
      <c r="E15" s="179"/>
      <c r="F15" s="102"/>
      <c r="G15" s="179" t="s">
        <v>20</v>
      </c>
      <c r="H15" s="179"/>
      <c r="I15" s="179"/>
      <c r="J15" s="103"/>
      <c r="K15" s="181" t="s">
        <v>21</v>
      </c>
      <c r="L15" s="179"/>
      <c r="M15" s="179"/>
      <c r="N15" s="104"/>
      <c r="O15" s="179" t="s">
        <v>22</v>
      </c>
      <c r="P15" s="179"/>
      <c r="Q15" s="179"/>
      <c r="R15" s="103"/>
      <c r="S15" s="179" t="s">
        <v>33</v>
      </c>
      <c r="T15" s="179"/>
      <c r="U15" s="179"/>
    </row>
    <row r="16" spans="1:21" ht="15">
      <c r="A16" s="63"/>
      <c r="B16" s="180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ht="15">
      <c r="A17" s="63"/>
      <c r="B17" s="180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 ht="15">
      <c r="A18" s="63"/>
      <c r="C18" s="76"/>
      <c r="D18" s="76"/>
      <c r="E18" s="76"/>
      <c r="F18" s="99"/>
      <c r="G18" s="76"/>
      <c r="H18" s="76"/>
      <c r="I18" s="76"/>
      <c r="J18" s="76"/>
      <c r="K18" s="76"/>
      <c r="L18" s="76"/>
      <c r="M18" s="76"/>
      <c r="N18" s="107"/>
      <c r="O18" s="76"/>
      <c r="P18" s="76"/>
      <c r="Q18" s="76"/>
      <c r="R18" s="76"/>
      <c r="S18" s="76"/>
      <c r="T18" s="76"/>
      <c r="U18" s="76"/>
    </row>
    <row r="19" spans="1:21">
      <c r="A19" s="63"/>
      <c r="B19" s="63" t="s">
        <v>36</v>
      </c>
      <c r="C19" s="76">
        <v>7769.490772999995</v>
      </c>
      <c r="D19" s="76">
        <v>70564.704817999998</v>
      </c>
      <c r="E19" s="76">
        <f>+C19+D19</f>
        <v>78334.195590999996</v>
      </c>
      <c r="F19" s="99"/>
      <c r="G19" s="76">
        <v>23173.737874000006</v>
      </c>
      <c r="H19" s="76">
        <v>14082.707464000003</v>
      </c>
      <c r="I19" s="76">
        <f>+G19+H19</f>
        <v>37256.445338000005</v>
      </c>
      <c r="J19" s="76"/>
      <c r="K19" s="76">
        <v>93205.42114099997</v>
      </c>
      <c r="L19" s="76">
        <v>58555.31338562999</v>
      </c>
      <c r="M19" s="76">
        <f>+K19+L19</f>
        <v>151760.73452662997</v>
      </c>
      <c r="N19" s="76"/>
      <c r="O19" s="76">
        <v>358850.47446300008</v>
      </c>
      <c r="P19" s="76">
        <v>449297.40871302999</v>
      </c>
      <c r="Q19" s="76">
        <f>+O19+P19</f>
        <v>808147.88317603013</v>
      </c>
      <c r="R19" s="76"/>
      <c r="S19" s="109">
        <f>+C19+G19+K19+O19</f>
        <v>482999.12425100006</v>
      </c>
      <c r="T19" s="109">
        <f>+D19+H19+L19+P19</f>
        <v>592500.13438066002</v>
      </c>
      <c r="U19" s="109">
        <f>+S19+T19</f>
        <v>1075499.2586316601</v>
      </c>
    </row>
    <row r="20" spans="1:21">
      <c r="B20" s="65" t="s">
        <v>37</v>
      </c>
      <c r="C20" s="87">
        <v>616249.2394300045</v>
      </c>
      <c r="D20" s="87">
        <v>412095.11581599951</v>
      </c>
      <c r="E20" s="89">
        <f t="shared" ref="E20:E36" si="0">+C20+D20</f>
        <v>1028344.355246004</v>
      </c>
      <c r="G20" s="87">
        <v>512394.44243297982</v>
      </c>
      <c r="H20" s="87">
        <v>887274.13902546058</v>
      </c>
      <c r="I20" s="89">
        <f t="shared" ref="I20:I36" si="1">+G20+H20</f>
        <v>1399668.5814584405</v>
      </c>
      <c r="K20" s="87">
        <v>308555.77400902112</v>
      </c>
      <c r="L20" s="87">
        <v>1245801.6024036102</v>
      </c>
      <c r="M20" s="89">
        <f t="shared" ref="M20:M36" si="2">+K20+L20</f>
        <v>1554357.3764126315</v>
      </c>
      <c r="O20" s="87">
        <v>1716598.0578079035</v>
      </c>
      <c r="P20" s="87">
        <v>14487084.632798808</v>
      </c>
      <c r="Q20" s="89">
        <f t="shared" ref="Q20:Q36" si="3">+O20+P20</f>
        <v>16203682.690606711</v>
      </c>
      <c r="S20" s="110">
        <f t="shared" ref="S20:T36" si="4">+C20+G20+K20+O20</f>
        <v>3153797.5136799086</v>
      </c>
      <c r="T20" s="110">
        <f t="shared" si="4"/>
        <v>17032255.490043879</v>
      </c>
      <c r="U20" s="110">
        <f t="shared" ref="U20:U36" si="5">+S20+T20</f>
        <v>20186053.003723785</v>
      </c>
    </row>
    <row r="21" spans="1:21">
      <c r="B21" s="65" t="s">
        <v>38</v>
      </c>
      <c r="C21" s="87">
        <v>91918.069069999983</v>
      </c>
      <c r="D21" s="87">
        <v>21012.889649790006</v>
      </c>
      <c r="E21" s="89">
        <f t="shared" si="0"/>
        <v>112930.95871978998</v>
      </c>
      <c r="G21" s="87">
        <v>74719.724834999899</v>
      </c>
      <c r="H21" s="87">
        <v>60276.646034190002</v>
      </c>
      <c r="I21" s="89">
        <f t="shared" si="1"/>
        <v>134996.37086918991</v>
      </c>
      <c r="K21" s="87">
        <v>70941.845269000027</v>
      </c>
      <c r="L21" s="87">
        <v>109786.38468796003</v>
      </c>
      <c r="M21" s="89">
        <f t="shared" si="2"/>
        <v>180728.22995696007</v>
      </c>
      <c r="O21" s="87">
        <v>260426.65216400012</v>
      </c>
      <c r="P21" s="87">
        <v>1062437.1825450798</v>
      </c>
      <c r="Q21" s="89">
        <f t="shared" si="3"/>
        <v>1322863.8347090799</v>
      </c>
      <c r="S21" s="110">
        <f t="shared" si="4"/>
        <v>498006.29133799998</v>
      </c>
      <c r="T21" s="110">
        <f t="shared" si="4"/>
        <v>1253513.10291702</v>
      </c>
      <c r="U21" s="110">
        <f t="shared" si="5"/>
        <v>1751519.39425502</v>
      </c>
    </row>
    <row r="22" spans="1:21">
      <c r="B22" s="65" t="s">
        <v>39</v>
      </c>
      <c r="C22" s="87">
        <v>70782.627884999834</v>
      </c>
      <c r="D22" s="87">
        <v>36653.056264999999</v>
      </c>
      <c r="E22" s="89">
        <f t="shared" si="0"/>
        <v>107435.68414999984</v>
      </c>
      <c r="G22" s="87">
        <v>115266.75551500007</v>
      </c>
      <c r="H22" s="87">
        <v>308409.38128376001</v>
      </c>
      <c r="I22" s="89">
        <f t="shared" si="1"/>
        <v>423676.1367987601</v>
      </c>
      <c r="K22" s="87">
        <v>67414.736688999983</v>
      </c>
      <c r="L22" s="87">
        <v>30736.881418000008</v>
      </c>
      <c r="M22" s="89">
        <f t="shared" si="2"/>
        <v>98151.618106999988</v>
      </c>
      <c r="O22" s="87">
        <v>883927.42992500006</v>
      </c>
      <c r="P22" s="87">
        <v>347321.74394951999</v>
      </c>
      <c r="Q22" s="89">
        <f t="shared" si="3"/>
        <v>1231249.17387452</v>
      </c>
      <c r="S22" s="110">
        <f t="shared" si="4"/>
        <v>1137391.5500139999</v>
      </c>
      <c r="T22" s="110">
        <f t="shared" si="4"/>
        <v>723121.06291628</v>
      </c>
      <c r="U22" s="110">
        <f t="shared" si="5"/>
        <v>1860512.6129302799</v>
      </c>
    </row>
    <row r="23" spans="1:21">
      <c r="B23" s="65" t="s">
        <v>40</v>
      </c>
      <c r="C23" s="87">
        <v>345550.45239697053</v>
      </c>
      <c r="D23" s="87">
        <v>81540.135730609967</v>
      </c>
      <c r="E23" s="89">
        <f t="shared" si="0"/>
        <v>427090.58812758047</v>
      </c>
      <c r="G23" s="87">
        <v>254814.40733599948</v>
      </c>
      <c r="H23" s="87">
        <v>192296.92198514004</v>
      </c>
      <c r="I23" s="89">
        <f t="shared" si="1"/>
        <v>447111.32932113949</v>
      </c>
      <c r="K23" s="87">
        <v>207189.82319799994</v>
      </c>
      <c r="L23" s="87">
        <v>173509.85227307995</v>
      </c>
      <c r="M23" s="89">
        <f t="shared" si="2"/>
        <v>380699.67547107989</v>
      </c>
      <c r="O23" s="87">
        <v>1134603.8439569869</v>
      </c>
      <c r="P23" s="87">
        <v>1771974.6520169314</v>
      </c>
      <c r="Q23" s="89">
        <f t="shared" si="3"/>
        <v>2906578.4959739186</v>
      </c>
      <c r="S23" s="110">
        <f t="shared" si="4"/>
        <v>1942158.526887957</v>
      </c>
      <c r="T23" s="110">
        <f t="shared" si="4"/>
        <v>2219321.5620057615</v>
      </c>
      <c r="U23" s="110">
        <f t="shared" si="5"/>
        <v>4161480.0888937186</v>
      </c>
    </row>
    <row r="24" spans="1:21">
      <c r="B24" s="65" t="s">
        <v>41</v>
      </c>
      <c r="C24" s="87">
        <v>86217.182836999753</v>
      </c>
      <c r="D24" s="87">
        <v>16159.418881630001</v>
      </c>
      <c r="E24" s="89">
        <f t="shared" si="0"/>
        <v>102376.60171862975</v>
      </c>
      <c r="G24" s="87">
        <v>31311.931904999998</v>
      </c>
      <c r="H24" s="87">
        <v>68420.201804609998</v>
      </c>
      <c r="I24" s="89">
        <f t="shared" si="1"/>
        <v>99732.133709610003</v>
      </c>
      <c r="K24" s="87">
        <v>26537.799100999997</v>
      </c>
      <c r="L24" s="87">
        <v>34348.798427089991</v>
      </c>
      <c r="M24" s="89">
        <f t="shared" si="2"/>
        <v>60886.597528089987</v>
      </c>
      <c r="O24" s="87">
        <v>35436.071476000005</v>
      </c>
      <c r="P24" s="87">
        <v>72236.628065750032</v>
      </c>
      <c r="Q24" s="89">
        <f t="shared" si="3"/>
        <v>107672.69954175004</v>
      </c>
      <c r="S24" s="110">
        <f t="shared" si="4"/>
        <v>179502.98531899974</v>
      </c>
      <c r="T24" s="110">
        <f t="shared" si="4"/>
        <v>191165.04717908002</v>
      </c>
      <c r="U24" s="110">
        <f t="shared" si="5"/>
        <v>370668.03249807976</v>
      </c>
    </row>
    <row r="25" spans="1:21">
      <c r="B25" s="65" t="s">
        <v>42</v>
      </c>
      <c r="C25" s="87">
        <v>174651.02330499998</v>
      </c>
      <c r="D25" s="87">
        <v>248022.04040565999</v>
      </c>
      <c r="E25" s="89">
        <f t="shared" si="0"/>
        <v>422673.06371065998</v>
      </c>
      <c r="G25" s="87">
        <v>147381.75175499989</v>
      </c>
      <c r="H25" s="87">
        <v>416095.68949049019</v>
      </c>
      <c r="I25" s="89">
        <f t="shared" si="1"/>
        <v>563477.4412454901</v>
      </c>
      <c r="K25" s="87">
        <v>98431.872486000168</v>
      </c>
      <c r="L25" s="87">
        <v>369446.24009864015</v>
      </c>
      <c r="M25" s="89">
        <f t="shared" si="2"/>
        <v>467878.11258464033</v>
      </c>
      <c r="O25" s="87">
        <v>384408.21163151984</v>
      </c>
      <c r="P25" s="87">
        <v>3574775.4100895701</v>
      </c>
      <c r="Q25" s="89">
        <f t="shared" si="3"/>
        <v>3959183.6217210898</v>
      </c>
      <c r="S25" s="110">
        <f t="shared" si="4"/>
        <v>804872.85917751992</v>
      </c>
      <c r="T25" s="110">
        <f t="shared" si="4"/>
        <v>4608339.38008436</v>
      </c>
      <c r="U25" s="110">
        <f t="shared" si="5"/>
        <v>5413212.2392618796</v>
      </c>
    </row>
    <row r="26" spans="1:21">
      <c r="B26" s="65" t="s">
        <v>43</v>
      </c>
      <c r="C26" s="87">
        <v>2156042.4006769927</v>
      </c>
      <c r="D26" s="87">
        <v>1098987.1464300808</v>
      </c>
      <c r="E26" s="89">
        <f t="shared" si="0"/>
        <v>3255029.5471070735</v>
      </c>
      <c r="G26" s="87">
        <v>1302659.2120919926</v>
      </c>
      <c r="H26" s="87">
        <v>456535.1611054003</v>
      </c>
      <c r="I26" s="89">
        <f t="shared" si="1"/>
        <v>1759194.373197393</v>
      </c>
      <c r="K26" s="87">
        <v>1108160.0309087825</v>
      </c>
      <c r="L26" s="87">
        <v>421656.89389392978</v>
      </c>
      <c r="M26" s="89">
        <f t="shared" si="2"/>
        <v>1529816.9248027122</v>
      </c>
      <c r="O26" s="87">
        <v>18030483.832069274</v>
      </c>
      <c r="P26" s="87">
        <v>16501185.471323142</v>
      </c>
      <c r="Q26" s="89">
        <f t="shared" si="3"/>
        <v>34531669.303392418</v>
      </c>
      <c r="S26" s="110">
        <f t="shared" si="4"/>
        <v>22597345.475747041</v>
      </c>
      <c r="T26" s="110">
        <f t="shared" si="4"/>
        <v>18478364.672752552</v>
      </c>
      <c r="U26" s="110">
        <f t="shared" si="5"/>
        <v>41075710.148499593</v>
      </c>
    </row>
    <row r="27" spans="1:21">
      <c r="B27" s="65" t="s">
        <v>44</v>
      </c>
      <c r="C27" s="87">
        <v>2036508.0112143499</v>
      </c>
      <c r="D27" s="87">
        <v>463995.02705871989</v>
      </c>
      <c r="E27" s="89">
        <f t="shared" si="0"/>
        <v>2500503.03827307</v>
      </c>
      <c r="G27" s="87">
        <v>1007957.3853739909</v>
      </c>
      <c r="H27" s="87">
        <v>107361.57541731</v>
      </c>
      <c r="I27" s="89">
        <f t="shared" si="1"/>
        <v>1115318.960791301</v>
      </c>
      <c r="K27" s="87">
        <v>741617.88740874047</v>
      </c>
      <c r="L27" s="87">
        <v>136415.76173263005</v>
      </c>
      <c r="M27" s="89">
        <f t="shared" si="2"/>
        <v>878033.64914137055</v>
      </c>
      <c r="O27" s="87">
        <v>8880227.6206018403</v>
      </c>
      <c r="P27" s="87">
        <v>4868082.2335241018</v>
      </c>
      <c r="Q27" s="89">
        <f t="shared" si="3"/>
        <v>13748309.854125943</v>
      </c>
      <c r="S27" s="110">
        <f t="shared" si="4"/>
        <v>12666310.904598922</v>
      </c>
      <c r="T27" s="110">
        <f t="shared" si="4"/>
        <v>5575854.5977327619</v>
      </c>
      <c r="U27" s="110">
        <f t="shared" si="5"/>
        <v>18242165.502331682</v>
      </c>
    </row>
    <row r="28" spans="1:21">
      <c r="B28" s="65" t="s">
        <v>45</v>
      </c>
      <c r="C28" s="87">
        <v>207545.86816899979</v>
      </c>
      <c r="D28" s="87">
        <v>24743.893300860003</v>
      </c>
      <c r="E28" s="89">
        <f t="shared" si="0"/>
        <v>232289.7614698598</v>
      </c>
      <c r="G28" s="87">
        <v>190944.74737479989</v>
      </c>
      <c r="H28" s="87">
        <v>35353.92892245001</v>
      </c>
      <c r="I28" s="89">
        <f t="shared" si="1"/>
        <v>226298.67629724991</v>
      </c>
      <c r="K28" s="87">
        <v>118661.62730599991</v>
      </c>
      <c r="L28" s="87">
        <v>25348.101558989994</v>
      </c>
      <c r="M28" s="89">
        <f t="shared" si="2"/>
        <v>144009.72886498991</v>
      </c>
      <c r="O28" s="87">
        <v>220370.66562400002</v>
      </c>
      <c r="P28" s="87">
        <v>644937.25295532017</v>
      </c>
      <c r="Q28" s="89">
        <f t="shared" si="3"/>
        <v>865307.91857932019</v>
      </c>
      <c r="S28" s="110">
        <f t="shared" si="4"/>
        <v>737522.9084737997</v>
      </c>
      <c r="T28" s="110">
        <f t="shared" si="4"/>
        <v>730383.17673762015</v>
      </c>
      <c r="U28" s="110">
        <f t="shared" si="5"/>
        <v>1467906.08521142</v>
      </c>
    </row>
    <row r="29" spans="1:21">
      <c r="B29" s="65" t="s">
        <v>46</v>
      </c>
      <c r="C29" s="87">
        <v>154125.04999300005</v>
      </c>
      <c r="D29" s="87">
        <v>20547.569256999999</v>
      </c>
      <c r="E29" s="89">
        <f t="shared" si="0"/>
        <v>174672.61925000005</v>
      </c>
      <c r="G29" s="87">
        <v>98687.985337000122</v>
      </c>
      <c r="H29" s="87">
        <v>2944.4848921800003</v>
      </c>
      <c r="I29" s="89">
        <f t="shared" si="1"/>
        <v>101632.47022918012</v>
      </c>
      <c r="K29" s="87">
        <v>43835.479345000051</v>
      </c>
      <c r="L29" s="87">
        <v>23118.324917190002</v>
      </c>
      <c r="M29" s="89">
        <f t="shared" si="2"/>
        <v>66953.804262190053</v>
      </c>
      <c r="O29" s="87">
        <v>157096.335804</v>
      </c>
      <c r="P29" s="87">
        <v>81623.244764480012</v>
      </c>
      <c r="Q29" s="89">
        <f t="shared" si="3"/>
        <v>238719.58056848001</v>
      </c>
      <c r="S29" s="110">
        <f t="shared" si="4"/>
        <v>453744.85047900025</v>
      </c>
      <c r="T29" s="110">
        <f t="shared" si="4"/>
        <v>128233.62383085002</v>
      </c>
      <c r="U29" s="110">
        <f t="shared" si="5"/>
        <v>581978.47430985025</v>
      </c>
    </row>
    <row r="30" spans="1:21">
      <c r="B30" s="65" t="s">
        <v>47</v>
      </c>
      <c r="C30" s="87">
        <v>108709.21016800011</v>
      </c>
      <c r="D30" s="87">
        <v>4627.6836433500011</v>
      </c>
      <c r="E30" s="89">
        <f t="shared" si="0"/>
        <v>113336.89381135011</v>
      </c>
      <c r="G30" s="87">
        <v>75527.450274999981</v>
      </c>
      <c r="H30" s="87">
        <v>8891.1176917099983</v>
      </c>
      <c r="I30" s="89">
        <f t="shared" si="1"/>
        <v>84418.567966709976</v>
      </c>
      <c r="K30" s="87">
        <v>61836.326810000006</v>
      </c>
      <c r="L30" s="87">
        <v>3775.9895444400004</v>
      </c>
      <c r="M30" s="89">
        <f t="shared" si="2"/>
        <v>65612.316354440001</v>
      </c>
      <c r="O30" s="87">
        <v>110641.89840200005</v>
      </c>
      <c r="P30" s="87">
        <v>12935.66103992</v>
      </c>
      <c r="Q30" s="89">
        <f t="shared" si="3"/>
        <v>123577.55944192005</v>
      </c>
      <c r="S30" s="110">
        <f t="shared" si="4"/>
        <v>356714.88565500011</v>
      </c>
      <c r="T30" s="110">
        <f t="shared" si="4"/>
        <v>30230.45191942</v>
      </c>
      <c r="U30" s="110">
        <f t="shared" si="5"/>
        <v>386945.33757442009</v>
      </c>
    </row>
    <row r="31" spans="1:21">
      <c r="B31" s="65" t="s">
        <v>48</v>
      </c>
      <c r="C31" s="87">
        <v>600100.64692200068</v>
      </c>
      <c r="D31" s="87">
        <v>250840.97027043012</v>
      </c>
      <c r="E31" s="89">
        <f t="shared" si="0"/>
        <v>850941.61719243077</v>
      </c>
      <c r="G31" s="87">
        <v>426785.38530499983</v>
      </c>
      <c r="H31" s="87">
        <v>585509.39086725004</v>
      </c>
      <c r="I31" s="89">
        <f t="shared" si="1"/>
        <v>1012294.7761722498</v>
      </c>
      <c r="K31" s="87">
        <v>295983.58144400024</v>
      </c>
      <c r="L31" s="87">
        <v>598193.62434304936</v>
      </c>
      <c r="M31" s="89">
        <f t="shared" si="2"/>
        <v>894177.20578704961</v>
      </c>
      <c r="O31" s="87">
        <v>2304952.8962158933</v>
      </c>
      <c r="P31" s="87">
        <v>5518297.4537026836</v>
      </c>
      <c r="Q31" s="89">
        <f t="shared" si="3"/>
        <v>7823250.3499185769</v>
      </c>
      <c r="S31" s="110">
        <f t="shared" si="4"/>
        <v>3627822.5098868939</v>
      </c>
      <c r="T31" s="110">
        <f t="shared" si="4"/>
        <v>6952841.4391834131</v>
      </c>
      <c r="U31" s="110">
        <f t="shared" si="5"/>
        <v>10580663.949070306</v>
      </c>
    </row>
    <row r="32" spans="1:21">
      <c r="B32" s="65" t="s">
        <v>49</v>
      </c>
      <c r="C32" s="87">
        <v>168656.43307800009</v>
      </c>
      <c r="D32" s="87">
        <v>2711.89839927</v>
      </c>
      <c r="E32" s="89">
        <f t="shared" si="0"/>
        <v>171368.33147727008</v>
      </c>
      <c r="G32" s="87">
        <v>54618.656544999991</v>
      </c>
      <c r="H32" s="87">
        <v>24300.919436569999</v>
      </c>
      <c r="I32" s="89">
        <f t="shared" si="1"/>
        <v>78919.575981569986</v>
      </c>
      <c r="K32" s="87">
        <v>23206.456496000013</v>
      </c>
      <c r="L32" s="87">
        <v>11679.413101180004</v>
      </c>
      <c r="M32" s="89">
        <f t="shared" si="2"/>
        <v>34885.869597180019</v>
      </c>
      <c r="O32" s="87">
        <v>158979.0746140001</v>
      </c>
      <c r="P32" s="87">
        <v>315926.26503212011</v>
      </c>
      <c r="Q32" s="89">
        <f t="shared" si="3"/>
        <v>474905.33964612021</v>
      </c>
      <c r="S32" s="110">
        <f t="shared" si="4"/>
        <v>405460.62073300016</v>
      </c>
      <c r="T32" s="110">
        <f t="shared" si="4"/>
        <v>354618.49596914009</v>
      </c>
      <c r="U32" s="110">
        <f t="shared" si="5"/>
        <v>760079.11670214031</v>
      </c>
    </row>
    <row r="33" spans="1:21">
      <c r="B33" s="65" t="s">
        <v>50</v>
      </c>
      <c r="C33" s="87">
        <v>538089.18566700013</v>
      </c>
      <c r="D33" s="87">
        <v>1774.77874625</v>
      </c>
      <c r="E33" s="89">
        <f t="shared" si="0"/>
        <v>539863.9644132501</v>
      </c>
      <c r="G33" s="87">
        <v>47985.554634999971</v>
      </c>
      <c r="H33" s="87">
        <v>636.38486776000002</v>
      </c>
      <c r="I33" s="89">
        <f t="shared" si="1"/>
        <v>48621.939502759975</v>
      </c>
      <c r="K33" s="87">
        <v>16529.385210000004</v>
      </c>
      <c r="L33" s="87">
        <v>626.74765099999991</v>
      </c>
      <c r="M33" s="89">
        <f t="shared" si="2"/>
        <v>17156.132861000006</v>
      </c>
      <c r="O33" s="87">
        <v>40698.926777000015</v>
      </c>
      <c r="P33" s="87">
        <v>23962.172605760003</v>
      </c>
      <c r="Q33" s="89">
        <f t="shared" si="3"/>
        <v>64661.099382760018</v>
      </c>
      <c r="S33" s="110">
        <f t="shared" si="4"/>
        <v>643303.05228900001</v>
      </c>
      <c r="T33" s="110">
        <f t="shared" si="4"/>
        <v>27000.083870770002</v>
      </c>
      <c r="U33" s="110">
        <f t="shared" si="5"/>
        <v>670303.13615976996</v>
      </c>
    </row>
    <row r="34" spans="1:21">
      <c r="B34" s="65" t="s">
        <v>51</v>
      </c>
      <c r="C34" s="87">
        <v>105634.43227299979</v>
      </c>
      <c r="D34" s="87">
        <v>83182.88641323999</v>
      </c>
      <c r="E34" s="89">
        <f t="shared" si="0"/>
        <v>188817.31868623977</v>
      </c>
      <c r="G34" s="87">
        <v>49091.629789999999</v>
      </c>
      <c r="H34" s="87">
        <v>1023.1858461100001</v>
      </c>
      <c r="I34" s="89">
        <f t="shared" si="1"/>
        <v>50114.815636109997</v>
      </c>
      <c r="K34" s="87">
        <v>19386.614666000009</v>
      </c>
      <c r="L34" s="87">
        <v>14303.306490999999</v>
      </c>
      <c r="M34" s="89">
        <f t="shared" si="2"/>
        <v>33689.921157000004</v>
      </c>
      <c r="O34" s="87">
        <v>152826.54363201011</v>
      </c>
      <c r="P34" s="87">
        <v>4992.6254574800005</v>
      </c>
      <c r="Q34" s="89">
        <f t="shared" si="3"/>
        <v>157819.16908949011</v>
      </c>
      <c r="S34" s="110">
        <f t="shared" si="4"/>
        <v>326939.22036100994</v>
      </c>
      <c r="T34" s="110">
        <f t="shared" si="4"/>
        <v>103502.00420782999</v>
      </c>
      <c r="U34" s="110">
        <f t="shared" si="5"/>
        <v>430441.22456883994</v>
      </c>
    </row>
    <row r="35" spans="1:21">
      <c r="B35" s="65" t="s">
        <v>52</v>
      </c>
      <c r="C35" s="87">
        <v>82940.757033000002</v>
      </c>
      <c r="D35" s="87">
        <v>2289.3976220000004</v>
      </c>
      <c r="E35" s="89">
        <f t="shared" si="0"/>
        <v>85230.154655000006</v>
      </c>
      <c r="G35" s="87">
        <v>106100.742914</v>
      </c>
      <c r="H35" s="87">
        <v>4050.6106273400005</v>
      </c>
      <c r="I35" s="89">
        <f t="shared" si="1"/>
        <v>110151.35354134001</v>
      </c>
      <c r="K35" s="87">
        <v>58915.071680999994</v>
      </c>
      <c r="L35" s="87">
        <v>17289.737610100001</v>
      </c>
      <c r="M35" s="89">
        <f t="shared" si="2"/>
        <v>76204.809291099999</v>
      </c>
      <c r="O35" s="87">
        <v>1203745.8356560003</v>
      </c>
      <c r="P35" s="87">
        <v>790068.22468231001</v>
      </c>
      <c r="Q35" s="89">
        <f t="shared" si="3"/>
        <v>1993814.0603383104</v>
      </c>
      <c r="S35" s="110">
        <f t="shared" si="4"/>
        <v>1451702.4072840004</v>
      </c>
      <c r="T35" s="110">
        <f t="shared" si="4"/>
        <v>813697.97054174996</v>
      </c>
      <c r="U35" s="110">
        <f t="shared" si="5"/>
        <v>2265400.3778257505</v>
      </c>
    </row>
    <row r="36" spans="1:21">
      <c r="B36" s="65" t="s">
        <v>53</v>
      </c>
      <c r="C36" s="111">
        <v>265835.64522499999</v>
      </c>
      <c r="D36" s="111">
        <v>70538.753586620063</v>
      </c>
      <c r="E36" s="112">
        <f t="shared" si="0"/>
        <v>336374.39881162008</v>
      </c>
      <c r="G36" s="111">
        <v>205016.41545599976</v>
      </c>
      <c r="H36" s="111">
        <v>266077.94685779989</v>
      </c>
      <c r="I36" s="112">
        <f t="shared" si="1"/>
        <v>471094.36231379968</v>
      </c>
      <c r="K36" s="111">
        <v>89244.12377700003</v>
      </c>
      <c r="L36" s="111">
        <v>365835.2561707797</v>
      </c>
      <c r="M36" s="112">
        <f t="shared" si="2"/>
        <v>455079.3799477797</v>
      </c>
      <c r="O36" s="111">
        <v>179673.68635699988</v>
      </c>
      <c r="P36" s="111">
        <v>1919315.4686553096</v>
      </c>
      <c r="Q36" s="112">
        <f t="shared" si="3"/>
        <v>2098989.1550123096</v>
      </c>
      <c r="S36" s="113">
        <f t="shared" si="4"/>
        <v>739769.87081499968</v>
      </c>
      <c r="T36" s="113">
        <f t="shared" si="4"/>
        <v>2621767.4252705094</v>
      </c>
      <c r="U36" s="113">
        <f t="shared" si="5"/>
        <v>3361537.296085509</v>
      </c>
    </row>
    <row r="37" spans="1:21" ht="15">
      <c r="B37" s="114" t="s">
        <v>54</v>
      </c>
      <c r="C37" s="115">
        <f>SUM(C19:C36)</f>
        <v>7817325.7261163173</v>
      </c>
      <c r="D37" s="115">
        <f t="shared" ref="D37" si="6">SUM(D19:D36)</f>
        <v>2910287.3662945107</v>
      </c>
      <c r="E37" s="115">
        <f>SUM(E19:E36)</f>
        <v>10727613.092410827</v>
      </c>
      <c r="G37" s="115">
        <f>SUM(G19:G36)</f>
        <v>4724437.9167507626</v>
      </c>
      <c r="H37" s="115">
        <f t="shared" ref="H37:I37" si="7">SUM(H19:H36)</f>
        <v>3439540.3936195308</v>
      </c>
      <c r="I37" s="115">
        <f t="shared" si="7"/>
        <v>8163978.3103702934</v>
      </c>
      <c r="K37" s="115">
        <f>SUM(K19:K36)</f>
        <v>3449653.856945544</v>
      </c>
      <c r="L37" s="115">
        <f t="shared" ref="L37" si="8">SUM(L19:L36)</f>
        <v>3640428.229708299</v>
      </c>
      <c r="M37" s="115">
        <f>SUM(M19:M36)</f>
        <v>7090082.0866538417</v>
      </c>
      <c r="O37" s="115">
        <f>SUM(O19:O36)</f>
        <v>36213948.057177432</v>
      </c>
      <c r="P37" s="115">
        <f t="shared" ref="P37:Q37" si="9">SUM(P19:P36)</f>
        <v>52446453.731921308</v>
      </c>
      <c r="Q37" s="115">
        <f t="shared" si="9"/>
        <v>88660401.78909874</v>
      </c>
      <c r="S37" s="116">
        <f>SUM(S19:S36)</f>
        <v>52205365.556990042</v>
      </c>
      <c r="T37" s="116">
        <f t="shared" ref="T37:U37" si="10">SUM(T19:T36)</f>
        <v>62436709.721543655</v>
      </c>
      <c r="U37" s="116">
        <f t="shared" si="10"/>
        <v>114642075.27853371</v>
      </c>
    </row>
    <row r="39" spans="1:21" ht="15">
      <c r="A39" s="63"/>
      <c r="B39" s="93" t="s">
        <v>56</v>
      </c>
      <c r="C39" s="76"/>
      <c r="D39" s="76"/>
      <c r="E39" s="76"/>
      <c r="F39" s="76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3"/>
      <c r="U39" s="143"/>
    </row>
    <row r="40" spans="1:21">
      <c r="A40" s="63"/>
      <c r="B40" s="63"/>
      <c r="C40" s="99"/>
      <c r="D40" s="99"/>
      <c r="E40" s="99"/>
      <c r="F40" s="99"/>
      <c r="G40" s="99"/>
      <c r="H40" s="99"/>
      <c r="I40" s="99"/>
      <c r="J40" s="99"/>
    </row>
    <row r="41" spans="1:21">
      <c r="A41" s="63"/>
      <c r="B41" s="63"/>
      <c r="C41" s="99"/>
      <c r="D41" s="99"/>
      <c r="E41" s="99"/>
      <c r="F41" s="99"/>
      <c r="G41" s="99"/>
      <c r="H41" s="99"/>
      <c r="I41" s="99"/>
      <c r="J41" s="99"/>
    </row>
    <row r="42" spans="1:21" ht="15.75">
      <c r="A42" s="63"/>
      <c r="B42" s="73" t="s">
        <v>55</v>
      </c>
      <c r="C42" s="99"/>
      <c r="D42" s="99"/>
      <c r="E42" s="99"/>
      <c r="F42" s="99"/>
      <c r="G42" s="99"/>
      <c r="H42" s="99"/>
      <c r="I42" s="99"/>
      <c r="J42" s="76"/>
      <c r="R42" s="76"/>
    </row>
    <row r="43" spans="1:21" ht="15">
      <c r="A43" s="63"/>
      <c r="B43" s="88"/>
      <c r="C43" s="99"/>
      <c r="D43" s="99"/>
      <c r="E43" s="99"/>
      <c r="F43" s="99"/>
      <c r="G43" s="99"/>
      <c r="H43" s="99"/>
      <c r="I43" s="99"/>
      <c r="J43" s="76"/>
      <c r="N43" s="76"/>
      <c r="R43" s="76"/>
    </row>
    <row r="44" spans="1:21" s="105" customFormat="1" ht="24" customHeight="1">
      <c r="A44" s="85"/>
      <c r="B44" s="180"/>
      <c r="C44" s="181" t="s">
        <v>19</v>
      </c>
      <c r="D44" s="179"/>
      <c r="E44" s="179"/>
      <c r="F44" s="102"/>
      <c r="G44" s="179" t="s">
        <v>20</v>
      </c>
      <c r="H44" s="179"/>
      <c r="I44" s="179"/>
      <c r="J44" s="103"/>
      <c r="K44" s="181" t="s">
        <v>21</v>
      </c>
      <c r="L44" s="179"/>
      <c r="M44" s="179"/>
      <c r="N44" s="104"/>
      <c r="O44" s="179" t="s">
        <v>22</v>
      </c>
      <c r="P44" s="179"/>
      <c r="Q44" s="179"/>
      <c r="R44" s="103"/>
      <c r="S44" s="179" t="s">
        <v>33</v>
      </c>
      <c r="T44" s="179"/>
      <c r="U44" s="179"/>
    </row>
    <row r="45" spans="1:21" ht="15">
      <c r="A45" s="63"/>
      <c r="B45" s="180"/>
      <c r="C45" s="106"/>
      <c r="D45" s="106"/>
      <c r="E45" s="106"/>
      <c r="F45" s="99"/>
      <c r="G45" s="106"/>
      <c r="H45" s="106"/>
      <c r="I45" s="106"/>
      <c r="J45" s="107"/>
      <c r="K45" s="106"/>
      <c r="L45" s="106"/>
      <c r="M45" s="106"/>
      <c r="N45" s="107"/>
      <c r="O45" s="106"/>
      <c r="P45" s="106"/>
      <c r="Q45" s="106"/>
      <c r="R45" s="107"/>
      <c r="S45" s="106"/>
      <c r="T45" s="106"/>
      <c r="U45" s="106"/>
    </row>
    <row r="46" spans="1:21" ht="15">
      <c r="A46" s="63"/>
      <c r="B46" s="180"/>
      <c r="C46" s="108" t="s">
        <v>26</v>
      </c>
      <c r="D46" s="108" t="s">
        <v>27</v>
      </c>
      <c r="E46" s="108" t="s">
        <v>18</v>
      </c>
      <c r="F46" s="99"/>
      <c r="G46" s="108" t="s">
        <v>26</v>
      </c>
      <c r="H46" s="108" t="s">
        <v>27</v>
      </c>
      <c r="I46" s="108" t="s">
        <v>18</v>
      </c>
      <c r="J46" s="107"/>
      <c r="K46" s="108" t="s">
        <v>26</v>
      </c>
      <c r="L46" s="108" t="s">
        <v>27</v>
      </c>
      <c r="M46" s="108" t="s">
        <v>18</v>
      </c>
      <c r="N46" s="107"/>
      <c r="O46" s="108" t="s">
        <v>26</v>
      </c>
      <c r="P46" s="108" t="s">
        <v>27</v>
      </c>
      <c r="Q46" s="108" t="s">
        <v>18</v>
      </c>
      <c r="R46" s="107"/>
      <c r="S46" s="108" t="s">
        <v>26</v>
      </c>
      <c r="T46" s="108" t="s">
        <v>27</v>
      </c>
      <c r="U46" s="108" t="s">
        <v>18</v>
      </c>
    </row>
    <row r="47" spans="1:21">
      <c r="A47" s="63"/>
      <c r="B47" s="117"/>
      <c r="C47" s="89"/>
      <c r="D47" s="89"/>
      <c r="E47" s="89"/>
      <c r="F47" s="99"/>
      <c r="G47" s="89"/>
      <c r="H47" s="89"/>
      <c r="I47" s="89"/>
      <c r="J47" s="89"/>
      <c r="K47" s="89"/>
      <c r="L47" s="89"/>
      <c r="M47" s="89"/>
      <c r="N47" s="118"/>
      <c r="O47" s="89"/>
      <c r="P47" s="89"/>
      <c r="Q47" s="89"/>
      <c r="R47" s="89"/>
      <c r="S47" s="89"/>
      <c r="T47" s="89"/>
      <c r="U47" s="89"/>
    </row>
    <row r="48" spans="1:21">
      <c r="A48" s="63"/>
      <c r="B48" s="63" t="s">
        <v>36</v>
      </c>
      <c r="C48" s="76">
        <v>335</v>
      </c>
      <c r="D48" s="76">
        <v>7</v>
      </c>
      <c r="E48" s="76">
        <f>+C48+D48</f>
        <v>342</v>
      </c>
      <c r="F48" s="99"/>
      <c r="G48" s="76">
        <v>129</v>
      </c>
      <c r="H48" s="76">
        <v>26</v>
      </c>
      <c r="I48" s="76">
        <f>+G48+H48</f>
        <v>155</v>
      </c>
      <c r="J48" s="76"/>
      <c r="K48" s="76">
        <v>130</v>
      </c>
      <c r="L48" s="76">
        <v>30</v>
      </c>
      <c r="M48" s="76">
        <f>+K48+L48</f>
        <v>160</v>
      </c>
      <c r="N48" s="76"/>
      <c r="O48" s="76">
        <v>98</v>
      </c>
      <c r="P48" s="76">
        <v>70</v>
      </c>
      <c r="Q48" s="76">
        <f>+O48+P48</f>
        <v>168</v>
      </c>
      <c r="R48" s="76"/>
      <c r="S48" s="109">
        <f>+C48+G48+K48+O48</f>
        <v>692</v>
      </c>
      <c r="T48" s="109">
        <f>+D48+H48+L48+P48</f>
        <v>133</v>
      </c>
      <c r="U48" s="109">
        <f>+S48+T48</f>
        <v>825</v>
      </c>
    </row>
    <row r="49" spans="2:21">
      <c r="B49" s="65" t="s">
        <v>37</v>
      </c>
      <c r="C49" s="87">
        <v>48266</v>
      </c>
      <c r="D49" s="87">
        <v>1858</v>
      </c>
      <c r="E49" s="89">
        <f t="shared" ref="E49:E65" si="11">+C49+D49</f>
        <v>50124</v>
      </c>
      <c r="G49" s="87">
        <v>12446</v>
      </c>
      <c r="H49" s="87">
        <v>2956</v>
      </c>
      <c r="I49" s="89">
        <f t="shared" ref="I49:I65" si="12">+G49+H49</f>
        <v>15402</v>
      </c>
      <c r="K49" s="87">
        <v>6697</v>
      </c>
      <c r="L49" s="87">
        <v>1671</v>
      </c>
      <c r="M49" s="89">
        <f t="shared" ref="M49:M65" si="13">+K49+L49</f>
        <v>8368</v>
      </c>
      <c r="O49" s="87">
        <v>23513</v>
      </c>
      <c r="P49" s="87">
        <v>4968</v>
      </c>
      <c r="Q49" s="89">
        <f t="shared" ref="Q49:Q65" si="14">+O49+P49</f>
        <v>28481</v>
      </c>
      <c r="S49" s="110">
        <f t="shared" ref="S49:T65" si="15">+C49+G49+K49+O49</f>
        <v>90922</v>
      </c>
      <c r="T49" s="110">
        <f t="shared" si="15"/>
        <v>11453</v>
      </c>
      <c r="U49" s="110">
        <f t="shared" ref="U49:U64" si="16">+S49+T49</f>
        <v>102375</v>
      </c>
    </row>
    <row r="50" spans="2:21">
      <c r="B50" s="65" t="s">
        <v>38</v>
      </c>
      <c r="C50" s="87">
        <v>5835</v>
      </c>
      <c r="D50" s="87">
        <v>103</v>
      </c>
      <c r="E50" s="89">
        <f t="shared" si="11"/>
        <v>5938</v>
      </c>
      <c r="G50" s="87">
        <v>1437</v>
      </c>
      <c r="H50" s="87">
        <v>141</v>
      </c>
      <c r="I50" s="89">
        <f t="shared" si="12"/>
        <v>1578</v>
      </c>
      <c r="K50" s="87">
        <v>864</v>
      </c>
      <c r="L50" s="87">
        <v>171</v>
      </c>
      <c r="M50" s="89">
        <f t="shared" si="13"/>
        <v>1035</v>
      </c>
      <c r="O50" s="87">
        <v>2253</v>
      </c>
      <c r="P50" s="87">
        <v>448</v>
      </c>
      <c r="Q50" s="89">
        <f t="shared" si="14"/>
        <v>2701</v>
      </c>
      <c r="S50" s="110">
        <f t="shared" si="15"/>
        <v>10389</v>
      </c>
      <c r="T50" s="110">
        <f t="shared" si="15"/>
        <v>863</v>
      </c>
      <c r="U50" s="110">
        <f t="shared" si="16"/>
        <v>11252</v>
      </c>
    </row>
    <row r="51" spans="2:21">
      <c r="B51" s="65" t="s">
        <v>39</v>
      </c>
      <c r="C51" s="87">
        <v>3443</v>
      </c>
      <c r="D51" s="87">
        <v>32</v>
      </c>
      <c r="E51" s="89">
        <f t="shared" si="11"/>
        <v>3475</v>
      </c>
      <c r="G51" s="87">
        <v>1574</v>
      </c>
      <c r="H51" s="87">
        <v>76</v>
      </c>
      <c r="I51" s="89">
        <f t="shared" si="12"/>
        <v>1650</v>
      </c>
      <c r="K51" s="87">
        <v>357</v>
      </c>
      <c r="L51" s="87">
        <v>37</v>
      </c>
      <c r="M51" s="89">
        <f t="shared" si="13"/>
        <v>394</v>
      </c>
      <c r="O51" s="87">
        <v>1102</v>
      </c>
      <c r="P51" s="87">
        <v>152</v>
      </c>
      <c r="Q51" s="89">
        <f t="shared" si="14"/>
        <v>1254</v>
      </c>
      <c r="S51" s="110">
        <f t="shared" si="15"/>
        <v>6476</v>
      </c>
      <c r="T51" s="110">
        <f t="shared" si="15"/>
        <v>297</v>
      </c>
      <c r="U51" s="110">
        <f t="shared" si="16"/>
        <v>6773</v>
      </c>
    </row>
    <row r="52" spans="2:21">
      <c r="B52" s="65" t="s">
        <v>40</v>
      </c>
      <c r="C52" s="87">
        <v>21874</v>
      </c>
      <c r="D52" s="87">
        <v>411</v>
      </c>
      <c r="E52" s="89">
        <f t="shared" si="11"/>
        <v>22285</v>
      </c>
      <c r="G52" s="87">
        <v>6454</v>
      </c>
      <c r="H52" s="87">
        <v>635</v>
      </c>
      <c r="I52" s="89">
        <f t="shared" si="12"/>
        <v>7089</v>
      </c>
      <c r="K52" s="87">
        <v>2993</v>
      </c>
      <c r="L52" s="87">
        <v>277</v>
      </c>
      <c r="M52" s="89">
        <f t="shared" si="13"/>
        <v>3270</v>
      </c>
      <c r="O52" s="87">
        <v>3144</v>
      </c>
      <c r="P52" s="87">
        <v>788</v>
      </c>
      <c r="Q52" s="89">
        <f t="shared" si="14"/>
        <v>3932</v>
      </c>
      <c r="S52" s="110">
        <f t="shared" si="15"/>
        <v>34465</v>
      </c>
      <c r="T52" s="110">
        <f t="shared" si="15"/>
        <v>2111</v>
      </c>
      <c r="U52" s="110">
        <f t="shared" si="16"/>
        <v>36576</v>
      </c>
    </row>
    <row r="53" spans="2:21">
      <c r="B53" s="65" t="s">
        <v>41</v>
      </c>
      <c r="C53" s="87">
        <v>3729</v>
      </c>
      <c r="D53" s="87">
        <v>92</v>
      </c>
      <c r="E53" s="89">
        <f t="shared" si="11"/>
        <v>3821</v>
      </c>
      <c r="G53" s="87">
        <v>710</v>
      </c>
      <c r="H53" s="87">
        <v>159</v>
      </c>
      <c r="I53" s="89">
        <f t="shared" si="12"/>
        <v>869</v>
      </c>
      <c r="K53" s="87">
        <v>226</v>
      </c>
      <c r="L53" s="87">
        <v>61</v>
      </c>
      <c r="M53" s="89">
        <f t="shared" si="13"/>
        <v>287</v>
      </c>
      <c r="O53" s="87">
        <v>213</v>
      </c>
      <c r="P53" s="87">
        <v>63</v>
      </c>
      <c r="Q53" s="89">
        <f t="shared" si="14"/>
        <v>276</v>
      </c>
      <c r="S53" s="110">
        <f t="shared" si="15"/>
        <v>4878</v>
      </c>
      <c r="T53" s="110">
        <f t="shared" si="15"/>
        <v>375</v>
      </c>
      <c r="U53" s="110">
        <f t="shared" si="16"/>
        <v>5253</v>
      </c>
    </row>
    <row r="54" spans="2:21">
      <c r="B54" s="65" t="s">
        <v>42</v>
      </c>
      <c r="C54" s="87">
        <v>9232</v>
      </c>
      <c r="D54" s="87">
        <v>642</v>
      </c>
      <c r="E54" s="89">
        <f t="shared" si="11"/>
        <v>9874</v>
      </c>
      <c r="G54" s="87">
        <v>3061</v>
      </c>
      <c r="H54" s="87">
        <v>1044</v>
      </c>
      <c r="I54" s="89">
        <f t="shared" si="12"/>
        <v>4105</v>
      </c>
      <c r="K54" s="87">
        <v>1320</v>
      </c>
      <c r="L54" s="87">
        <v>649</v>
      </c>
      <c r="M54" s="89">
        <f t="shared" si="13"/>
        <v>1969</v>
      </c>
      <c r="O54" s="87">
        <v>1803</v>
      </c>
      <c r="P54" s="87">
        <v>1427</v>
      </c>
      <c r="Q54" s="89">
        <f t="shared" si="14"/>
        <v>3230</v>
      </c>
      <c r="S54" s="110">
        <f t="shared" si="15"/>
        <v>15416</v>
      </c>
      <c r="T54" s="110">
        <f t="shared" si="15"/>
        <v>3762</v>
      </c>
      <c r="U54" s="110">
        <f t="shared" si="16"/>
        <v>19178</v>
      </c>
    </row>
    <row r="55" spans="2:21">
      <c r="B55" s="65" t="s">
        <v>43</v>
      </c>
      <c r="C55" s="87">
        <v>89238</v>
      </c>
      <c r="D55" s="87">
        <v>1349</v>
      </c>
      <c r="E55" s="89">
        <f t="shared" si="11"/>
        <v>90587</v>
      </c>
      <c r="G55" s="87">
        <v>16132</v>
      </c>
      <c r="H55" s="87">
        <v>780</v>
      </c>
      <c r="I55" s="89">
        <f t="shared" si="12"/>
        <v>16912</v>
      </c>
      <c r="K55" s="87">
        <v>7759</v>
      </c>
      <c r="L55" s="87">
        <v>601</v>
      </c>
      <c r="M55" s="89">
        <f t="shared" si="13"/>
        <v>8360</v>
      </c>
      <c r="O55" s="87">
        <v>30774</v>
      </c>
      <c r="P55" s="87">
        <v>9586</v>
      </c>
      <c r="Q55" s="89">
        <f t="shared" si="14"/>
        <v>40360</v>
      </c>
      <c r="S55" s="110">
        <f t="shared" si="15"/>
        <v>143903</v>
      </c>
      <c r="T55" s="110">
        <f t="shared" si="15"/>
        <v>12316</v>
      </c>
      <c r="U55" s="110">
        <f t="shared" si="16"/>
        <v>156219</v>
      </c>
    </row>
    <row r="56" spans="2:21">
      <c r="B56" s="65" t="s">
        <v>44</v>
      </c>
      <c r="C56" s="87">
        <v>142220</v>
      </c>
      <c r="D56" s="87">
        <v>707</v>
      </c>
      <c r="E56" s="89">
        <f t="shared" si="11"/>
        <v>142927</v>
      </c>
      <c r="G56" s="87">
        <v>20126</v>
      </c>
      <c r="H56" s="87">
        <v>327</v>
      </c>
      <c r="I56" s="89">
        <f t="shared" si="12"/>
        <v>20453</v>
      </c>
      <c r="K56" s="87">
        <v>9235</v>
      </c>
      <c r="L56" s="87">
        <v>332</v>
      </c>
      <c r="M56" s="89">
        <f t="shared" si="13"/>
        <v>9567</v>
      </c>
      <c r="O56" s="87">
        <v>27011</v>
      </c>
      <c r="P56" s="87">
        <v>2440</v>
      </c>
      <c r="Q56" s="89">
        <f t="shared" si="14"/>
        <v>29451</v>
      </c>
      <c r="S56" s="110">
        <f t="shared" si="15"/>
        <v>198592</v>
      </c>
      <c r="T56" s="110">
        <f t="shared" si="15"/>
        <v>3806</v>
      </c>
      <c r="U56" s="110">
        <f t="shared" si="16"/>
        <v>202398</v>
      </c>
    </row>
    <row r="57" spans="2:21">
      <c r="B57" s="65" t="s">
        <v>45</v>
      </c>
      <c r="C57" s="87">
        <v>8327</v>
      </c>
      <c r="D57" s="87">
        <v>93</v>
      </c>
      <c r="E57" s="89">
        <f t="shared" si="11"/>
        <v>8420</v>
      </c>
      <c r="G57" s="87">
        <v>2544</v>
      </c>
      <c r="H57" s="87">
        <v>81</v>
      </c>
      <c r="I57" s="89">
        <f t="shared" si="12"/>
        <v>2625</v>
      </c>
      <c r="K57" s="87">
        <v>960</v>
      </c>
      <c r="L57" s="87">
        <v>76</v>
      </c>
      <c r="M57" s="89">
        <f t="shared" si="13"/>
        <v>1036</v>
      </c>
      <c r="O57" s="87">
        <v>2890</v>
      </c>
      <c r="P57" s="87">
        <v>486</v>
      </c>
      <c r="Q57" s="89">
        <f t="shared" si="14"/>
        <v>3376</v>
      </c>
      <c r="S57" s="110">
        <f t="shared" si="15"/>
        <v>14721</v>
      </c>
      <c r="T57" s="110">
        <f t="shared" si="15"/>
        <v>736</v>
      </c>
      <c r="U57" s="110">
        <f t="shared" si="16"/>
        <v>15457</v>
      </c>
    </row>
    <row r="58" spans="2:21">
      <c r="B58" s="65" t="s">
        <v>46</v>
      </c>
      <c r="C58" s="87">
        <v>9706</v>
      </c>
      <c r="D58" s="87">
        <v>29</v>
      </c>
      <c r="E58" s="89">
        <f t="shared" si="11"/>
        <v>9735</v>
      </c>
      <c r="G58" s="87">
        <v>1775</v>
      </c>
      <c r="H58" s="87">
        <v>14</v>
      </c>
      <c r="I58" s="89">
        <f t="shared" si="12"/>
        <v>1789</v>
      </c>
      <c r="K58" s="87">
        <v>599</v>
      </c>
      <c r="L58" s="87">
        <v>18</v>
      </c>
      <c r="M58" s="89">
        <f t="shared" si="13"/>
        <v>617</v>
      </c>
      <c r="O58" s="87">
        <v>456</v>
      </c>
      <c r="P58" s="87">
        <v>18</v>
      </c>
      <c r="Q58" s="89">
        <f t="shared" si="14"/>
        <v>474</v>
      </c>
      <c r="S58" s="110">
        <f t="shared" si="15"/>
        <v>12536</v>
      </c>
      <c r="T58" s="110">
        <f t="shared" si="15"/>
        <v>79</v>
      </c>
      <c r="U58" s="110">
        <f t="shared" si="16"/>
        <v>12615</v>
      </c>
    </row>
    <row r="59" spans="2:21">
      <c r="B59" s="65" t="s">
        <v>47</v>
      </c>
      <c r="C59" s="87">
        <v>7612</v>
      </c>
      <c r="D59" s="87">
        <v>37</v>
      </c>
      <c r="E59" s="89">
        <f t="shared" si="11"/>
        <v>7649</v>
      </c>
      <c r="G59" s="87">
        <v>1805</v>
      </c>
      <c r="H59" s="87">
        <v>72</v>
      </c>
      <c r="I59" s="89">
        <f t="shared" si="12"/>
        <v>1877</v>
      </c>
      <c r="K59" s="87">
        <v>615</v>
      </c>
      <c r="L59" s="87">
        <v>19</v>
      </c>
      <c r="M59" s="89">
        <f t="shared" si="13"/>
        <v>634</v>
      </c>
      <c r="O59" s="87">
        <v>773</v>
      </c>
      <c r="P59" s="87">
        <v>36</v>
      </c>
      <c r="Q59" s="89">
        <f t="shared" si="14"/>
        <v>809</v>
      </c>
      <c r="S59" s="110">
        <f t="shared" si="15"/>
        <v>10805</v>
      </c>
      <c r="T59" s="110">
        <f t="shared" si="15"/>
        <v>164</v>
      </c>
      <c r="U59" s="110">
        <f t="shared" si="16"/>
        <v>10969</v>
      </c>
    </row>
    <row r="60" spans="2:21">
      <c r="B60" s="65" t="s">
        <v>48</v>
      </c>
      <c r="C60" s="87">
        <v>30267</v>
      </c>
      <c r="D60" s="87">
        <v>993</v>
      </c>
      <c r="E60" s="89">
        <f t="shared" si="11"/>
        <v>31260</v>
      </c>
      <c r="G60" s="87">
        <v>7650</v>
      </c>
      <c r="H60" s="87">
        <v>1784</v>
      </c>
      <c r="I60" s="89">
        <f t="shared" si="12"/>
        <v>9434</v>
      </c>
      <c r="K60" s="87">
        <v>3073</v>
      </c>
      <c r="L60" s="87">
        <v>957</v>
      </c>
      <c r="M60" s="89">
        <f t="shared" si="13"/>
        <v>4030</v>
      </c>
      <c r="O60" s="87">
        <v>5567</v>
      </c>
      <c r="P60" s="87">
        <v>2182</v>
      </c>
      <c r="Q60" s="89">
        <f t="shared" si="14"/>
        <v>7749</v>
      </c>
      <c r="S60" s="110">
        <f t="shared" si="15"/>
        <v>46557</v>
      </c>
      <c r="T60" s="110">
        <f t="shared" si="15"/>
        <v>5916</v>
      </c>
      <c r="U60" s="110">
        <f t="shared" si="16"/>
        <v>52473</v>
      </c>
    </row>
    <row r="61" spans="2:21">
      <c r="B61" s="65" t="s">
        <v>49</v>
      </c>
      <c r="C61" s="87">
        <v>6713</v>
      </c>
      <c r="D61" s="87">
        <v>35</v>
      </c>
      <c r="E61" s="89">
        <f t="shared" si="11"/>
        <v>6748</v>
      </c>
      <c r="G61" s="87">
        <v>1083</v>
      </c>
      <c r="H61" s="87">
        <v>49</v>
      </c>
      <c r="I61" s="89">
        <f t="shared" si="12"/>
        <v>1132</v>
      </c>
      <c r="K61" s="87">
        <v>275</v>
      </c>
      <c r="L61" s="87">
        <v>17</v>
      </c>
      <c r="M61" s="89">
        <f t="shared" si="13"/>
        <v>292</v>
      </c>
      <c r="O61" s="87">
        <v>425</v>
      </c>
      <c r="P61" s="87">
        <v>108</v>
      </c>
      <c r="Q61" s="89">
        <f t="shared" si="14"/>
        <v>533</v>
      </c>
      <c r="S61" s="110">
        <f t="shared" si="15"/>
        <v>8496</v>
      </c>
      <c r="T61" s="110">
        <f t="shared" si="15"/>
        <v>209</v>
      </c>
      <c r="U61" s="110">
        <f t="shared" si="16"/>
        <v>8705</v>
      </c>
    </row>
    <row r="62" spans="2:21">
      <c r="B62" s="65" t="s">
        <v>50</v>
      </c>
      <c r="C62" s="87">
        <v>3695</v>
      </c>
      <c r="D62" s="87">
        <v>10</v>
      </c>
      <c r="E62" s="89">
        <f t="shared" si="11"/>
        <v>3705</v>
      </c>
      <c r="G62" s="87">
        <v>834</v>
      </c>
      <c r="H62" s="87">
        <v>5</v>
      </c>
      <c r="I62" s="89">
        <f t="shared" si="12"/>
        <v>839</v>
      </c>
      <c r="K62" s="87">
        <v>229</v>
      </c>
      <c r="L62" s="87">
        <v>4</v>
      </c>
      <c r="M62" s="89">
        <f t="shared" si="13"/>
        <v>233</v>
      </c>
      <c r="O62" s="87">
        <v>91</v>
      </c>
      <c r="P62" s="87">
        <v>24</v>
      </c>
      <c r="Q62" s="89">
        <f t="shared" si="14"/>
        <v>115</v>
      </c>
      <c r="S62" s="110">
        <f t="shared" si="15"/>
        <v>4849</v>
      </c>
      <c r="T62" s="110">
        <f t="shared" si="15"/>
        <v>43</v>
      </c>
      <c r="U62" s="110">
        <f t="shared" si="16"/>
        <v>4892</v>
      </c>
    </row>
    <row r="63" spans="2:21">
      <c r="B63" s="65" t="s">
        <v>51</v>
      </c>
      <c r="C63" s="87">
        <v>6288</v>
      </c>
      <c r="D63" s="87">
        <v>19</v>
      </c>
      <c r="E63" s="89">
        <f t="shared" si="11"/>
        <v>6307</v>
      </c>
      <c r="G63" s="87">
        <v>849</v>
      </c>
      <c r="H63" s="87">
        <v>4</v>
      </c>
      <c r="I63" s="89">
        <f t="shared" si="12"/>
        <v>853</v>
      </c>
      <c r="K63" s="87">
        <v>211</v>
      </c>
      <c r="L63" s="87">
        <v>3</v>
      </c>
      <c r="M63" s="89">
        <f t="shared" si="13"/>
        <v>214</v>
      </c>
      <c r="O63" s="87">
        <v>555</v>
      </c>
      <c r="P63" s="87">
        <v>9</v>
      </c>
      <c r="Q63" s="89">
        <f t="shared" si="14"/>
        <v>564</v>
      </c>
      <c r="S63" s="110">
        <f t="shared" si="15"/>
        <v>7903</v>
      </c>
      <c r="T63" s="110">
        <f t="shared" si="15"/>
        <v>35</v>
      </c>
      <c r="U63" s="110">
        <f t="shared" si="16"/>
        <v>7938</v>
      </c>
    </row>
    <row r="64" spans="2:21">
      <c r="B64" s="65" t="s">
        <v>52</v>
      </c>
      <c r="C64" s="87">
        <v>4345</v>
      </c>
      <c r="D64" s="87">
        <v>20</v>
      </c>
      <c r="E64" s="89">
        <f t="shared" si="11"/>
        <v>4365</v>
      </c>
      <c r="G64" s="87">
        <v>927</v>
      </c>
      <c r="H64" s="87">
        <v>22</v>
      </c>
      <c r="I64" s="89">
        <f t="shared" si="12"/>
        <v>949</v>
      </c>
      <c r="K64" s="87">
        <v>253</v>
      </c>
      <c r="L64" s="87">
        <v>27</v>
      </c>
      <c r="M64" s="89">
        <f t="shared" si="13"/>
        <v>280</v>
      </c>
      <c r="O64" s="87">
        <v>445</v>
      </c>
      <c r="P64" s="87">
        <v>300</v>
      </c>
      <c r="Q64" s="89">
        <f t="shared" si="14"/>
        <v>745</v>
      </c>
      <c r="S64" s="110">
        <f t="shared" si="15"/>
        <v>5970</v>
      </c>
      <c r="T64" s="110">
        <f t="shared" si="15"/>
        <v>369</v>
      </c>
      <c r="U64" s="110">
        <f t="shared" si="16"/>
        <v>6339</v>
      </c>
    </row>
    <row r="65" spans="2:21">
      <c r="B65" s="65" t="s">
        <v>53</v>
      </c>
      <c r="C65" s="111">
        <v>12099</v>
      </c>
      <c r="D65" s="111">
        <v>305</v>
      </c>
      <c r="E65" s="112">
        <f t="shared" si="11"/>
        <v>12404</v>
      </c>
      <c r="G65" s="111">
        <v>3283</v>
      </c>
      <c r="H65" s="111">
        <v>710</v>
      </c>
      <c r="I65" s="112">
        <f t="shared" si="12"/>
        <v>3993</v>
      </c>
      <c r="K65" s="111">
        <v>1035</v>
      </c>
      <c r="L65" s="111">
        <v>509</v>
      </c>
      <c r="M65" s="112">
        <f t="shared" si="13"/>
        <v>1544</v>
      </c>
      <c r="O65" s="111">
        <v>1013</v>
      </c>
      <c r="P65" s="111">
        <v>825</v>
      </c>
      <c r="Q65" s="112">
        <f t="shared" si="14"/>
        <v>1838</v>
      </c>
      <c r="S65" s="113">
        <f t="shared" si="15"/>
        <v>17430</v>
      </c>
      <c r="T65" s="113">
        <f t="shared" si="15"/>
        <v>2349</v>
      </c>
      <c r="U65" s="113">
        <f>+S65+T65</f>
        <v>19779</v>
      </c>
    </row>
    <row r="66" spans="2:21" ht="15">
      <c r="B66" s="114" t="s">
        <v>54</v>
      </c>
      <c r="C66" s="115">
        <f>SUM(C48:C65)</f>
        <v>413224</v>
      </c>
      <c r="D66" s="115">
        <f>SUM(D48:D65)</f>
        <v>6742</v>
      </c>
      <c r="E66" s="115">
        <f>SUM(E48:E65)</f>
        <v>419966</v>
      </c>
      <c r="G66" s="115">
        <f>SUM(G48:G65)</f>
        <v>82819</v>
      </c>
      <c r="H66" s="115">
        <f t="shared" ref="H66:I66" si="17">SUM(H48:H65)</f>
        <v>8885</v>
      </c>
      <c r="I66" s="115">
        <f t="shared" si="17"/>
        <v>91704</v>
      </c>
      <c r="K66" s="115">
        <f>SUM(K48:K65)</f>
        <v>36831</v>
      </c>
      <c r="L66" s="115">
        <f t="shared" ref="L66:M66" si="18">SUM(L48:L65)</f>
        <v>5459</v>
      </c>
      <c r="M66" s="115">
        <f t="shared" si="18"/>
        <v>42290</v>
      </c>
      <c r="O66" s="115">
        <f>SUM(O48:O65)</f>
        <v>102126</v>
      </c>
      <c r="P66" s="115">
        <f>SUM(P48:P65)</f>
        <v>23930</v>
      </c>
      <c r="Q66" s="115">
        <f t="shared" ref="Q66" si="19">SUM(Q48:Q65)</f>
        <v>126056</v>
      </c>
      <c r="S66" s="116">
        <f>SUM(S48:S65)</f>
        <v>635000</v>
      </c>
      <c r="T66" s="116">
        <f>SUM(T48:T65)</f>
        <v>45016</v>
      </c>
      <c r="U66" s="116">
        <f>SUM(U48:U65)</f>
        <v>680016</v>
      </c>
    </row>
    <row r="68" spans="2:21" ht="15">
      <c r="B68" s="93" t="s">
        <v>56</v>
      </c>
    </row>
  </sheetData>
  <mergeCells count="14">
    <mergeCell ref="S44:U44"/>
    <mergeCell ref="B8:U8"/>
    <mergeCell ref="B9:U9"/>
    <mergeCell ref="B15:B17"/>
    <mergeCell ref="C15:E15"/>
    <mergeCell ref="G15:I15"/>
    <mergeCell ref="K15:M15"/>
    <mergeCell ref="O15:Q15"/>
    <mergeCell ref="S15:U15"/>
    <mergeCell ref="B44:B46"/>
    <mergeCell ref="C44:E44"/>
    <mergeCell ref="G44:I44"/>
    <mergeCell ref="K44:M44"/>
    <mergeCell ref="O44:Q44"/>
  </mergeCells>
  <hyperlinks>
    <hyperlink ref="B1" location="Índice!A1" display="Ir a inicio" xr:uid="{EC0E6BFF-CAFD-4154-BCD9-7F69E62841C1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5" fitToHeight="2" orientation="landscape" r:id="rId1"/>
  <headerFooter alignWithMargins="0"/>
  <rowBreaks count="1" manualBreakCount="1">
    <brk id="40" min="1" max="20" man="1"/>
  </rowBreaks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E2EE0-59EA-4704-AF5C-16E023B1CC2B}">
  <dimension ref="A1:U67"/>
  <sheetViews>
    <sheetView showGridLines="0" tabSelected="1" zoomScaleNormal="100" zoomScaleSheetLayoutView="100" workbookViewId="0">
      <pane xSplit="2" ySplit="17" topLeftCell="D26" activePane="bottomRight" state="frozen"/>
      <selection pane="topRight" activeCell="C1" sqref="C1"/>
      <selection pane="bottomLeft" activeCell="A18" sqref="A18"/>
      <selection pane="bottomRight" activeCell="C18" sqref="C18"/>
    </sheetView>
  </sheetViews>
  <sheetFormatPr baseColWidth="10" defaultColWidth="11.42578125" defaultRowHeight="14.25"/>
  <cols>
    <col min="1" max="1" width="1.7109375" style="65" customWidth="1"/>
    <col min="2" max="2" width="45.140625" style="65" customWidth="1"/>
    <col min="3" max="5" width="14.5703125" style="87" customWidth="1"/>
    <col min="6" max="6" width="2.7109375" style="87" customWidth="1"/>
    <col min="7" max="9" width="14.5703125" style="87" customWidth="1"/>
    <col min="10" max="10" width="2.7109375" style="87" customWidth="1"/>
    <col min="11" max="13" width="14.5703125" style="87" customWidth="1"/>
    <col min="14" max="14" width="2.7109375" style="87" customWidth="1"/>
    <col min="15" max="17" width="14.5703125" style="87" customWidth="1"/>
    <col min="18" max="18" width="2.7109375" style="87" customWidth="1"/>
    <col min="19" max="21" width="14.5703125" style="87" customWidth="1"/>
    <col min="22" max="16384" width="11.42578125" style="65"/>
  </cols>
  <sheetData>
    <row r="1" spans="1:21" ht="15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>
      <c r="A2" s="84"/>
      <c r="B2" s="83"/>
      <c r="C2" s="99"/>
      <c r="D2" s="99"/>
      <c r="E2" s="99"/>
      <c r="F2" s="99"/>
    </row>
    <row r="3" spans="1:21">
      <c r="A3" s="84"/>
      <c r="B3" s="83"/>
      <c r="C3" s="99"/>
      <c r="D3" s="99"/>
      <c r="E3" s="99"/>
      <c r="F3" s="99"/>
    </row>
    <row r="4" spans="1:21">
      <c r="A4" s="84"/>
      <c r="B4" s="83"/>
      <c r="C4" s="99"/>
      <c r="D4" s="99"/>
      <c r="E4" s="99"/>
      <c r="F4" s="99"/>
    </row>
    <row r="5" spans="1:21">
      <c r="A5" s="84"/>
      <c r="B5" s="83"/>
      <c r="C5" s="99"/>
      <c r="D5" s="99"/>
      <c r="E5" s="99"/>
      <c r="F5" s="99"/>
    </row>
    <row r="6" spans="1:21">
      <c r="A6" s="84"/>
      <c r="B6" s="83"/>
      <c r="C6" s="99"/>
      <c r="D6" s="99"/>
      <c r="E6" s="99"/>
      <c r="F6" s="99"/>
    </row>
    <row r="7" spans="1:21">
      <c r="A7" s="84"/>
      <c r="B7" s="83"/>
      <c r="C7" s="99"/>
      <c r="D7" s="99"/>
      <c r="E7" s="99"/>
      <c r="F7" s="99"/>
    </row>
    <row r="8" spans="1:21" ht="26.25">
      <c r="A8" s="63"/>
      <c r="B8" s="178" t="s">
        <v>57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</row>
    <row r="9" spans="1:21">
      <c r="A9" s="63"/>
      <c r="B9" s="171">
        <f>+Carátula!B17</f>
        <v>45473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</row>
    <row r="10" spans="1:21" ht="15" thickBot="1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5.7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1" ht="15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>
      <c r="A15" s="85"/>
      <c r="B15" s="180"/>
      <c r="C15" s="181" t="s">
        <v>19</v>
      </c>
      <c r="D15" s="179"/>
      <c r="E15" s="179"/>
      <c r="F15" s="102"/>
      <c r="G15" s="179" t="s">
        <v>20</v>
      </c>
      <c r="H15" s="179"/>
      <c r="I15" s="179"/>
      <c r="J15" s="103"/>
      <c r="K15" s="181" t="s">
        <v>21</v>
      </c>
      <c r="L15" s="179"/>
      <c r="M15" s="179"/>
      <c r="N15" s="104"/>
      <c r="O15" s="179" t="s">
        <v>22</v>
      </c>
      <c r="P15" s="179"/>
      <c r="Q15" s="179"/>
      <c r="R15" s="103"/>
      <c r="S15" s="179" t="s">
        <v>33</v>
      </c>
      <c r="T15" s="179"/>
      <c r="U15" s="179"/>
    </row>
    <row r="16" spans="1:21" ht="15">
      <c r="A16" s="63"/>
      <c r="B16" s="180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ht="15">
      <c r="A17" s="63"/>
      <c r="B17" s="180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 ht="15">
      <c r="A18" s="63"/>
      <c r="B18" s="88"/>
      <c r="C18" s="76"/>
      <c r="D18" s="76"/>
      <c r="E18" s="76"/>
      <c r="F18" s="99"/>
      <c r="G18" s="76"/>
      <c r="H18" s="76"/>
      <c r="I18" s="76"/>
      <c r="J18" s="76"/>
      <c r="K18" s="76"/>
      <c r="L18" s="76"/>
      <c r="M18" s="76"/>
      <c r="N18" s="107"/>
      <c r="O18" s="76"/>
      <c r="P18" s="76"/>
      <c r="Q18" s="76"/>
      <c r="R18" s="76"/>
      <c r="S18" s="76"/>
      <c r="T18" s="76"/>
      <c r="U18" s="76"/>
    </row>
    <row r="19" spans="1:21">
      <c r="A19" s="63"/>
      <c r="B19" s="63" t="s">
        <v>58</v>
      </c>
      <c r="C19" s="76">
        <v>550320.1942549987</v>
      </c>
      <c r="D19" s="76">
        <v>815347.87716769951</v>
      </c>
      <c r="E19" s="76">
        <f>+C19+D19</f>
        <v>1365668.0714226982</v>
      </c>
      <c r="F19" s="99"/>
      <c r="G19" s="76">
        <v>631402.10405099951</v>
      </c>
      <c r="H19" s="76">
        <v>1939140.1170341684</v>
      </c>
      <c r="I19" s="76">
        <f>+G19+H19</f>
        <v>2570542.221085168</v>
      </c>
      <c r="J19" s="76"/>
      <c r="K19" s="76">
        <v>578139.69955299969</v>
      </c>
      <c r="L19" s="76">
        <v>2344904.3402047795</v>
      </c>
      <c r="M19" s="76">
        <f>+K19+L19</f>
        <v>2923044.0397577793</v>
      </c>
      <c r="N19" s="76"/>
      <c r="O19" s="76">
        <v>3380813.4759373516</v>
      </c>
      <c r="P19" s="76">
        <v>12092653.842743397</v>
      </c>
      <c r="Q19" s="76">
        <f>+O19+P19</f>
        <v>15473467.318680748</v>
      </c>
      <c r="R19" s="76"/>
      <c r="S19" s="109">
        <f>+C19+G19+K19+O19</f>
        <v>5140675.473796349</v>
      </c>
      <c r="T19" s="109">
        <f>+D19+H19+L19+P19</f>
        <v>17192046.177150045</v>
      </c>
      <c r="U19" s="109">
        <f>+S19+T19</f>
        <v>22332721.650946394</v>
      </c>
    </row>
    <row r="20" spans="1:21">
      <c r="B20" s="65" t="s">
        <v>59</v>
      </c>
      <c r="C20" s="87">
        <v>365440.08449300023</v>
      </c>
      <c r="D20" s="87">
        <v>190166.73206975998</v>
      </c>
      <c r="E20" s="89">
        <f t="shared" ref="E20:E36" si="0">+C20+D20</f>
        <v>555606.81656276016</v>
      </c>
      <c r="G20" s="87">
        <v>165885.32599200006</v>
      </c>
      <c r="H20" s="87">
        <v>123608.37419561</v>
      </c>
      <c r="I20" s="89">
        <f t="shared" ref="I20:I36" si="1">+G20+H20</f>
        <v>289493.70018761005</v>
      </c>
      <c r="K20" s="87">
        <v>174151.41615400004</v>
      </c>
      <c r="L20" s="87">
        <v>184222.35758474999</v>
      </c>
      <c r="M20" s="89">
        <f t="shared" ref="M20:M36" si="2">+K20+L20</f>
        <v>358373.77373875002</v>
      </c>
      <c r="O20" s="87">
        <v>883838.64812700078</v>
      </c>
      <c r="P20" s="87">
        <v>320619.68843634002</v>
      </c>
      <c r="Q20" s="89">
        <f t="shared" ref="Q20:Q36" si="3">+O20+P20</f>
        <v>1204458.3365633409</v>
      </c>
      <c r="S20" s="110">
        <f t="shared" ref="S20:T36" si="4">+C20+G20+K20+O20</f>
        <v>1589315.4747660011</v>
      </c>
      <c r="T20" s="110">
        <f t="shared" si="4"/>
        <v>818617.15228645992</v>
      </c>
      <c r="U20" s="110">
        <f t="shared" ref="U20:U36" si="5">+S20+T20</f>
        <v>2407932.6270524608</v>
      </c>
    </row>
    <row r="21" spans="1:21">
      <c r="B21" s="65" t="s">
        <v>60</v>
      </c>
      <c r="C21" s="87">
        <v>5692.3863490000022</v>
      </c>
      <c r="D21" s="87">
        <v>12435.354627999999</v>
      </c>
      <c r="E21" s="89">
        <f t="shared" si="0"/>
        <v>18127.740977000001</v>
      </c>
      <c r="G21" s="87">
        <v>1694.8524529999997</v>
      </c>
      <c r="I21" s="89">
        <f t="shared" si="1"/>
        <v>1694.8524529999997</v>
      </c>
      <c r="K21" s="87">
        <v>5573.4483529999998</v>
      </c>
      <c r="L21" s="87">
        <v>4733.4943703099998</v>
      </c>
      <c r="M21" s="89">
        <f t="shared" si="2"/>
        <v>10306.94272331</v>
      </c>
      <c r="O21" s="87">
        <v>81313.600669170017</v>
      </c>
      <c r="P21" s="87">
        <v>134235.46927156</v>
      </c>
      <c r="Q21" s="89">
        <f t="shared" si="3"/>
        <v>215549.06994073</v>
      </c>
      <c r="S21" s="110">
        <f t="shared" si="4"/>
        <v>94274.287824170024</v>
      </c>
      <c r="T21" s="110">
        <f t="shared" si="4"/>
        <v>151404.31826987001</v>
      </c>
      <c r="U21" s="110">
        <f t="shared" si="5"/>
        <v>245678.60609404003</v>
      </c>
    </row>
    <row r="22" spans="1:21">
      <c r="B22" s="65" t="s">
        <v>61</v>
      </c>
      <c r="C22" s="87">
        <v>2205735.0709267179</v>
      </c>
      <c r="D22" s="87">
        <v>678269.39698395971</v>
      </c>
      <c r="E22" s="89">
        <f t="shared" si="0"/>
        <v>2884004.4679106777</v>
      </c>
      <c r="G22" s="87">
        <v>1664792.798903974</v>
      </c>
      <c r="H22" s="87">
        <v>376150.87723992002</v>
      </c>
      <c r="I22" s="89">
        <f t="shared" si="1"/>
        <v>2040943.676143894</v>
      </c>
      <c r="K22" s="87">
        <v>1341448.7258605065</v>
      </c>
      <c r="L22" s="87">
        <v>403944.95316099032</v>
      </c>
      <c r="M22" s="89">
        <f t="shared" si="2"/>
        <v>1745393.6790214968</v>
      </c>
      <c r="O22" s="87">
        <v>15399322.547074677</v>
      </c>
      <c r="P22" s="87">
        <v>22481325.450948976</v>
      </c>
      <c r="Q22" s="89">
        <f t="shared" si="3"/>
        <v>37880647.998023652</v>
      </c>
      <c r="S22" s="110">
        <f t="shared" si="4"/>
        <v>20611299.142765876</v>
      </c>
      <c r="T22" s="110">
        <f t="shared" si="4"/>
        <v>23939690.678333845</v>
      </c>
      <c r="U22" s="110">
        <f t="shared" si="5"/>
        <v>44550989.821099721</v>
      </c>
    </row>
    <row r="23" spans="1:21">
      <c r="B23" s="65" t="s">
        <v>62</v>
      </c>
      <c r="C23" s="87">
        <v>291271.88572759944</v>
      </c>
      <c r="D23" s="87">
        <v>123864.14601479999</v>
      </c>
      <c r="E23" s="89">
        <f t="shared" si="0"/>
        <v>415136.03174239944</v>
      </c>
      <c r="G23" s="87">
        <v>173390.83028599946</v>
      </c>
      <c r="H23" s="87">
        <v>119500.57645555999</v>
      </c>
      <c r="I23" s="89">
        <f t="shared" si="1"/>
        <v>292891.40674155945</v>
      </c>
      <c r="K23" s="87">
        <v>175973.79902299997</v>
      </c>
      <c r="L23" s="87">
        <v>76153.013312169976</v>
      </c>
      <c r="M23" s="89">
        <f t="shared" si="2"/>
        <v>252126.81233516993</v>
      </c>
      <c r="O23" s="87">
        <v>3357926.2052729963</v>
      </c>
      <c r="P23" s="87">
        <v>974205.83964997006</v>
      </c>
      <c r="Q23" s="89">
        <f t="shared" si="3"/>
        <v>4332132.0449229665</v>
      </c>
      <c r="S23" s="110">
        <f t="shared" si="4"/>
        <v>3998562.7203095951</v>
      </c>
      <c r="T23" s="110">
        <f t="shared" si="4"/>
        <v>1293723.5754325001</v>
      </c>
      <c r="U23" s="110">
        <f t="shared" si="5"/>
        <v>5292286.2957420954</v>
      </c>
    </row>
    <row r="24" spans="1:21">
      <c r="B24" s="65" t="s">
        <v>63</v>
      </c>
      <c r="C24" s="87">
        <v>18348.290431000001</v>
      </c>
      <c r="D24" s="87">
        <v>116264.69467961001</v>
      </c>
      <c r="E24" s="89">
        <f t="shared" si="0"/>
        <v>134612.98511061003</v>
      </c>
      <c r="G24" s="87">
        <v>61406.840043999975</v>
      </c>
      <c r="H24" s="87">
        <v>7124.0149590000001</v>
      </c>
      <c r="I24" s="89">
        <f t="shared" si="1"/>
        <v>68530.855002999975</v>
      </c>
      <c r="K24" s="87">
        <v>67373.785903999975</v>
      </c>
      <c r="L24" s="87">
        <v>20448.927130449996</v>
      </c>
      <c r="M24" s="89">
        <f t="shared" si="2"/>
        <v>87822.713034449975</v>
      </c>
      <c r="O24" s="87">
        <v>1087726.553208519</v>
      </c>
      <c r="P24" s="87">
        <v>1897112.7515116597</v>
      </c>
      <c r="Q24" s="89">
        <f t="shared" si="3"/>
        <v>2984839.3047201787</v>
      </c>
      <c r="S24" s="110">
        <f t="shared" si="4"/>
        <v>1234855.4695875188</v>
      </c>
      <c r="T24" s="110">
        <f t="shared" si="4"/>
        <v>2040950.3882807198</v>
      </c>
      <c r="U24" s="110">
        <f t="shared" si="5"/>
        <v>3275805.8578682384</v>
      </c>
    </row>
    <row r="25" spans="1:21">
      <c r="B25" s="65" t="s">
        <v>64</v>
      </c>
      <c r="C25" s="87">
        <v>5458.8741400000008</v>
      </c>
      <c r="D25" s="87">
        <v>339.23215895000004</v>
      </c>
      <c r="E25" s="89">
        <f t="shared" si="0"/>
        <v>5798.1062989500006</v>
      </c>
      <c r="G25" s="87">
        <v>153749.87392299998</v>
      </c>
      <c r="H25" s="87">
        <v>27898.851059250002</v>
      </c>
      <c r="I25" s="89">
        <f t="shared" si="1"/>
        <v>181648.72498224999</v>
      </c>
      <c r="K25" s="87">
        <v>5079.1213800000005</v>
      </c>
      <c r="L25" s="87">
        <v>13297.562048019998</v>
      </c>
      <c r="M25" s="89">
        <f t="shared" si="2"/>
        <v>18376.683428019998</v>
      </c>
      <c r="O25" s="87">
        <v>11111.887024</v>
      </c>
      <c r="P25" s="87">
        <v>36103.611203949986</v>
      </c>
      <c r="Q25" s="89">
        <f t="shared" si="3"/>
        <v>47215.498227949982</v>
      </c>
      <c r="S25" s="110">
        <f t="shared" si="4"/>
        <v>175399.75646699997</v>
      </c>
      <c r="T25" s="110">
        <f t="shared" si="4"/>
        <v>77639.256470169988</v>
      </c>
      <c r="U25" s="110">
        <f t="shared" si="5"/>
        <v>253039.01293716996</v>
      </c>
    </row>
    <row r="26" spans="1:21">
      <c r="B26" s="65" t="s">
        <v>65</v>
      </c>
      <c r="C26" s="87">
        <v>248372.23064499983</v>
      </c>
      <c r="D26" s="87">
        <v>94112.33139686998</v>
      </c>
      <c r="E26" s="89">
        <f t="shared" si="0"/>
        <v>342484.56204186979</v>
      </c>
      <c r="G26" s="87">
        <v>240181.56044599993</v>
      </c>
      <c r="H26" s="87">
        <v>80951.983369240028</v>
      </c>
      <c r="I26" s="89">
        <f t="shared" si="1"/>
        <v>321133.54381523997</v>
      </c>
      <c r="K26" s="87">
        <v>259137.93096099992</v>
      </c>
      <c r="L26" s="87">
        <v>147682.43016803992</v>
      </c>
      <c r="M26" s="89">
        <f t="shared" si="2"/>
        <v>406820.36112903984</v>
      </c>
      <c r="O26" s="87">
        <v>2361562.6000889977</v>
      </c>
      <c r="P26" s="87">
        <v>1737855.2962507918</v>
      </c>
      <c r="Q26" s="89">
        <f t="shared" si="3"/>
        <v>4099417.8963397895</v>
      </c>
      <c r="S26" s="110">
        <f t="shared" si="4"/>
        <v>3109254.3221409973</v>
      </c>
      <c r="T26" s="110">
        <f t="shared" si="4"/>
        <v>2060602.0411849418</v>
      </c>
      <c r="U26" s="110">
        <f t="shared" si="5"/>
        <v>5169856.3633259386</v>
      </c>
    </row>
    <row r="27" spans="1:21">
      <c r="B27" s="65" t="s">
        <v>66</v>
      </c>
      <c r="C27" s="87">
        <v>115367.52871099985</v>
      </c>
      <c r="D27" s="87">
        <v>3641.7506819999999</v>
      </c>
      <c r="E27" s="89">
        <f t="shared" si="0"/>
        <v>119009.27939299984</v>
      </c>
      <c r="G27" s="87">
        <v>61255.525824989978</v>
      </c>
      <c r="H27" s="87">
        <v>6806.2503608000006</v>
      </c>
      <c r="I27" s="89">
        <f t="shared" si="1"/>
        <v>68061.776185789975</v>
      </c>
      <c r="K27" s="87">
        <v>38991.561656000034</v>
      </c>
      <c r="L27" s="87">
        <v>28273.276954989993</v>
      </c>
      <c r="M27" s="89">
        <f t="shared" si="2"/>
        <v>67264.838610990031</v>
      </c>
      <c r="O27" s="87">
        <v>257335.176977</v>
      </c>
      <c r="P27" s="87">
        <v>585388.82986711012</v>
      </c>
      <c r="Q27" s="89">
        <f t="shared" si="3"/>
        <v>842724.00684411009</v>
      </c>
      <c r="S27" s="110">
        <f t="shared" si="4"/>
        <v>472949.79316898983</v>
      </c>
      <c r="T27" s="110">
        <f t="shared" si="4"/>
        <v>624110.10786490014</v>
      </c>
      <c r="U27" s="110">
        <f t="shared" si="5"/>
        <v>1097059.90103389</v>
      </c>
    </row>
    <row r="28" spans="1:21">
      <c r="B28" s="65" t="s">
        <v>67</v>
      </c>
      <c r="C28" s="87">
        <v>28393.378495000001</v>
      </c>
      <c r="D28" s="87">
        <v>146496.37630999991</v>
      </c>
      <c r="E28" s="89">
        <f t="shared" si="0"/>
        <v>174889.75480499992</v>
      </c>
      <c r="G28" s="87">
        <v>55746.091998999982</v>
      </c>
      <c r="H28" s="87">
        <v>21134.754105870001</v>
      </c>
      <c r="I28" s="89">
        <f t="shared" si="1"/>
        <v>76880.846104869983</v>
      </c>
      <c r="K28" s="87">
        <v>64288.123498000001</v>
      </c>
      <c r="L28" s="87">
        <v>29947.885216809998</v>
      </c>
      <c r="M28" s="89">
        <f t="shared" si="2"/>
        <v>94236.008714809999</v>
      </c>
      <c r="O28" s="87">
        <v>1268242.3316730005</v>
      </c>
      <c r="P28" s="87">
        <v>587164.52143362979</v>
      </c>
      <c r="Q28" s="89">
        <f t="shared" si="3"/>
        <v>1855406.8531066303</v>
      </c>
      <c r="S28" s="110">
        <f t="shared" si="4"/>
        <v>1416669.9256650005</v>
      </c>
      <c r="T28" s="110">
        <f t="shared" si="4"/>
        <v>784743.53706630971</v>
      </c>
      <c r="U28" s="110">
        <f t="shared" si="5"/>
        <v>2201413.4627313102</v>
      </c>
    </row>
    <row r="29" spans="1:21">
      <c r="B29" s="65" t="s">
        <v>68</v>
      </c>
      <c r="C29" s="87">
        <v>15598.621700000007</v>
      </c>
      <c r="D29" s="87">
        <v>1558.3925567599999</v>
      </c>
      <c r="E29" s="89">
        <f t="shared" si="0"/>
        <v>17157.014256760005</v>
      </c>
      <c r="G29" s="87">
        <v>12205.954697999998</v>
      </c>
      <c r="H29" s="87">
        <v>3385.4906891700002</v>
      </c>
      <c r="I29" s="89">
        <f t="shared" si="1"/>
        <v>15591.445387169999</v>
      </c>
      <c r="K29" s="87">
        <v>7383.527196</v>
      </c>
      <c r="L29" s="87">
        <v>3955.5195102899997</v>
      </c>
      <c r="M29" s="89">
        <f t="shared" si="2"/>
        <v>11339.046706289999</v>
      </c>
      <c r="O29" s="87">
        <v>229318.58906199993</v>
      </c>
      <c r="P29" s="87">
        <v>150264.87555817002</v>
      </c>
      <c r="Q29" s="89">
        <f t="shared" si="3"/>
        <v>379583.46462016995</v>
      </c>
      <c r="S29" s="110">
        <f t="shared" si="4"/>
        <v>264506.69265599991</v>
      </c>
      <c r="T29" s="110">
        <f t="shared" si="4"/>
        <v>159164.27831439002</v>
      </c>
      <c r="U29" s="110">
        <f t="shared" si="5"/>
        <v>423670.9709703899</v>
      </c>
    </row>
    <row r="30" spans="1:21">
      <c r="B30" s="65" t="s">
        <v>69</v>
      </c>
      <c r="C30" s="87">
        <v>631439.97045799904</v>
      </c>
      <c r="D30" s="87">
        <v>24506.87123818</v>
      </c>
      <c r="E30" s="89">
        <f t="shared" si="0"/>
        <v>655946.84169617901</v>
      </c>
      <c r="G30" s="87">
        <v>144901.14761999992</v>
      </c>
      <c r="H30" s="87">
        <v>32074.820757049991</v>
      </c>
      <c r="I30" s="89">
        <f t="shared" si="1"/>
        <v>176975.9683770499</v>
      </c>
      <c r="K30" s="87">
        <v>107937.22101000007</v>
      </c>
      <c r="L30" s="87">
        <v>44451.605888659986</v>
      </c>
      <c r="M30" s="89">
        <f t="shared" si="2"/>
        <v>152388.82689866005</v>
      </c>
      <c r="O30" s="87">
        <v>2992178.3229304194</v>
      </c>
      <c r="P30" s="87">
        <v>2452990.7469798787</v>
      </c>
      <c r="Q30" s="89">
        <f t="shared" si="3"/>
        <v>5445169.0699102981</v>
      </c>
      <c r="S30" s="110">
        <f t="shared" si="4"/>
        <v>3876456.6620184183</v>
      </c>
      <c r="T30" s="110">
        <f t="shared" si="4"/>
        <v>2554024.0448637689</v>
      </c>
      <c r="U30" s="110">
        <f t="shared" si="5"/>
        <v>6430480.7068821872</v>
      </c>
    </row>
    <row r="31" spans="1:21">
      <c r="B31" s="65" t="s">
        <v>70</v>
      </c>
      <c r="C31" s="87">
        <v>38711.551517999855</v>
      </c>
      <c r="D31" s="87">
        <v>1750.5896827499996</v>
      </c>
      <c r="E31" s="89">
        <f t="shared" si="0"/>
        <v>40462.141200749851</v>
      </c>
      <c r="G31" s="87">
        <v>15988.063540999992</v>
      </c>
      <c r="H31" s="87">
        <v>248.83837300000002</v>
      </c>
      <c r="I31" s="89">
        <f t="shared" si="1"/>
        <v>16236.901913999993</v>
      </c>
      <c r="K31" s="87">
        <v>16051.787363999998</v>
      </c>
      <c r="L31" s="87">
        <v>336.60218800000001</v>
      </c>
      <c r="M31" s="89">
        <f t="shared" si="2"/>
        <v>16388.389551999997</v>
      </c>
      <c r="O31" s="87">
        <v>684017.21604999981</v>
      </c>
      <c r="P31" s="87">
        <v>2051553.5145227695</v>
      </c>
      <c r="Q31" s="89">
        <f t="shared" si="3"/>
        <v>2735570.7305727694</v>
      </c>
      <c r="S31" s="110">
        <f t="shared" si="4"/>
        <v>754768.61847299966</v>
      </c>
      <c r="T31" s="110">
        <f t="shared" si="4"/>
        <v>2053889.5447665195</v>
      </c>
      <c r="U31" s="110">
        <f t="shared" si="5"/>
        <v>2808658.1632395191</v>
      </c>
    </row>
    <row r="32" spans="1:21">
      <c r="B32" s="65" t="s">
        <v>71</v>
      </c>
      <c r="C32" s="87">
        <v>6929.2595630000014</v>
      </c>
      <c r="D32" s="87">
        <v>61376.784101999998</v>
      </c>
      <c r="E32" s="89">
        <f t="shared" si="0"/>
        <v>68306.043665000005</v>
      </c>
      <c r="G32" s="87">
        <v>83655.477057000011</v>
      </c>
      <c r="H32" s="87">
        <v>28.885490999999998</v>
      </c>
      <c r="I32" s="89">
        <f t="shared" si="1"/>
        <v>83684.362548000005</v>
      </c>
      <c r="K32" s="87">
        <v>4064.6984950000001</v>
      </c>
      <c r="L32" s="87">
        <v>0.68995099999999998</v>
      </c>
      <c r="M32" s="89">
        <f t="shared" si="2"/>
        <v>4065.3884459999999</v>
      </c>
      <c r="O32" s="87">
        <v>238912.75040499994</v>
      </c>
      <c r="P32" s="87">
        <v>817625.07697795983</v>
      </c>
      <c r="Q32" s="89">
        <f t="shared" si="3"/>
        <v>1056537.8273829599</v>
      </c>
      <c r="S32" s="110">
        <f t="shared" si="4"/>
        <v>333562.18551999994</v>
      </c>
      <c r="T32" s="110">
        <f t="shared" si="4"/>
        <v>879031.43652195984</v>
      </c>
      <c r="U32" s="110">
        <f t="shared" si="5"/>
        <v>1212593.6220419598</v>
      </c>
    </row>
    <row r="33" spans="1:21">
      <c r="B33" s="65" t="s">
        <v>72</v>
      </c>
      <c r="C33" s="87">
        <v>201102.70796799992</v>
      </c>
      <c r="D33" s="87">
        <v>14453.322531009993</v>
      </c>
      <c r="E33" s="89">
        <f t="shared" si="0"/>
        <v>215556.03049900991</v>
      </c>
      <c r="G33" s="87">
        <v>85536.775423000014</v>
      </c>
      <c r="H33" s="87">
        <v>80125.924706159974</v>
      </c>
      <c r="I33" s="89">
        <f t="shared" si="1"/>
        <v>165662.70012915999</v>
      </c>
      <c r="K33" s="87">
        <v>97121.225880000027</v>
      </c>
      <c r="L33" s="87">
        <v>46020.800467000001</v>
      </c>
      <c r="M33" s="89">
        <f t="shared" si="2"/>
        <v>143142.02634700004</v>
      </c>
      <c r="O33" s="87">
        <v>117150.97078700001</v>
      </c>
      <c r="P33" s="87">
        <v>96703.998118000018</v>
      </c>
      <c r="Q33" s="89">
        <f t="shared" si="3"/>
        <v>213854.96890500002</v>
      </c>
      <c r="S33" s="110">
        <f t="shared" si="4"/>
        <v>500911.68005800003</v>
      </c>
      <c r="T33" s="110">
        <f t="shared" si="4"/>
        <v>237304.04582216998</v>
      </c>
      <c r="U33" s="110">
        <f t="shared" si="5"/>
        <v>738215.72588017001</v>
      </c>
    </row>
    <row r="34" spans="1:21">
      <c r="B34" s="65" t="s">
        <v>73</v>
      </c>
      <c r="C34" s="87">
        <v>2674450.8967759665</v>
      </c>
      <c r="D34" s="87">
        <v>533746.9286385898</v>
      </c>
      <c r="E34" s="89">
        <f t="shared" si="0"/>
        <v>3208197.8254145561</v>
      </c>
      <c r="G34" s="87">
        <v>916279.30585879914</v>
      </c>
      <c r="H34" s="87">
        <v>517824.26219200034</v>
      </c>
      <c r="I34" s="89">
        <f t="shared" si="1"/>
        <v>1434103.5680507994</v>
      </c>
      <c r="K34" s="87">
        <v>344636.15763103036</v>
      </c>
      <c r="L34" s="87">
        <v>222006.02388376018</v>
      </c>
      <c r="M34" s="89">
        <f t="shared" si="2"/>
        <v>566642.18151479051</v>
      </c>
      <c r="O34" s="87">
        <v>2359706.3156029689</v>
      </c>
      <c r="P34" s="87">
        <v>1747054.6482507209</v>
      </c>
      <c r="Q34" s="89">
        <f t="shared" si="3"/>
        <v>4106760.9638536898</v>
      </c>
      <c r="S34" s="110">
        <f t="shared" si="4"/>
        <v>6295072.6758687645</v>
      </c>
      <c r="T34" s="110">
        <f t="shared" si="4"/>
        <v>3020631.8629650716</v>
      </c>
      <c r="U34" s="110">
        <f t="shared" si="5"/>
        <v>9315704.5388338361</v>
      </c>
    </row>
    <row r="35" spans="1:21">
      <c r="B35" s="65" t="s">
        <v>74</v>
      </c>
      <c r="C35" s="87">
        <v>105914.02887300048</v>
      </c>
      <c r="D35" s="87">
        <v>6443.764963399999</v>
      </c>
      <c r="E35" s="89">
        <f t="shared" si="0"/>
        <v>112357.79383640048</v>
      </c>
      <c r="G35" s="87">
        <v>59153.123057999968</v>
      </c>
      <c r="H35" s="87">
        <v>5793.5463152199982</v>
      </c>
      <c r="I35" s="89">
        <f t="shared" si="1"/>
        <v>64946.669373219964</v>
      </c>
      <c r="K35" s="87">
        <v>51510.112204999983</v>
      </c>
      <c r="L35" s="87">
        <v>9682.3184808100013</v>
      </c>
      <c r="M35" s="89">
        <f t="shared" si="2"/>
        <v>61192.430685809988</v>
      </c>
      <c r="O35" s="87">
        <v>817400.74143719987</v>
      </c>
      <c r="P35" s="87">
        <v>1475211.6808050894</v>
      </c>
      <c r="Q35" s="89">
        <f t="shared" si="3"/>
        <v>2292612.4222422894</v>
      </c>
      <c r="S35" s="110">
        <f t="shared" si="4"/>
        <v>1033978.0055732003</v>
      </c>
      <c r="T35" s="110">
        <f t="shared" si="4"/>
        <v>1497131.3105645194</v>
      </c>
      <c r="U35" s="110">
        <f t="shared" si="5"/>
        <v>2531109.3161377199</v>
      </c>
    </row>
    <row r="36" spans="1:21">
      <c r="B36" s="65" t="s">
        <v>75</v>
      </c>
      <c r="C36" s="111">
        <v>308778.7650869987</v>
      </c>
      <c r="D36" s="111">
        <v>85512.820490169994</v>
      </c>
      <c r="E36" s="112">
        <f t="shared" si="0"/>
        <v>394291.58557716868</v>
      </c>
      <c r="G36" s="111">
        <v>197212.26557200015</v>
      </c>
      <c r="H36" s="111">
        <v>97742.826316510051</v>
      </c>
      <c r="I36" s="112">
        <f t="shared" si="1"/>
        <v>294955.09188851021</v>
      </c>
      <c r="K36" s="111">
        <v>110791.51482200013</v>
      </c>
      <c r="L36" s="111">
        <v>60366.429187469992</v>
      </c>
      <c r="M36" s="112">
        <f t="shared" si="2"/>
        <v>171157.94400947011</v>
      </c>
      <c r="O36" s="111">
        <v>686070.12484998954</v>
      </c>
      <c r="P36" s="111">
        <v>2808383.8893910833</v>
      </c>
      <c r="Q36" s="112">
        <f t="shared" si="3"/>
        <v>3494454.0142410728</v>
      </c>
      <c r="S36" s="113">
        <f t="shared" si="4"/>
        <v>1302852.6703309887</v>
      </c>
      <c r="T36" s="113">
        <f t="shared" si="4"/>
        <v>3052005.9653852335</v>
      </c>
      <c r="U36" s="113">
        <f t="shared" si="5"/>
        <v>4354858.6357162222</v>
      </c>
    </row>
    <row r="37" spans="1:21" ht="15">
      <c r="B37" s="114" t="s">
        <v>54</v>
      </c>
      <c r="C37" s="115">
        <f>SUM(C19:C36)</f>
        <v>7817325.726116281</v>
      </c>
      <c r="D37" s="115">
        <f t="shared" ref="D37:E37" si="6">SUM(D19:D36)</f>
        <v>2910287.3662945088</v>
      </c>
      <c r="E37" s="115">
        <f t="shared" si="6"/>
        <v>10727613.092410788</v>
      </c>
      <c r="G37" s="115">
        <f>SUM(G19:G36)</f>
        <v>4724437.9167507617</v>
      </c>
      <c r="H37" s="115">
        <f t="shared" ref="H37:I37" si="7">SUM(H19:H36)</f>
        <v>3439540.393619529</v>
      </c>
      <c r="I37" s="115">
        <f t="shared" si="7"/>
        <v>8163978.3103702897</v>
      </c>
      <c r="K37" s="115">
        <f>SUM(K19:K36)</f>
        <v>3449653.8569455366</v>
      </c>
      <c r="L37" s="115">
        <f t="shared" ref="L37:M37" si="8">SUM(L19:L36)</f>
        <v>3640428.2297082995</v>
      </c>
      <c r="M37" s="115">
        <f t="shared" si="8"/>
        <v>7090082.086653837</v>
      </c>
      <c r="O37" s="115">
        <f>SUM(O19:O36)</f>
        <v>36213948.057177283</v>
      </c>
      <c r="P37" s="115">
        <f t="shared" ref="P37:Q37" si="9">SUM(P19:P36)</f>
        <v>52446453.731921047</v>
      </c>
      <c r="Q37" s="115">
        <f t="shared" si="9"/>
        <v>88660401.789098352</v>
      </c>
      <c r="S37" s="116">
        <f>SUM(S19:S36)</f>
        <v>52205365.556989871</v>
      </c>
      <c r="T37" s="116">
        <f t="shared" ref="T37:U37" si="10">SUM(T19:T36)</f>
        <v>62436709.721543409</v>
      </c>
      <c r="U37" s="116">
        <f t="shared" si="10"/>
        <v>114642075.27853328</v>
      </c>
    </row>
    <row r="39" spans="1:21">
      <c r="A39" s="63"/>
      <c r="B39" s="65" t="s">
        <v>76</v>
      </c>
      <c r="C39" s="99"/>
      <c r="D39" s="99"/>
      <c r="E39" s="99"/>
      <c r="F39" s="99"/>
      <c r="G39" s="99"/>
      <c r="H39" s="99"/>
      <c r="I39" s="99"/>
      <c r="J39" s="99"/>
    </row>
    <row r="40" spans="1:21">
      <c r="A40" s="63"/>
      <c r="C40" s="99"/>
      <c r="D40" s="99"/>
      <c r="E40" s="99"/>
      <c r="F40" s="99"/>
      <c r="G40" s="99"/>
      <c r="H40" s="99"/>
      <c r="I40" s="99"/>
      <c r="J40" s="99"/>
    </row>
    <row r="41" spans="1:21" ht="15.75">
      <c r="A41" s="63"/>
      <c r="B41" s="73" t="s">
        <v>55</v>
      </c>
      <c r="C41" s="99"/>
      <c r="D41" s="99"/>
      <c r="E41" s="99"/>
      <c r="F41" s="99"/>
      <c r="G41" s="99"/>
      <c r="H41" s="99"/>
      <c r="I41" s="99"/>
      <c r="J41" s="76"/>
      <c r="R41" s="76"/>
    </row>
    <row r="42" spans="1:21" ht="15">
      <c r="A42" s="63"/>
      <c r="B42" s="88"/>
      <c r="C42" s="99"/>
      <c r="D42" s="99"/>
      <c r="E42" s="99"/>
      <c r="F42" s="99"/>
      <c r="G42" s="99"/>
      <c r="H42" s="99"/>
      <c r="I42" s="99"/>
      <c r="J42" s="76"/>
      <c r="N42" s="76"/>
      <c r="R42" s="76"/>
    </row>
    <row r="43" spans="1:21" s="105" customFormat="1" ht="24" customHeight="1">
      <c r="A43" s="85"/>
      <c r="B43" s="183"/>
      <c r="C43" s="184" t="s">
        <v>19</v>
      </c>
      <c r="D43" s="182"/>
      <c r="E43" s="182"/>
      <c r="F43" s="102"/>
      <c r="G43" s="182" t="s">
        <v>20</v>
      </c>
      <c r="H43" s="182"/>
      <c r="I43" s="182"/>
      <c r="J43" s="119"/>
      <c r="K43" s="184" t="s">
        <v>21</v>
      </c>
      <c r="L43" s="182"/>
      <c r="M43" s="182"/>
      <c r="N43" s="104"/>
      <c r="O43" s="182" t="s">
        <v>22</v>
      </c>
      <c r="P43" s="182"/>
      <c r="Q43" s="182"/>
      <c r="R43" s="119"/>
      <c r="S43" s="182" t="s">
        <v>33</v>
      </c>
      <c r="T43" s="182"/>
      <c r="U43" s="182"/>
    </row>
    <row r="44" spans="1:21">
      <c r="A44" s="63"/>
      <c r="B44" s="183"/>
      <c r="C44" s="120"/>
      <c r="D44" s="120"/>
      <c r="E44" s="120"/>
      <c r="F44" s="99"/>
      <c r="G44" s="120"/>
      <c r="H44" s="120"/>
      <c r="I44" s="120"/>
      <c r="J44" s="118"/>
      <c r="K44" s="120"/>
      <c r="L44" s="120"/>
      <c r="M44" s="120"/>
      <c r="N44" s="118"/>
      <c r="O44" s="120"/>
      <c r="P44" s="120"/>
      <c r="Q44" s="120"/>
      <c r="R44" s="118"/>
      <c r="S44" s="120"/>
      <c r="T44" s="120"/>
      <c r="U44" s="120"/>
    </row>
    <row r="45" spans="1:21">
      <c r="A45" s="63"/>
      <c r="B45" s="183"/>
      <c r="C45" s="121" t="s">
        <v>26</v>
      </c>
      <c r="D45" s="121" t="s">
        <v>27</v>
      </c>
      <c r="E45" s="121" t="s">
        <v>18</v>
      </c>
      <c r="F45" s="99"/>
      <c r="G45" s="121" t="s">
        <v>26</v>
      </c>
      <c r="H45" s="121" t="s">
        <v>27</v>
      </c>
      <c r="I45" s="121" t="s">
        <v>18</v>
      </c>
      <c r="J45" s="118"/>
      <c r="K45" s="121" t="s">
        <v>26</v>
      </c>
      <c r="L45" s="121" t="s">
        <v>27</v>
      </c>
      <c r="M45" s="121" t="s">
        <v>18</v>
      </c>
      <c r="N45" s="118"/>
      <c r="O45" s="121" t="s">
        <v>26</v>
      </c>
      <c r="P45" s="121" t="s">
        <v>27</v>
      </c>
      <c r="Q45" s="121" t="s">
        <v>18</v>
      </c>
      <c r="R45" s="118"/>
      <c r="S45" s="121" t="s">
        <v>26</v>
      </c>
      <c r="T45" s="121" t="s">
        <v>27</v>
      </c>
      <c r="U45" s="121" t="s">
        <v>18</v>
      </c>
    </row>
    <row r="46" spans="1:21" ht="15">
      <c r="A46" s="63"/>
      <c r="B46" s="88"/>
      <c r="C46" s="76"/>
      <c r="D46" s="76"/>
      <c r="E46" s="76"/>
      <c r="F46" s="99"/>
      <c r="G46" s="76"/>
      <c r="H46" s="76"/>
      <c r="I46" s="76"/>
      <c r="J46" s="76"/>
      <c r="K46" s="76"/>
      <c r="L46" s="76"/>
      <c r="M46" s="76"/>
      <c r="N46" s="107"/>
      <c r="O46" s="76"/>
      <c r="P46" s="76"/>
      <c r="Q46" s="76"/>
      <c r="R46" s="76"/>
      <c r="S46" s="76"/>
      <c r="T46" s="76"/>
      <c r="U46" s="76"/>
    </row>
    <row r="47" spans="1:21">
      <c r="A47" s="63"/>
      <c r="B47" s="63" t="s">
        <v>58</v>
      </c>
      <c r="C47" s="122">
        <v>16523</v>
      </c>
      <c r="D47" s="122">
        <v>1994</v>
      </c>
      <c r="E47" s="122">
        <f>+C47+D47</f>
        <v>18517</v>
      </c>
      <c r="F47" s="123"/>
      <c r="G47" s="122">
        <v>8742</v>
      </c>
      <c r="H47" s="122">
        <v>4796</v>
      </c>
      <c r="I47" s="122">
        <f>+G47+H47</f>
        <v>13538</v>
      </c>
      <c r="J47" s="122"/>
      <c r="K47" s="122">
        <v>3815</v>
      </c>
      <c r="L47" s="122">
        <v>2952</v>
      </c>
      <c r="M47" s="122">
        <f>+K47+L47</f>
        <v>6767</v>
      </c>
      <c r="N47" s="122"/>
      <c r="O47" s="122">
        <v>4311</v>
      </c>
      <c r="P47" s="122">
        <v>4622</v>
      </c>
      <c r="Q47" s="122">
        <f>+O47+P47</f>
        <v>8933</v>
      </c>
      <c r="R47" s="122"/>
      <c r="S47" s="124">
        <f>+C47+G47+K47+O47</f>
        <v>33391</v>
      </c>
      <c r="T47" s="124">
        <f>+D47+H47+L47+P47</f>
        <v>14364</v>
      </c>
      <c r="U47" s="124">
        <f>+S47+T47</f>
        <v>47755</v>
      </c>
    </row>
    <row r="48" spans="1:21">
      <c r="B48" s="65" t="s">
        <v>59</v>
      </c>
      <c r="C48" s="125">
        <v>8730</v>
      </c>
      <c r="D48" s="125">
        <v>343</v>
      </c>
      <c r="E48" s="126">
        <f t="shared" ref="E48:E64" si="11">+C48+D48</f>
        <v>9073</v>
      </c>
      <c r="F48" s="125"/>
      <c r="G48" s="125">
        <v>1130</v>
      </c>
      <c r="H48" s="125">
        <v>138</v>
      </c>
      <c r="I48" s="126">
        <f t="shared" ref="I48:I64" si="12">+G48+H48</f>
        <v>1268</v>
      </c>
      <c r="J48" s="125"/>
      <c r="K48" s="125">
        <v>369</v>
      </c>
      <c r="L48" s="125">
        <v>196</v>
      </c>
      <c r="M48" s="126">
        <f t="shared" ref="M48:M64" si="13">+K48+L48</f>
        <v>565</v>
      </c>
      <c r="N48" s="125"/>
      <c r="O48" s="125">
        <v>610</v>
      </c>
      <c r="P48" s="125">
        <v>112</v>
      </c>
      <c r="Q48" s="126">
        <f t="shared" ref="Q48:Q64" si="14">+O48+P48</f>
        <v>722</v>
      </c>
      <c r="R48" s="125"/>
      <c r="S48" s="127">
        <f t="shared" ref="S48:T64" si="15">+C48+G48+K48+O48</f>
        <v>10839</v>
      </c>
      <c r="T48" s="127">
        <f t="shared" si="15"/>
        <v>789</v>
      </c>
      <c r="U48" s="127">
        <f t="shared" ref="U48:U64" si="16">+S48+T48</f>
        <v>11628</v>
      </c>
    </row>
    <row r="49" spans="2:21">
      <c r="B49" s="65" t="s">
        <v>60</v>
      </c>
      <c r="C49" s="125">
        <v>211</v>
      </c>
      <c r="D49" s="125">
        <v>7</v>
      </c>
      <c r="E49" s="126">
        <f t="shared" si="11"/>
        <v>218</v>
      </c>
      <c r="F49" s="125"/>
      <c r="G49" s="125">
        <v>40</v>
      </c>
      <c r="H49" s="125"/>
      <c r="I49" s="126">
        <f t="shared" si="12"/>
        <v>40</v>
      </c>
      <c r="J49" s="125"/>
      <c r="K49" s="125">
        <v>42</v>
      </c>
      <c r="L49" s="125">
        <v>4</v>
      </c>
      <c r="M49" s="126">
        <f t="shared" si="13"/>
        <v>46</v>
      </c>
      <c r="N49" s="125"/>
      <c r="O49" s="125">
        <v>178</v>
      </c>
      <c r="P49" s="125">
        <v>50</v>
      </c>
      <c r="Q49" s="126">
        <f t="shared" si="14"/>
        <v>228</v>
      </c>
      <c r="R49" s="125"/>
      <c r="S49" s="127">
        <f t="shared" si="15"/>
        <v>471</v>
      </c>
      <c r="T49" s="127">
        <f t="shared" si="15"/>
        <v>61</v>
      </c>
      <c r="U49" s="127">
        <f t="shared" si="16"/>
        <v>532</v>
      </c>
    </row>
    <row r="50" spans="2:21">
      <c r="B50" s="65" t="s">
        <v>61</v>
      </c>
      <c r="C50" s="125">
        <v>144880</v>
      </c>
      <c r="D50" s="125">
        <v>1426</v>
      </c>
      <c r="E50" s="126">
        <f t="shared" si="11"/>
        <v>146306</v>
      </c>
      <c r="F50" s="125"/>
      <c r="G50" s="125">
        <v>39916</v>
      </c>
      <c r="H50" s="125">
        <v>1960</v>
      </c>
      <c r="I50" s="126">
        <f t="shared" si="12"/>
        <v>41876</v>
      </c>
      <c r="J50" s="125"/>
      <c r="K50" s="125">
        <v>21688</v>
      </c>
      <c r="L50" s="125">
        <v>1066</v>
      </c>
      <c r="M50" s="126">
        <f t="shared" si="13"/>
        <v>22754</v>
      </c>
      <c r="N50" s="125"/>
      <c r="O50" s="125">
        <v>71726</v>
      </c>
      <c r="P50" s="125">
        <v>13928</v>
      </c>
      <c r="Q50" s="126">
        <f t="shared" si="14"/>
        <v>85654</v>
      </c>
      <c r="R50" s="125"/>
      <c r="S50" s="127">
        <f t="shared" si="15"/>
        <v>278210</v>
      </c>
      <c r="T50" s="127">
        <f t="shared" si="15"/>
        <v>18380</v>
      </c>
      <c r="U50" s="127">
        <f t="shared" si="16"/>
        <v>296590</v>
      </c>
    </row>
    <row r="51" spans="2:21">
      <c r="B51" s="65" t="s">
        <v>62</v>
      </c>
      <c r="C51" s="125">
        <v>12991</v>
      </c>
      <c r="D51" s="125">
        <v>155</v>
      </c>
      <c r="E51" s="126">
        <f t="shared" si="11"/>
        <v>13146</v>
      </c>
      <c r="F51" s="125"/>
      <c r="G51" s="125">
        <v>3407</v>
      </c>
      <c r="H51" s="125">
        <v>138</v>
      </c>
      <c r="I51" s="126">
        <f t="shared" si="12"/>
        <v>3545</v>
      </c>
      <c r="J51" s="125"/>
      <c r="K51" s="125">
        <v>1613</v>
      </c>
      <c r="L51" s="125">
        <v>111</v>
      </c>
      <c r="M51" s="126">
        <f t="shared" si="13"/>
        <v>1724</v>
      </c>
      <c r="N51" s="125"/>
      <c r="O51" s="125">
        <v>2768</v>
      </c>
      <c r="P51" s="125">
        <v>335</v>
      </c>
      <c r="Q51" s="126">
        <f t="shared" si="14"/>
        <v>3103</v>
      </c>
      <c r="R51" s="125"/>
      <c r="S51" s="127">
        <f t="shared" si="15"/>
        <v>20779</v>
      </c>
      <c r="T51" s="127">
        <f t="shared" si="15"/>
        <v>739</v>
      </c>
      <c r="U51" s="127">
        <f t="shared" si="16"/>
        <v>21518</v>
      </c>
    </row>
    <row r="52" spans="2:21">
      <c r="B52" s="65" t="s">
        <v>63</v>
      </c>
      <c r="C52" s="125">
        <v>1160</v>
      </c>
      <c r="D52" s="125">
        <v>27</v>
      </c>
      <c r="E52" s="126">
        <f t="shared" si="11"/>
        <v>1187</v>
      </c>
      <c r="F52" s="125"/>
      <c r="G52" s="125">
        <v>416</v>
      </c>
      <c r="H52" s="125">
        <v>21</v>
      </c>
      <c r="I52" s="126">
        <f t="shared" si="12"/>
        <v>437</v>
      </c>
      <c r="J52" s="125"/>
      <c r="K52" s="125">
        <v>775</v>
      </c>
      <c r="L52" s="125">
        <v>44</v>
      </c>
      <c r="M52" s="126">
        <f t="shared" si="13"/>
        <v>819</v>
      </c>
      <c r="N52" s="125"/>
      <c r="O52" s="125">
        <v>3685</v>
      </c>
      <c r="P52" s="125">
        <v>401</v>
      </c>
      <c r="Q52" s="126">
        <f t="shared" si="14"/>
        <v>4086</v>
      </c>
      <c r="R52" s="125"/>
      <c r="S52" s="127">
        <f t="shared" si="15"/>
        <v>6036</v>
      </c>
      <c r="T52" s="127">
        <f t="shared" si="15"/>
        <v>493</v>
      </c>
      <c r="U52" s="127">
        <f t="shared" si="16"/>
        <v>6529</v>
      </c>
    </row>
    <row r="53" spans="2:21">
      <c r="B53" s="65" t="s">
        <v>64</v>
      </c>
      <c r="C53" s="125">
        <v>308</v>
      </c>
      <c r="D53" s="125">
        <v>7</v>
      </c>
      <c r="E53" s="126">
        <f t="shared" si="11"/>
        <v>315</v>
      </c>
      <c r="F53" s="125"/>
      <c r="G53" s="125">
        <v>110</v>
      </c>
      <c r="H53" s="125">
        <v>15</v>
      </c>
      <c r="I53" s="126">
        <f t="shared" si="12"/>
        <v>125</v>
      </c>
      <c r="J53" s="125"/>
      <c r="K53" s="125">
        <v>54</v>
      </c>
      <c r="L53" s="125">
        <v>18</v>
      </c>
      <c r="M53" s="126">
        <f t="shared" si="13"/>
        <v>72</v>
      </c>
      <c r="N53" s="125"/>
      <c r="O53" s="125">
        <v>49</v>
      </c>
      <c r="P53" s="125">
        <v>56</v>
      </c>
      <c r="Q53" s="126">
        <f t="shared" si="14"/>
        <v>105</v>
      </c>
      <c r="R53" s="125"/>
      <c r="S53" s="127">
        <f t="shared" si="15"/>
        <v>521</v>
      </c>
      <c r="T53" s="127">
        <f t="shared" si="15"/>
        <v>96</v>
      </c>
      <c r="U53" s="127">
        <f t="shared" si="16"/>
        <v>617</v>
      </c>
    </row>
    <row r="54" spans="2:21">
      <c r="B54" s="65" t="s">
        <v>65</v>
      </c>
      <c r="C54" s="125">
        <v>4252</v>
      </c>
      <c r="D54" s="125">
        <v>108</v>
      </c>
      <c r="E54" s="126">
        <f t="shared" si="11"/>
        <v>4360</v>
      </c>
      <c r="F54" s="125"/>
      <c r="G54" s="125">
        <v>1644</v>
      </c>
      <c r="H54" s="125">
        <v>142</v>
      </c>
      <c r="I54" s="126">
        <f t="shared" si="12"/>
        <v>1786</v>
      </c>
      <c r="J54" s="125"/>
      <c r="K54" s="125">
        <v>531</v>
      </c>
      <c r="L54" s="125">
        <v>129</v>
      </c>
      <c r="M54" s="126">
        <f t="shared" si="13"/>
        <v>660</v>
      </c>
      <c r="N54" s="125"/>
      <c r="O54" s="125">
        <v>1918</v>
      </c>
      <c r="P54" s="125">
        <v>533</v>
      </c>
      <c r="Q54" s="126">
        <f t="shared" si="14"/>
        <v>2451</v>
      </c>
      <c r="R54" s="125"/>
      <c r="S54" s="127">
        <f t="shared" si="15"/>
        <v>8345</v>
      </c>
      <c r="T54" s="127">
        <f t="shared" si="15"/>
        <v>912</v>
      </c>
      <c r="U54" s="127">
        <f t="shared" si="16"/>
        <v>9257</v>
      </c>
    </row>
    <row r="55" spans="2:21">
      <c r="B55" s="65" t="s">
        <v>66</v>
      </c>
      <c r="C55" s="125">
        <v>9294</v>
      </c>
      <c r="D55" s="125">
        <v>48</v>
      </c>
      <c r="E55" s="126">
        <f t="shared" si="11"/>
        <v>9342</v>
      </c>
      <c r="F55" s="125"/>
      <c r="G55" s="125">
        <v>1692</v>
      </c>
      <c r="H55" s="125">
        <v>39</v>
      </c>
      <c r="I55" s="126">
        <f t="shared" si="12"/>
        <v>1731</v>
      </c>
      <c r="J55" s="125"/>
      <c r="K55" s="125">
        <v>521</v>
      </c>
      <c r="L55" s="125">
        <v>28</v>
      </c>
      <c r="M55" s="126">
        <f t="shared" si="13"/>
        <v>549</v>
      </c>
      <c r="N55" s="125"/>
      <c r="O55" s="125">
        <v>2556</v>
      </c>
      <c r="P55" s="125">
        <v>196</v>
      </c>
      <c r="Q55" s="126">
        <f t="shared" si="14"/>
        <v>2752</v>
      </c>
      <c r="R55" s="125"/>
      <c r="S55" s="127">
        <f t="shared" si="15"/>
        <v>14063</v>
      </c>
      <c r="T55" s="127">
        <f t="shared" si="15"/>
        <v>311</v>
      </c>
      <c r="U55" s="127">
        <f t="shared" si="16"/>
        <v>14374</v>
      </c>
    </row>
    <row r="56" spans="2:21">
      <c r="B56" s="65" t="s">
        <v>67</v>
      </c>
      <c r="C56" s="125">
        <v>1280</v>
      </c>
      <c r="D56" s="125">
        <v>84</v>
      </c>
      <c r="E56" s="126">
        <f t="shared" si="11"/>
        <v>1364</v>
      </c>
      <c r="F56" s="125"/>
      <c r="G56" s="125">
        <v>575</v>
      </c>
      <c r="H56" s="125">
        <v>44</v>
      </c>
      <c r="I56" s="126">
        <f t="shared" si="12"/>
        <v>619</v>
      </c>
      <c r="J56" s="125"/>
      <c r="K56" s="125">
        <v>314</v>
      </c>
      <c r="L56" s="125">
        <v>21</v>
      </c>
      <c r="M56" s="126">
        <f t="shared" si="13"/>
        <v>335</v>
      </c>
      <c r="N56" s="125"/>
      <c r="O56" s="125">
        <v>4433</v>
      </c>
      <c r="P56" s="125">
        <v>264</v>
      </c>
      <c r="Q56" s="126">
        <f t="shared" si="14"/>
        <v>4697</v>
      </c>
      <c r="R56" s="125"/>
      <c r="S56" s="127">
        <f t="shared" si="15"/>
        <v>6602</v>
      </c>
      <c r="T56" s="127">
        <f t="shared" si="15"/>
        <v>413</v>
      </c>
      <c r="U56" s="127">
        <f t="shared" si="16"/>
        <v>7015</v>
      </c>
    </row>
    <row r="57" spans="2:21">
      <c r="B57" s="65" t="s">
        <v>68</v>
      </c>
      <c r="C57" s="125">
        <v>259</v>
      </c>
      <c r="D57" s="125">
        <v>6</v>
      </c>
      <c r="E57" s="126">
        <f t="shared" si="11"/>
        <v>265</v>
      </c>
      <c r="F57" s="125"/>
      <c r="G57" s="125">
        <v>142</v>
      </c>
      <c r="H57" s="125">
        <v>10</v>
      </c>
      <c r="I57" s="126">
        <f t="shared" si="12"/>
        <v>152</v>
      </c>
      <c r="J57" s="125"/>
      <c r="K57" s="125">
        <v>28</v>
      </c>
      <c r="L57" s="125">
        <v>8</v>
      </c>
      <c r="M57" s="126">
        <f t="shared" si="13"/>
        <v>36</v>
      </c>
      <c r="N57" s="125"/>
      <c r="O57" s="125">
        <v>145</v>
      </c>
      <c r="P57" s="125">
        <v>48</v>
      </c>
      <c r="Q57" s="126">
        <f t="shared" si="14"/>
        <v>193</v>
      </c>
      <c r="R57" s="125"/>
      <c r="S57" s="127">
        <f t="shared" si="15"/>
        <v>574</v>
      </c>
      <c r="T57" s="127">
        <f t="shared" si="15"/>
        <v>72</v>
      </c>
      <c r="U57" s="127">
        <f t="shared" si="16"/>
        <v>646</v>
      </c>
    </row>
    <row r="58" spans="2:21">
      <c r="B58" s="65" t="s">
        <v>69</v>
      </c>
      <c r="C58" s="125">
        <v>10884</v>
      </c>
      <c r="D58" s="125">
        <v>140</v>
      </c>
      <c r="E58" s="126">
        <f t="shared" si="11"/>
        <v>11024</v>
      </c>
      <c r="F58" s="125"/>
      <c r="G58" s="125">
        <v>3254</v>
      </c>
      <c r="H58" s="125">
        <v>208</v>
      </c>
      <c r="I58" s="126">
        <f t="shared" si="12"/>
        <v>3462</v>
      </c>
      <c r="J58" s="125"/>
      <c r="K58" s="125">
        <v>1398</v>
      </c>
      <c r="L58" s="125">
        <v>125</v>
      </c>
      <c r="M58" s="126">
        <f t="shared" si="13"/>
        <v>1523</v>
      </c>
      <c r="N58" s="125"/>
      <c r="O58" s="125">
        <v>2845</v>
      </c>
      <c r="P58" s="125">
        <v>730</v>
      </c>
      <c r="Q58" s="126">
        <f t="shared" si="14"/>
        <v>3575</v>
      </c>
      <c r="R58" s="125"/>
      <c r="S58" s="127">
        <f t="shared" si="15"/>
        <v>18381</v>
      </c>
      <c r="T58" s="127">
        <f t="shared" si="15"/>
        <v>1203</v>
      </c>
      <c r="U58" s="127">
        <f t="shared" si="16"/>
        <v>19584</v>
      </c>
    </row>
    <row r="59" spans="2:21">
      <c r="B59" s="65" t="s">
        <v>70</v>
      </c>
      <c r="C59" s="125">
        <v>6089</v>
      </c>
      <c r="D59" s="125">
        <v>18</v>
      </c>
      <c r="E59" s="126">
        <f t="shared" si="11"/>
        <v>6107</v>
      </c>
      <c r="F59" s="125"/>
      <c r="G59" s="125">
        <v>334</v>
      </c>
      <c r="H59" s="125">
        <v>4</v>
      </c>
      <c r="I59" s="126">
        <f t="shared" si="12"/>
        <v>338</v>
      </c>
      <c r="J59" s="125"/>
      <c r="K59" s="125">
        <v>208</v>
      </c>
      <c r="L59" s="125">
        <v>2</v>
      </c>
      <c r="M59" s="126">
        <f t="shared" si="13"/>
        <v>210</v>
      </c>
      <c r="N59" s="125"/>
      <c r="O59" s="125">
        <v>933</v>
      </c>
      <c r="P59" s="125">
        <v>446</v>
      </c>
      <c r="Q59" s="126">
        <f t="shared" si="14"/>
        <v>1379</v>
      </c>
      <c r="R59" s="125"/>
      <c r="S59" s="127">
        <f t="shared" si="15"/>
        <v>7564</v>
      </c>
      <c r="T59" s="127">
        <f t="shared" si="15"/>
        <v>470</v>
      </c>
      <c r="U59" s="127">
        <f t="shared" si="16"/>
        <v>8034</v>
      </c>
    </row>
    <row r="60" spans="2:21">
      <c r="B60" s="65" t="s">
        <v>71</v>
      </c>
      <c r="C60" s="125">
        <v>232</v>
      </c>
      <c r="D60" s="125">
        <v>6</v>
      </c>
      <c r="E60" s="126">
        <f t="shared" si="11"/>
        <v>238</v>
      </c>
      <c r="F60" s="125"/>
      <c r="G60" s="125">
        <v>135</v>
      </c>
      <c r="H60" s="125">
        <v>2</v>
      </c>
      <c r="I60" s="126">
        <f t="shared" si="12"/>
        <v>137</v>
      </c>
      <c r="J60" s="125"/>
      <c r="K60" s="125">
        <v>38</v>
      </c>
      <c r="L60" s="125">
        <v>1</v>
      </c>
      <c r="M60" s="126">
        <f t="shared" si="13"/>
        <v>39</v>
      </c>
      <c r="N60" s="125"/>
      <c r="O60" s="125">
        <v>281</v>
      </c>
      <c r="P60" s="125">
        <v>92</v>
      </c>
      <c r="Q60" s="126">
        <f t="shared" si="14"/>
        <v>373</v>
      </c>
      <c r="R60" s="125"/>
      <c r="S60" s="127">
        <f t="shared" si="15"/>
        <v>686</v>
      </c>
      <c r="T60" s="127">
        <f t="shared" si="15"/>
        <v>101</v>
      </c>
      <c r="U60" s="127">
        <f t="shared" si="16"/>
        <v>787</v>
      </c>
    </row>
    <row r="61" spans="2:21">
      <c r="B61" s="65" t="s">
        <v>72</v>
      </c>
      <c r="C61" s="125">
        <v>16768</v>
      </c>
      <c r="D61" s="125">
        <v>81</v>
      </c>
      <c r="E61" s="126">
        <f t="shared" si="11"/>
        <v>16849</v>
      </c>
      <c r="F61" s="125"/>
      <c r="G61" s="125">
        <v>1692</v>
      </c>
      <c r="H61" s="125">
        <v>80</v>
      </c>
      <c r="I61" s="126">
        <f t="shared" si="12"/>
        <v>1772</v>
      </c>
      <c r="J61" s="125"/>
      <c r="K61" s="125">
        <v>402</v>
      </c>
      <c r="L61" s="125">
        <v>42</v>
      </c>
      <c r="M61" s="126">
        <f t="shared" si="13"/>
        <v>444</v>
      </c>
      <c r="N61" s="125"/>
      <c r="O61" s="125">
        <v>271</v>
      </c>
      <c r="P61" s="125">
        <v>26</v>
      </c>
      <c r="Q61" s="126">
        <f t="shared" si="14"/>
        <v>297</v>
      </c>
      <c r="R61" s="125"/>
      <c r="S61" s="127">
        <f t="shared" si="15"/>
        <v>19133</v>
      </c>
      <c r="T61" s="127">
        <f t="shared" si="15"/>
        <v>229</v>
      </c>
      <c r="U61" s="127">
        <f t="shared" si="16"/>
        <v>19362</v>
      </c>
    </row>
    <row r="62" spans="2:21">
      <c r="B62" s="65" t="s">
        <v>73</v>
      </c>
      <c r="C62" s="125">
        <v>149828</v>
      </c>
      <c r="D62" s="125">
        <v>1886</v>
      </c>
      <c r="E62" s="126">
        <f t="shared" si="11"/>
        <v>151714</v>
      </c>
      <c r="F62" s="125"/>
      <c r="G62" s="125">
        <v>14651</v>
      </c>
      <c r="H62" s="125">
        <v>840</v>
      </c>
      <c r="I62" s="126">
        <f t="shared" si="12"/>
        <v>15491</v>
      </c>
      <c r="J62" s="125"/>
      <c r="K62" s="125">
        <v>3458</v>
      </c>
      <c r="L62" s="125">
        <v>406</v>
      </c>
      <c r="M62" s="126">
        <f t="shared" si="13"/>
        <v>3864</v>
      </c>
      <c r="N62" s="125"/>
      <c r="O62" s="125">
        <v>2866</v>
      </c>
      <c r="P62" s="125">
        <v>873</v>
      </c>
      <c r="Q62" s="126">
        <f t="shared" si="14"/>
        <v>3739</v>
      </c>
      <c r="R62" s="125"/>
      <c r="S62" s="127">
        <f t="shared" si="15"/>
        <v>170803</v>
      </c>
      <c r="T62" s="127">
        <f t="shared" si="15"/>
        <v>4005</v>
      </c>
      <c r="U62" s="127">
        <f t="shared" si="16"/>
        <v>174808</v>
      </c>
    </row>
    <row r="63" spans="2:21">
      <c r="B63" s="65" t="s">
        <v>74</v>
      </c>
      <c r="C63" s="125">
        <v>8012</v>
      </c>
      <c r="D63" s="125">
        <v>51</v>
      </c>
      <c r="E63" s="126">
        <f t="shared" si="11"/>
        <v>8063</v>
      </c>
      <c r="F63" s="125"/>
      <c r="G63" s="125">
        <v>1034</v>
      </c>
      <c r="H63" s="125">
        <v>46</v>
      </c>
      <c r="I63" s="126">
        <f t="shared" si="12"/>
        <v>1080</v>
      </c>
      <c r="J63" s="125"/>
      <c r="K63" s="125">
        <v>341</v>
      </c>
      <c r="L63" s="125">
        <v>23</v>
      </c>
      <c r="M63" s="126">
        <f t="shared" si="13"/>
        <v>364</v>
      </c>
      <c r="N63" s="125"/>
      <c r="O63" s="125">
        <v>836</v>
      </c>
      <c r="P63" s="125">
        <v>255</v>
      </c>
      <c r="Q63" s="126">
        <f t="shared" si="14"/>
        <v>1091</v>
      </c>
      <c r="R63" s="125"/>
      <c r="S63" s="127">
        <f t="shared" si="15"/>
        <v>10223</v>
      </c>
      <c r="T63" s="127">
        <f t="shared" si="15"/>
        <v>375</v>
      </c>
      <c r="U63" s="127">
        <f t="shared" si="16"/>
        <v>10598</v>
      </c>
    </row>
    <row r="64" spans="2:21">
      <c r="B64" s="65" t="s">
        <v>75</v>
      </c>
      <c r="C64" s="128">
        <v>21523</v>
      </c>
      <c r="D64" s="128">
        <v>355</v>
      </c>
      <c r="E64" s="129">
        <f t="shared" si="11"/>
        <v>21878</v>
      </c>
      <c r="F64" s="125"/>
      <c r="G64" s="128">
        <v>3905</v>
      </c>
      <c r="H64" s="128">
        <v>402</v>
      </c>
      <c r="I64" s="129">
        <f t="shared" si="12"/>
        <v>4307</v>
      </c>
      <c r="J64" s="125"/>
      <c r="K64" s="128">
        <v>1236</v>
      </c>
      <c r="L64" s="128">
        <v>283</v>
      </c>
      <c r="M64" s="129">
        <f t="shared" si="13"/>
        <v>1519</v>
      </c>
      <c r="N64" s="125"/>
      <c r="O64" s="128">
        <v>1715</v>
      </c>
      <c r="P64" s="128">
        <v>963</v>
      </c>
      <c r="Q64" s="129">
        <f t="shared" si="14"/>
        <v>2678</v>
      </c>
      <c r="R64" s="125"/>
      <c r="S64" s="130">
        <f t="shared" si="15"/>
        <v>28379</v>
      </c>
      <c r="T64" s="130">
        <f t="shared" si="15"/>
        <v>2003</v>
      </c>
      <c r="U64" s="130">
        <f t="shared" si="16"/>
        <v>30382</v>
      </c>
    </row>
    <row r="65" spans="2:21" ht="15">
      <c r="B65" s="114" t="s">
        <v>54</v>
      </c>
      <c r="C65" s="131">
        <f>SUM(C47:C64)</f>
        <v>413224</v>
      </c>
      <c r="D65" s="131">
        <f t="shared" ref="D65:E65" si="17">SUM(D47:D64)</f>
        <v>6742</v>
      </c>
      <c r="E65" s="131">
        <f t="shared" si="17"/>
        <v>419966</v>
      </c>
      <c r="F65" s="125"/>
      <c r="G65" s="131">
        <f>SUM(G47:G64)</f>
        <v>82819</v>
      </c>
      <c r="H65" s="131">
        <f t="shared" ref="H65:I65" si="18">SUM(H47:H64)</f>
        <v>8885</v>
      </c>
      <c r="I65" s="131">
        <f t="shared" si="18"/>
        <v>91704</v>
      </c>
      <c r="J65" s="125"/>
      <c r="K65" s="131">
        <f>SUM(K47:K64)</f>
        <v>36831</v>
      </c>
      <c r="L65" s="131">
        <f t="shared" ref="L65:M65" si="19">SUM(L47:L64)</f>
        <v>5459</v>
      </c>
      <c r="M65" s="131">
        <f t="shared" si="19"/>
        <v>42290</v>
      </c>
      <c r="N65" s="125"/>
      <c r="O65" s="131">
        <f>SUM(O47:O64)</f>
        <v>102126</v>
      </c>
      <c r="P65" s="131">
        <f t="shared" ref="P65:Q65" si="20">SUM(P47:P64)</f>
        <v>23930</v>
      </c>
      <c r="Q65" s="131">
        <f t="shared" si="20"/>
        <v>126056</v>
      </c>
      <c r="R65" s="125"/>
      <c r="S65" s="132">
        <f>SUM(S47:S64)</f>
        <v>635000</v>
      </c>
      <c r="T65" s="132">
        <f>SUM(T47:T64)</f>
        <v>45016</v>
      </c>
      <c r="U65" s="132">
        <f>SUM(U47:U64)</f>
        <v>680016</v>
      </c>
    </row>
    <row r="67" spans="2:21">
      <c r="B67" s="65" t="s">
        <v>76</v>
      </c>
    </row>
  </sheetData>
  <mergeCells count="14">
    <mergeCell ref="S43:U43"/>
    <mergeCell ref="B8:U8"/>
    <mergeCell ref="B9:U9"/>
    <mergeCell ref="B15:B17"/>
    <mergeCell ref="C15:E15"/>
    <mergeCell ref="G15:I15"/>
    <mergeCell ref="K15:M15"/>
    <mergeCell ref="O15:Q15"/>
    <mergeCell ref="S15:U15"/>
    <mergeCell ref="B43:B45"/>
    <mergeCell ref="C43:E43"/>
    <mergeCell ref="G43:I43"/>
    <mergeCell ref="K43:M43"/>
    <mergeCell ref="O43:Q43"/>
  </mergeCells>
  <hyperlinks>
    <hyperlink ref="B1" location="Índice!A1" display="Ir a inicio" xr:uid="{3E9D23DE-849B-4A94-806B-8ADE40324E68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2" fitToHeight="2" orientation="landscape" r:id="rId1"/>
  <headerFooter alignWithMargins="0"/>
  <rowBreaks count="1" manualBreakCount="1">
    <brk id="39" max="20" man="1"/>
  </rowBreaks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69180-345A-46F2-BB7F-895181310D52}">
  <sheetPr>
    <pageSetUpPr fitToPage="1"/>
  </sheetPr>
  <dimension ref="A1:W43"/>
  <sheetViews>
    <sheetView showGridLines="0" zoomScaleNormal="100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C18" sqref="C18"/>
    </sheetView>
  </sheetViews>
  <sheetFormatPr baseColWidth="10" defaultColWidth="11.42578125" defaultRowHeight="14.25"/>
  <cols>
    <col min="1" max="1" width="1.7109375" style="65" customWidth="1"/>
    <col min="2" max="2" width="36.7109375" style="65" customWidth="1"/>
    <col min="3" max="5" width="12.28515625" style="87" customWidth="1"/>
    <col min="6" max="6" width="2.7109375" style="87" customWidth="1"/>
    <col min="7" max="9" width="12.28515625" style="87" customWidth="1"/>
    <col min="10" max="10" width="2.7109375" style="87" customWidth="1"/>
    <col min="11" max="13" width="12.28515625" style="87" customWidth="1"/>
    <col min="14" max="14" width="2.7109375" style="87" customWidth="1"/>
    <col min="15" max="17" width="12.28515625" style="87" customWidth="1"/>
    <col min="18" max="18" width="2.7109375" style="87" customWidth="1"/>
    <col min="19" max="21" width="14.28515625" style="87" customWidth="1"/>
    <col min="22" max="16384" width="11.42578125" style="65"/>
  </cols>
  <sheetData>
    <row r="1" spans="1:21" ht="15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>
      <c r="A2" s="84"/>
      <c r="B2" s="83"/>
      <c r="C2" s="99"/>
      <c r="D2" s="99"/>
      <c r="E2" s="99"/>
      <c r="F2" s="99"/>
    </row>
    <row r="3" spans="1:21">
      <c r="A3" s="84"/>
      <c r="B3" s="83"/>
      <c r="C3" s="99"/>
      <c r="D3" s="99"/>
      <c r="E3" s="99"/>
      <c r="F3" s="99"/>
    </row>
    <row r="4" spans="1:21">
      <c r="A4" s="84"/>
      <c r="B4" s="83"/>
      <c r="C4" s="99"/>
      <c r="D4" s="99"/>
      <c r="E4" s="99"/>
      <c r="F4" s="99"/>
    </row>
    <row r="5" spans="1:21">
      <c r="A5" s="84"/>
      <c r="B5" s="83"/>
      <c r="C5" s="99"/>
      <c r="D5" s="99"/>
      <c r="E5" s="99"/>
      <c r="F5" s="99"/>
    </row>
    <row r="6" spans="1:21">
      <c r="A6" s="84"/>
      <c r="B6" s="83"/>
      <c r="C6" s="99"/>
      <c r="D6" s="99"/>
      <c r="E6" s="99"/>
      <c r="F6" s="99"/>
    </row>
    <row r="7" spans="1:21">
      <c r="A7" s="84"/>
      <c r="B7" s="83"/>
      <c r="C7" s="99"/>
      <c r="D7" s="99"/>
      <c r="E7" s="99"/>
      <c r="F7" s="99"/>
    </row>
    <row r="8" spans="1:21" ht="26.25">
      <c r="A8" s="63"/>
      <c r="B8" s="178" t="s">
        <v>77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</row>
    <row r="9" spans="1:21">
      <c r="A9" s="63"/>
      <c r="B9" s="171">
        <f>+Carátula!B17</f>
        <v>45473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</row>
    <row r="10" spans="1:21" ht="15" thickBot="1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5.7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1" ht="15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>
      <c r="A15" s="85"/>
      <c r="B15" s="185" t="s">
        <v>86</v>
      </c>
      <c r="C15" s="181" t="s">
        <v>19</v>
      </c>
      <c r="D15" s="179"/>
      <c r="E15" s="179"/>
      <c r="F15" s="102"/>
      <c r="G15" s="179" t="s">
        <v>20</v>
      </c>
      <c r="H15" s="179"/>
      <c r="I15" s="179"/>
      <c r="J15" s="103"/>
      <c r="K15" s="181" t="s">
        <v>21</v>
      </c>
      <c r="L15" s="179"/>
      <c r="M15" s="179"/>
      <c r="N15" s="104"/>
      <c r="O15" s="179" t="s">
        <v>22</v>
      </c>
      <c r="P15" s="179"/>
      <c r="Q15" s="179"/>
      <c r="R15" s="103"/>
      <c r="S15" s="179" t="s">
        <v>33</v>
      </c>
      <c r="T15" s="179"/>
      <c r="U15" s="179"/>
    </row>
    <row r="16" spans="1:21" ht="15">
      <c r="A16" s="63"/>
      <c r="B16" s="185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ht="15">
      <c r="A17" s="63"/>
      <c r="B17" s="185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>
      <c r="A18" s="63"/>
      <c r="B18" s="117"/>
      <c r="C18" s="89"/>
      <c r="D18" s="89"/>
      <c r="E18" s="89"/>
      <c r="F18" s="99"/>
      <c r="G18" s="89"/>
      <c r="H18" s="89"/>
      <c r="I18" s="89"/>
      <c r="J18" s="89"/>
      <c r="K18" s="89"/>
      <c r="L18" s="89"/>
      <c r="M18" s="89"/>
      <c r="N18" s="118"/>
      <c r="O18" s="89"/>
      <c r="P18" s="89"/>
      <c r="Q18" s="89"/>
      <c r="R18" s="89"/>
      <c r="S18" s="89"/>
      <c r="T18" s="89"/>
      <c r="U18" s="89"/>
    </row>
    <row r="19" spans="1:21">
      <c r="A19" s="63"/>
      <c r="B19" s="133" t="s">
        <v>78</v>
      </c>
      <c r="C19" s="122">
        <v>2368493.9076348166</v>
      </c>
      <c r="D19" s="122">
        <v>47378.099466460022</v>
      </c>
      <c r="E19" s="122">
        <f>+C19+D19</f>
        <v>2415872.0071012764</v>
      </c>
      <c r="F19" s="123"/>
      <c r="G19" s="122">
        <v>576329.8911677734</v>
      </c>
      <c r="H19" s="122">
        <v>33791.780772280035</v>
      </c>
      <c r="I19" s="122">
        <f>+G19+H19</f>
        <v>610121.67194005346</v>
      </c>
      <c r="J19" s="122"/>
      <c r="K19" s="122">
        <v>275356.63042365946</v>
      </c>
      <c r="L19" s="122">
        <v>16349.484505049986</v>
      </c>
      <c r="M19" s="122">
        <f>+K19+L19</f>
        <v>291706.11492870946</v>
      </c>
      <c r="N19" s="122"/>
      <c r="O19" s="122">
        <v>656373.85356008529</v>
      </c>
      <c r="P19" s="122">
        <v>95345.608015959922</v>
      </c>
      <c r="Q19" s="122">
        <f>+O19+P19</f>
        <v>751719.46157604526</v>
      </c>
      <c r="R19" s="122"/>
      <c r="S19" s="124">
        <f>+C19+G19+K19+O19</f>
        <v>3876554.2827863349</v>
      </c>
      <c r="T19" s="124">
        <f>+D19+H19+L19+P19</f>
        <v>192864.97275974997</v>
      </c>
      <c r="U19" s="124">
        <f>+S19+T19</f>
        <v>4069419.2555460846</v>
      </c>
    </row>
    <row r="20" spans="1:21">
      <c r="B20" s="134" t="s">
        <v>79</v>
      </c>
      <c r="C20" s="125">
        <v>1609963.0072114912</v>
      </c>
      <c r="D20" s="125">
        <v>181054.53662188014</v>
      </c>
      <c r="E20" s="126">
        <f t="shared" ref="E20:E23" si="0">+C20+D20</f>
        <v>1791017.5438333713</v>
      </c>
      <c r="F20" s="125"/>
      <c r="G20" s="125">
        <v>858758.51024499768</v>
      </c>
      <c r="H20" s="125">
        <v>215138.93420719981</v>
      </c>
      <c r="I20" s="126">
        <f t="shared" ref="I20:I23" si="1">+G20+H20</f>
        <v>1073897.4444521975</v>
      </c>
      <c r="J20" s="125"/>
      <c r="K20" s="125">
        <v>366230.31629984971</v>
      </c>
      <c r="L20" s="125">
        <v>91055.175579799936</v>
      </c>
      <c r="M20" s="126">
        <f t="shared" ref="M20:M23" si="2">+K20+L20</f>
        <v>457285.49187964963</v>
      </c>
      <c r="N20" s="125"/>
      <c r="O20" s="125">
        <v>622720.10148628987</v>
      </c>
      <c r="P20" s="125">
        <v>229834.31800359025</v>
      </c>
      <c r="Q20" s="126">
        <f t="shared" ref="Q20:Q23" si="3">+O20+P20</f>
        <v>852554.41948988009</v>
      </c>
      <c r="R20" s="125"/>
      <c r="S20" s="127">
        <f t="shared" ref="S20:T23" si="4">+C20+G20+K20+O20</f>
        <v>3457671.9352426282</v>
      </c>
      <c r="T20" s="127">
        <f t="shared" si="4"/>
        <v>717082.96441247012</v>
      </c>
      <c r="U20" s="127">
        <f t="shared" ref="U20:U23" si="5">+S20+T20</f>
        <v>4174754.8996550981</v>
      </c>
    </row>
    <row r="21" spans="1:21">
      <c r="B21" s="134" t="s">
        <v>80</v>
      </c>
      <c r="C21" s="125">
        <v>1427677.6197259997</v>
      </c>
      <c r="D21" s="125">
        <v>397919.89247170027</v>
      </c>
      <c r="E21" s="126">
        <f t="shared" si="0"/>
        <v>1825597.5121976999</v>
      </c>
      <c r="F21" s="125"/>
      <c r="G21" s="125">
        <v>1276591.8368339988</v>
      </c>
      <c r="H21" s="125">
        <v>852895.53280244872</v>
      </c>
      <c r="I21" s="126">
        <f t="shared" si="1"/>
        <v>2129487.3696364476</v>
      </c>
      <c r="J21" s="125"/>
      <c r="K21" s="125">
        <v>890891.8380330014</v>
      </c>
      <c r="L21" s="125">
        <v>492678.35230347037</v>
      </c>
      <c r="M21" s="126">
        <f t="shared" si="2"/>
        <v>1383570.1903364719</v>
      </c>
      <c r="N21" s="125"/>
      <c r="O21" s="125">
        <v>1614378.8060973503</v>
      </c>
      <c r="P21" s="125">
        <v>1067453.7658538707</v>
      </c>
      <c r="Q21" s="126">
        <f t="shared" si="3"/>
        <v>2681832.5719512207</v>
      </c>
      <c r="R21" s="125"/>
      <c r="S21" s="127">
        <f t="shared" si="4"/>
        <v>5209540.1006903499</v>
      </c>
      <c r="T21" s="127">
        <f t="shared" si="4"/>
        <v>2810947.5434314902</v>
      </c>
      <c r="U21" s="127">
        <f t="shared" si="5"/>
        <v>8020487.6441218406</v>
      </c>
    </row>
    <row r="22" spans="1:21">
      <c r="B22" s="134" t="s">
        <v>81</v>
      </c>
      <c r="C22" s="125">
        <v>688898.82646400132</v>
      </c>
      <c r="D22" s="125">
        <v>374401.98469170986</v>
      </c>
      <c r="E22" s="126">
        <f t="shared" si="0"/>
        <v>1063300.8111557113</v>
      </c>
      <c r="F22" s="125"/>
      <c r="G22" s="125">
        <v>772674.80463000049</v>
      </c>
      <c r="H22" s="125">
        <v>926104.11995116039</v>
      </c>
      <c r="I22" s="126">
        <f t="shared" si="1"/>
        <v>1698778.9245811608</v>
      </c>
      <c r="J22" s="125"/>
      <c r="K22" s="125">
        <v>812853.91673903051</v>
      </c>
      <c r="L22" s="125">
        <v>1105352.5035392905</v>
      </c>
      <c r="M22" s="126">
        <f t="shared" si="2"/>
        <v>1918206.420278321</v>
      </c>
      <c r="N22" s="125"/>
      <c r="O22" s="125">
        <v>3782264.0358658042</v>
      </c>
      <c r="P22" s="125">
        <v>3069739.1213536784</v>
      </c>
      <c r="Q22" s="126">
        <f t="shared" si="3"/>
        <v>6852003.1572194826</v>
      </c>
      <c r="R22" s="125"/>
      <c r="S22" s="127">
        <f t="shared" si="4"/>
        <v>6056691.5836988362</v>
      </c>
      <c r="T22" s="127">
        <f t="shared" si="4"/>
        <v>5475597.7295358395</v>
      </c>
      <c r="U22" s="127">
        <f t="shared" si="5"/>
        <v>11532289.313234676</v>
      </c>
    </row>
    <row r="23" spans="1:21">
      <c r="B23" s="134" t="s">
        <v>82</v>
      </c>
      <c r="C23" s="128">
        <v>1722292.3650800008</v>
      </c>
      <c r="D23" s="128">
        <v>1909532.8530427609</v>
      </c>
      <c r="E23" s="129">
        <f t="shared" si="0"/>
        <v>3631825.2181227617</v>
      </c>
      <c r="F23" s="125"/>
      <c r="G23" s="128">
        <v>1240082.8738740005</v>
      </c>
      <c r="H23" s="128">
        <v>1411610.0258864393</v>
      </c>
      <c r="I23" s="129">
        <f t="shared" si="1"/>
        <v>2651692.89976044</v>
      </c>
      <c r="J23" s="125"/>
      <c r="K23" s="128">
        <v>1104321.1554500007</v>
      </c>
      <c r="L23" s="128">
        <v>1934992.7137806898</v>
      </c>
      <c r="M23" s="129">
        <f t="shared" si="2"/>
        <v>3039313.8692306904</v>
      </c>
      <c r="N23" s="125"/>
      <c r="O23" s="128">
        <v>29538211.260167763</v>
      </c>
      <c r="P23" s="128">
        <v>47984080.91869425</v>
      </c>
      <c r="Q23" s="129">
        <f t="shared" si="3"/>
        <v>77522292.178862005</v>
      </c>
      <c r="R23" s="125"/>
      <c r="S23" s="130">
        <f t="shared" si="4"/>
        <v>33604907.654571764</v>
      </c>
      <c r="T23" s="130">
        <f t="shared" si="4"/>
        <v>53240216.511404142</v>
      </c>
      <c r="U23" s="130">
        <f t="shared" si="5"/>
        <v>86845124.165975899</v>
      </c>
    </row>
    <row r="24" spans="1:21" ht="15">
      <c r="B24" s="135" t="s">
        <v>54</v>
      </c>
      <c r="C24" s="131">
        <f>SUM(C19:C23)</f>
        <v>7817325.7261163089</v>
      </c>
      <c r="D24" s="131">
        <f>SUM(D19:D23)</f>
        <v>2910287.3662945111</v>
      </c>
      <c r="E24" s="131">
        <f>SUM(E19:E23)</f>
        <v>10727613.092410821</v>
      </c>
      <c r="F24" s="125"/>
      <c r="G24" s="131">
        <f>SUM(G19:G23)</f>
        <v>4724437.916750771</v>
      </c>
      <c r="H24" s="131">
        <f>SUM(H19:H23)</f>
        <v>3439540.393619528</v>
      </c>
      <c r="I24" s="131">
        <f>SUM(I19:I23)</f>
        <v>8163978.3103703</v>
      </c>
      <c r="J24" s="125"/>
      <c r="K24" s="131">
        <f>SUM(K19:K23)</f>
        <v>3449653.8569455417</v>
      </c>
      <c r="L24" s="131">
        <f>SUM(L19:L23)</f>
        <v>3640428.2297083009</v>
      </c>
      <c r="M24" s="131">
        <f>SUM(M19:M23)</f>
        <v>7090082.0866538426</v>
      </c>
      <c r="N24" s="125"/>
      <c r="O24" s="131">
        <f>SUM(O19:O23)</f>
        <v>36213948.05717729</v>
      </c>
      <c r="P24" s="131">
        <f>SUM(P19:P23)</f>
        <v>52446453.731921352</v>
      </c>
      <c r="Q24" s="131">
        <f>SUM(Q19:Q23)</f>
        <v>88660401.789098635</v>
      </c>
      <c r="R24" s="125"/>
      <c r="S24" s="132">
        <f>SUM(S19:S23)</f>
        <v>52205365.556989908</v>
      </c>
      <c r="T24" s="132">
        <f>SUM(T19:T23)</f>
        <v>62436709.721543692</v>
      </c>
      <c r="U24" s="132">
        <f>SUM(U19:U23)</f>
        <v>114642075.27853359</v>
      </c>
    </row>
    <row r="26" spans="1:21" ht="15" thickBot="1">
      <c r="A26" s="63"/>
      <c r="B26" s="86"/>
      <c r="C26" s="100"/>
      <c r="D26" s="100"/>
      <c r="E26" s="100"/>
      <c r="F26" s="100"/>
      <c r="G26" s="101"/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</row>
    <row r="27" spans="1:21">
      <c r="A27" s="63"/>
      <c r="B27" s="63"/>
      <c r="C27" s="99"/>
      <c r="D27" s="99"/>
      <c r="E27" s="99"/>
      <c r="F27" s="99"/>
      <c r="G27" s="99"/>
      <c r="H27" s="99"/>
      <c r="I27" s="99"/>
      <c r="J27" s="99"/>
    </row>
    <row r="28" spans="1:21">
      <c r="A28" s="63"/>
      <c r="B28" s="63"/>
      <c r="C28" s="99"/>
      <c r="D28" s="99"/>
      <c r="E28" s="99"/>
      <c r="F28" s="99"/>
      <c r="G28" s="99"/>
      <c r="H28" s="99"/>
      <c r="I28" s="99"/>
      <c r="J28" s="99"/>
    </row>
    <row r="29" spans="1:21" ht="15.75">
      <c r="A29" s="63"/>
      <c r="B29" s="73" t="s">
        <v>55</v>
      </c>
      <c r="C29" s="99"/>
      <c r="D29" s="99"/>
      <c r="E29" s="99"/>
      <c r="F29" s="99"/>
      <c r="G29" s="99"/>
      <c r="H29" s="99"/>
      <c r="I29" s="99"/>
      <c r="J29" s="76"/>
      <c r="R29" s="76"/>
    </row>
    <row r="30" spans="1:21" ht="15">
      <c r="A30" s="63"/>
      <c r="B30" s="88"/>
      <c r="C30" s="99"/>
      <c r="D30" s="99"/>
      <c r="E30" s="99"/>
      <c r="F30" s="99"/>
      <c r="G30" s="99"/>
      <c r="H30" s="99"/>
      <c r="I30" s="99"/>
      <c r="J30" s="76"/>
      <c r="N30" s="76"/>
      <c r="R30" s="76"/>
    </row>
    <row r="31" spans="1:21" s="105" customFormat="1" ht="24" customHeight="1">
      <c r="A31" s="85"/>
      <c r="B31" s="185" t="s">
        <v>86</v>
      </c>
      <c r="C31" s="181" t="s">
        <v>19</v>
      </c>
      <c r="D31" s="179"/>
      <c r="E31" s="179"/>
      <c r="F31" s="102"/>
      <c r="G31" s="179" t="s">
        <v>20</v>
      </c>
      <c r="H31" s="179"/>
      <c r="I31" s="179"/>
      <c r="J31" s="103"/>
      <c r="K31" s="181" t="s">
        <v>21</v>
      </c>
      <c r="L31" s="179"/>
      <c r="M31" s="179"/>
      <c r="N31" s="104"/>
      <c r="O31" s="179" t="s">
        <v>22</v>
      </c>
      <c r="P31" s="179"/>
      <c r="Q31" s="179"/>
      <c r="R31" s="103"/>
      <c r="S31" s="179" t="s">
        <v>33</v>
      </c>
      <c r="T31" s="179"/>
      <c r="U31" s="179"/>
    </row>
    <row r="32" spans="1:21" ht="15">
      <c r="A32" s="63"/>
      <c r="B32" s="185"/>
      <c r="C32" s="106"/>
      <c r="D32" s="106"/>
      <c r="E32" s="106"/>
      <c r="F32" s="99"/>
      <c r="G32" s="106"/>
      <c r="H32" s="106"/>
      <c r="I32" s="106"/>
      <c r="J32" s="107"/>
      <c r="K32" s="106"/>
      <c r="L32" s="106"/>
      <c r="M32" s="106"/>
      <c r="N32" s="107"/>
      <c r="O32" s="106"/>
      <c r="P32" s="106"/>
      <c r="Q32" s="106"/>
      <c r="R32" s="107"/>
      <c r="S32" s="106"/>
      <c r="T32" s="106"/>
      <c r="U32" s="106"/>
    </row>
    <row r="33" spans="1:23" ht="15">
      <c r="A33" s="63"/>
      <c r="B33" s="185"/>
      <c r="C33" s="108" t="s">
        <v>26</v>
      </c>
      <c r="D33" s="108" t="s">
        <v>27</v>
      </c>
      <c r="E33" s="108" t="s">
        <v>18</v>
      </c>
      <c r="F33" s="99"/>
      <c r="G33" s="108" t="s">
        <v>26</v>
      </c>
      <c r="H33" s="108" t="s">
        <v>27</v>
      </c>
      <c r="I33" s="108" t="s">
        <v>18</v>
      </c>
      <c r="J33" s="107"/>
      <c r="K33" s="108" t="s">
        <v>26</v>
      </c>
      <c r="L33" s="108" t="s">
        <v>27</v>
      </c>
      <c r="M33" s="108" t="s">
        <v>18</v>
      </c>
      <c r="N33" s="107"/>
      <c r="O33" s="108" t="s">
        <v>26</v>
      </c>
      <c r="P33" s="108" t="s">
        <v>27</v>
      </c>
      <c r="Q33" s="108" t="s">
        <v>18</v>
      </c>
      <c r="R33" s="107"/>
      <c r="S33" s="108" t="s">
        <v>26</v>
      </c>
      <c r="T33" s="108" t="s">
        <v>27</v>
      </c>
      <c r="U33" s="108" t="s">
        <v>18</v>
      </c>
    </row>
    <row r="34" spans="1:23">
      <c r="A34" s="63"/>
      <c r="B34" s="117"/>
      <c r="C34" s="89"/>
      <c r="D34" s="89"/>
      <c r="E34" s="89"/>
      <c r="F34" s="99"/>
      <c r="G34" s="89"/>
      <c r="H34" s="89"/>
      <c r="I34" s="89"/>
      <c r="J34" s="89"/>
      <c r="K34" s="89"/>
      <c r="L34" s="89"/>
      <c r="M34" s="89"/>
      <c r="N34" s="118"/>
      <c r="O34" s="89"/>
      <c r="P34" s="89"/>
      <c r="Q34" s="89"/>
      <c r="R34" s="89"/>
      <c r="S34" s="89"/>
      <c r="T34" s="89"/>
      <c r="U34" s="89"/>
    </row>
    <row r="35" spans="1:23">
      <c r="A35" s="63"/>
      <c r="B35" s="133" t="s">
        <v>78</v>
      </c>
      <c r="C35" s="122">
        <v>386539</v>
      </c>
      <c r="D35" s="122">
        <v>2466</v>
      </c>
      <c r="E35" s="122">
        <f t="shared" ref="E35:E39" si="6">+C35+D35</f>
        <v>389005</v>
      </c>
      <c r="F35" s="123"/>
      <c r="G35" s="122">
        <v>66653</v>
      </c>
      <c r="H35" s="122">
        <v>2087</v>
      </c>
      <c r="I35" s="122">
        <f t="shared" ref="I35:I39" si="7">+G35+H35</f>
        <v>68740</v>
      </c>
      <c r="J35" s="122"/>
      <c r="K35" s="122">
        <v>28075</v>
      </c>
      <c r="L35" s="122">
        <v>979</v>
      </c>
      <c r="M35" s="122">
        <f t="shared" ref="M35:M39" si="8">+K35+L35</f>
        <v>29054</v>
      </c>
      <c r="N35" s="122"/>
      <c r="O35" s="122">
        <v>80716</v>
      </c>
      <c r="P35" s="122">
        <v>8974</v>
      </c>
      <c r="Q35" s="122">
        <f t="shared" ref="Q35:Q39" si="9">+O35+P35</f>
        <v>89690</v>
      </c>
      <c r="R35" s="122"/>
      <c r="S35" s="124">
        <f>+C35+G35+K35+O35</f>
        <v>561983</v>
      </c>
      <c r="T35" s="124">
        <f>+D35+H35+L35+P35</f>
        <v>14506</v>
      </c>
      <c r="U35" s="124">
        <f>+S35+T35</f>
        <v>576489</v>
      </c>
      <c r="V35" s="136"/>
    </row>
    <row r="36" spans="1:23">
      <c r="B36" s="134" t="s">
        <v>79</v>
      </c>
      <c r="C36" s="125">
        <v>19838</v>
      </c>
      <c r="D36" s="125">
        <v>2006</v>
      </c>
      <c r="E36" s="126">
        <f t="shared" si="6"/>
        <v>21844</v>
      </c>
      <c r="F36" s="125"/>
      <c r="G36" s="125">
        <v>9848</v>
      </c>
      <c r="H36" s="125">
        <v>2248</v>
      </c>
      <c r="I36" s="126">
        <f t="shared" si="7"/>
        <v>12096</v>
      </c>
      <c r="J36" s="125"/>
      <c r="K36" s="125">
        <v>4109</v>
      </c>
      <c r="L36" s="125">
        <v>958</v>
      </c>
      <c r="M36" s="126">
        <f t="shared" si="8"/>
        <v>5067</v>
      </c>
      <c r="N36" s="125"/>
      <c r="O36" s="125">
        <v>7184</v>
      </c>
      <c r="P36" s="125">
        <v>2499</v>
      </c>
      <c r="Q36" s="126">
        <f t="shared" si="9"/>
        <v>9683</v>
      </c>
      <c r="R36" s="125"/>
      <c r="S36" s="127">
        <f t="shared" ref="S36:S39" si="10">+C36+G36+K36+O36</f>
        <v>40979</v>
      </c>
      <c r="T36" s="127">
        <f t="shared" ref="T36:T39" si="11">+D36+H36+L36+P36</f>
        <v>7711</v>
      </c>
      <c r="U36" s="127">
        <f t="shared" ref="U36:U39" si="12">+S36+T36</f>
        <v>48690</v>
      </c>
      <c r="V36" s="136"/>
    </row>
    <row r="37" spans="1:23">
      <c r="B37" s="134" t="s">
        <v>80</v>
      </c>
      <c r="C37" s="125">
        <v>5678</v>
      </c>
      <c r="D37" s="125">
        <v>1504</v>
      </c>
      <c r="E37" s="126">
        <f t="shared" si="6"/>
        <v>7182</v>
      </c>
      <c r="F37" s="125"/>
      <c r="G37" s="125">
        <v>5054</v>
      </c>
      <c r="H37" s="125">
        <v>3058</v>
      </c>
      <c r="I37" s="126">
        <f t="shared" si="7"/>
        <v>8112</v>
      </c>
      <c r="J37" s="125"/>
      <c r="K37" s="125">
        <v>3340</v>
      </c>
      <c r="L37" s="125">
        <v>1685</v>
      </c>
      <c r="M37" s="126">
        <f t="shared" si="8"/>
        <v>5025</v>
      </c>
      <c r="N37" s="125"/>
      <c r="O37" s="125">
        <v>5757</v>
      </c>
      <c r="P37" s="125">
        <v>3595</v>
      </c>
      <c r="Q37" s="126">
        <f t="shared" si="9"/>
        <v>9352</v>
      </c>
      <c r="R37" s="125"/>
      <c r="S37" s="127">
        <f t="shared" si="10"/>
        <v>19829</v>
      </c>
      <c r="T37" s="127">
        <f t="shared" si="11"/>
        <v>9842</v>
      </c>
      <c r="U37" s="127">
        <f t="shared" si="12"/>
        <v>29671</v>
      </c>
      <c r="V37" s="136"/>
    </row>
    <row r="38" spans="1:23">
      <c r="B38" s="134" t="s">
        <v>81</v>
      </c>
      <c r="C38" s="125">
        <v>912</v>
      </c>
      <c r="D38" s="125">
        <v>455</v>
      </c>
      <c r="E38" s="126">
        <f t="shared" si="6"/>
        <v>1367</v>
      </c>
      <c r="F38" s="125"/>
      <c r="G38" s="125">
        <v>997</v>
      </c>
      <c r="H38" s="125">
        <v>1159</v>
      </c>
      <c r="I38" s="126">
        <f t="shared" si="7"/>
        <v>2156</v>
      </c>
      <c r="J38" s="125"/>
      <c r="K38" s="125">
        <v>1029</v>
      </c>
      <c r="L38" s="125">
        <v>1302</v>
      </c>
      <c r="M38" s="126">
        <f t="shared" si="8"/>
        <v>2331</v>
      </c>
      <c r="N38" s="125"/>
      <c r="O38" s="125">
        <v>4410</v>
      </c>
      <c r="P38" s="125">
        <v>3446</v>
      </c>
      <c r="Q38" s="126">
        <f t="shared" si="9"/>
        <v>7856</v>
      </c>
      <c r="R38" s="125"/>
      <c r="S38" s="127">
        <f t="shared" si="10"/>
        <v>7348</v>
      </c>
      <c r="T38" s="127">
        <f t="shared" si="11"/>
        <v>6362</v>
      </c>
      <c r="U38" s="127">
        <f t="shared" si="12"/>
        <v>13710</v>
      </c>
      <c r="V38" s="136"/>
    </row>
    <row r="39" spans="1:23">
      <c r="B39" s="134" t="s">
        <v>82</v>
      </c>
      <c r="C39" s="128">
        <v>257</v>
      </c>
      <c r="D39" s="128">
        <v>311</v>
      </c>
      <c r="E39" s="129">
        <f t="shared" si="6"/>
        <v>568</v>
      </c>
      <c r="F39" s="125"/>
      <c r="G39" s="128">
        <v>267</v>
      </c>
      <c r="H39" s="128">
        <v>333</v>
      </c>
      <c r="I39" s="129">
        <f t="shared" si="7"/>
        <v>600</v>
      </c>
      <c r="J39" s="125"/>
      <c r="K39" s="128">
        <v>278</v>
      </c>
      <c r="L39" s="128">
        <v>535</v>
      </c>
      <c r="M39" s="129">
        <f t="shared" si="8"/>
        <v>813</v>
      </c>
      <c r="N39" s="125"/>
      <c r="O39" s="128">
        <v>4059</v>
      </c>
      <c r="P39" s="128">
        <v>5416</v>
      </c>
      <c r="Q39" s="129">
        <f t="shared" si="9"/>
        <v>9475</v>
      </c>
      <c r="R39" s="125"/>
      <c r="S39" s="130">
        <f t="shared" si="10"/>
        <v>4861</v>
      </c>
      <c r="T39" s="130">
        <f t="shared" si="11"/>
        <v>6595</v>
      </c>
      <c r="U39" s="130">
        <f t="shared" si="12"/>
        <v>11456</v>
      </c>
      <c r="V39" s="136"/>
    </row>
    <row r="40" spans="1:23" ht="15">
      <c r="B40" s="135" t="s">
        <v>54</v>
      </c>
      <c r="C40" s="131">
        <f>SUM(C35:C39)</f>
        <v>413224</v>
      </c>
      <c r="D40" s="131">
        <f>SUM(D35:D39)</f>
        <v>6742</v>
      </c>
      <c r="E40" s="131">
        <f>SUM(E35:E39)</f>
        <v>419966</v>
      </c>
      <c r="F40" s="125"/>
      <c r="G40" s="131">
        <f>SUM(G35:G39)</f>
        <v>82819</v>
      </c>
      <c r="H40" s="131">
        <f>SUM(H35:H39)</f>
        <v>8885</v>
      </c>
      <c r="I40" s="131">
        <f>SUM(I35:I39)</f>
        <v>91704</v>
      </c>
      <c r="J40" s="125"/>
      <c r="K40" s="131">
        <f>SUM(K35:K39)</f>
        <v>36831</v>
      </c>
      <c r="L40" s="131">
        <f>SUM(L35:L39)</f>
        <v>5459</v>
      </c>
      <c r="M40" s="131">
        <f>SUM(M35:M39)</f>
        <v>42290</v>
      </c>
      <c r="N40" s="125"/>
      <c r="O40" s="131">
        <f>SUM(O35:O39)</f>
        <v>102126</v>
      </c>
      <c r="P40" s="131">
        <f>SUM(P35:P39)</f>
        <v>23930</v>
      </c>
      <c r="Q40" s="131">
        <f>SUM(Q35:Q39)</f>
        <v>126056</v>
      </c>
      <c r="R40" s="125"/>
      <c r="S40" s="132">
        <f>SUM(S35:S39)</f>
        <v>635000</v>
      </c>
      <c r="T40" s="132">
        <f>SUM(T35:T39)</f>
        <v>45016</v>
      </c>
      <c r="U40" s="132">
        <f>SUM(U35:U39)</f>
        <v>680016</v>
      </c>
    </row>
    <row r="42" spans="1:23" s="87" customFormat="1">
      <c r="A42" s="65"/>
      <c r="B42" s="65"/>
      <c r="V42" s="65"/>
      <c r="W42" s="65"/>
    </row>
    <row r="43" spans="1:23">
      <c r="B43" s="65" t="s">
        <v>83</v>
      </c>
      <c r="S43" s="65"/>
      <c r="T43" s="65"/>
      <c r="U43" s="65"/>
    </row>
  </sheetData>
  <mergeCells count="14">
    <mergeCell ref="S31:U31"/>
    <mergeCell ref="B8:U8"/>
    <mergeCell ref="B9:U9"/>
    <mergeCell ref="B15:B17"/>
    <mergeCell ref="C15:E15"/>
    <mergeCell ref="G15:I15"/>
    <mergeCell ref="K15:M15"/>
    <mergeCell ref="O15:Q15"/>
    <mergeCell ref="S15:U15"/>
    <mergeCell ref="B31:B33"/>
    <mergeCell ref="C31:E31"/>
    <mergeCell ref="G31:I31"/>
    <mergeCell ref="K31:M31"/>
    <mergeCell ref="O31:Q31"/>
  </mergeCells>
  <hyperlinks>
    <hyperlink ref="B1" location="Índice!A1" display="Ir a inicio" xr:uid="{AEC78825-EB11-4E7A-AD47-A30BA0A28AC4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23B18-FEA8-40B8-A293-14496167966E}">
  <sheetPr>
    <pageSetUpPr fitToPage="1"/>
  </sheetPr>
  <dimension ref="A1:W49"/>
  <sheetViews>
    <sheetView showGridLines="0" zoomScaleNormal="100" workbookViewId="0">
      <pane xSplit="2" ySplit="17" topLeftCell="C18" activePane="bottomRight" state="frozen"/>
      <selection pane="topRight" activeCell="C1" sqref="C1"/>
      <selection pane="bottomLeft" activeCell="A18" sqref="A18"/>
      <selection pane="bottomRight" activeCell="C18" sqref="C18"/>
    </sheetView>
  </sheetViews>
  <sheetFormatPr baseColWidth="10" defaultColWidth="11.42578125" defaultRowHeight="14.25"/>
  <cols>
    <col min="1" max="1" width="1.7109375" style="65" customWidth="1"/>
    <col min="2" max="2" width="36.7109375" style="65" customWidth="1"/>
    <col min="3" max="5" width="12.28515625" style="87" customWidth="1"/>
    <col min="6" max="6" width="2.7109375" style="87" customWidth="1"/>
    <col min="7" max="9" width="12.28515625" style="87" customWidth="1"/>
    <col min="10" max="10" width="2.7109375" style="87" customWidth="1"/>
    <col min="11" max="13" width="12.28515625" style="87" customWidth="1"/>
    <col min="14" max="14" width="2.7109375" style="87" customWidth="1"/>
    <col min="15" max="17" width="12.28515625" style="87" customWidth="1"/>
    <col min="18" max="18" width="2.7109375" style="87" customWidth="1"/>
    <col min="19" max="21" width="14.28515625" style="87" customWidth="1"/>
    <col min="22" max="16384" width="11.42578125" style="65"/>
  </cols>
  <sheetData>
    <row r="1" spans="1:21" ht="15">
      <c r="A1" s="83"/>
      <c r="B1" s="144" t="s">
        <v>12</v>
      </c>
      <c r="C1" s="99"/>
      <c r="D1" s="99"/>
      <c r="E1" s="99"/>
      <c r="F1" s="99"/>
      <c r="G1" s="99"/>
      <c r="H1" s="99"/>
      <c r="I1" s="99"/>
      <c r="J1" s="99"/>
    </row>
    <row r="2" spans="1:21">
      <c r="A2" s="84"/>
      <c r="B2" s="83"/>
      <c r="C2" s="99"/>
      <c r="D2" s="99"/>
      <c r="E2" s="99"/>
      <c r="F2" s="99"/>
    </row>
    <row r="3" spans="1:21">
      <c r="A3" s="84"/>
      <c r="B3" s="83"/>
      <c r="C3" s="99"/>
      <c r="D3" s="99"/>
      <c r="E3" s="99"/>
      <c r="F3" s="99"/>
    </row>
    <row r="4" spans="1:21">
      <c r="A4" s="84"/>
      <c r="B4" s="83"/>
      <c r="C4" s="99"/>
      <c r="D4" s="99"/>
      <c r="E4" s="99"/>
      <c r="F4" s="99"/>
    </row>
    <row r="5" spans="1:21">
      <c r="A5" s="84"/>
      <c r="B5" s="83"/>
      <c r="C5" s="99"/>
      <c r="D5" s="99"/>
      <c r="E5" s="99"/>
      <c r="F5" s="99"/>
    </row>
    <row r="6" spans="1:21">
      <c r="A6" s="84"/>
      <c r="B6" s="83"/>
      <c r="C6" s="99"/>
      <c r="D6" s="99"/>
      <c r="E6" s="99"/>
      <c r="F6" s="99"/>
    </row>
    <row r="7" spans="1:21">
      <c r="A7" s="84"/>
      <c r="B7" s="83"/>
      <c r="C7" s="99"/>
      <c r="D7" s="99"/>
      <c r="E7" s="99"/>
      <c r="F7" s="99"/>
    </row>
    <row r="8" spans="1:21" ht="26.25">
      <c r="A8" s="63"/>
      <c r="B8" s="178" t="s">
        <v>126</v>
      </c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  <c r="S8" s="178"/>
      <c r="T8" s="178"/>
      <c r="U8" s="178"/>
    </row>
    <row r="9" spans="1:21">
      <c r="A9" s="63"/>
      <c r="B9" s="171">
        <f>+Carátula!B17</f>
        <v>45473</v>
      </c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  <c r="R9" s="172"/>
      <c r="S9" s="172"/>
      <c r="T9" s="172"/>
      <c r="U9" s="172"/>
    </row>
    <row r="10" spans="1:21" ht="15" thickBot="1">
      <c r="A10" s="63"/>
      <c r="B10" s="86"/>
      <c r="C10" s="100"/>
      <c r="D10" s="100"/>
      <c r="E10" s="100"/>
      <c r="F10" s="100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</row>
    <row r="11" spans="1:21">
      <c r="A11" s="63"/>
      <c r="B11" s="63"/>
      <c r="C11" s="99"/>
      <c r="D11" s="99"/>
      <c r="E11" s="99"/>
      <c r="F11" s="99"/>
      <c r="G11" s="99"/>
      <c r="H11" s="99"/>
      <c r="I11" s="99"/>
      <c r="J11" s="99"/>
    </row>
    <row r="12" spans="1:21">
      <c r="A12" s="63"/>
      <c r="B12" s="63"/>
      <c r="C12" s="99"/>
      <c r="D12" s="99"/>
      <c r="E12" s="99"/>
      <c r="F12" s="99"/>
      <c r="G12" s="99"/>
      <c r="H12" s="99"/>
      <c r="I12" s="99"/>
      <c r="J12" s="99"/>
    </row>
    <row r="13" spans="1:21" ht="15.75">
      <c r="A13" s="63"/>
      <c r="B13" s="73" t="s">
        <v>35</v>
      </c>
      <c r="C13" s="99"/>
      <c r="D13" s="99"/>
      <c r="E13" s="99"/>
      <c r="F13" s="99"/>
      <c r="G13" s="99"/>
      <c r="H13" s="99"/>
      <c r="I13" s="99"/>
      <c r="J13" s="76"/>
      <c r="R13" s="76"/>
    </row>
    <row r="14" spans="1:21" ht="15">
      <c r="A14" s="63"/>
      <c r="B14" s="88"/>
      <c r="C14" s="99"/>
      <c r="D14" s="99"/>
      <c r="E14" s="99"/>
      <c r="F14" s="99"/>
      <c r="G14" s="99"/>
      <c r="H14" s="99"/>
      <c r="I14" s="99"/>
      <c r="J14" s="76"/>
      <c r="N14" s="76"/>
      <c r="R14" s="76"/>
    </row>
    <row r="15" spans="1:21" s="105" customFormat="1" ht="24" customHeight="1">
      <c r="A15" s="85"/>
      <c r="B15" s="185" t="s">
        <v>125</v>
      </c>
      <c r="C15" s="181" t="s">
        <v>19</v>
      </c>
      <c r="D15" s="179"/>
      <c r="E15" s="179"/>
      <c r="F15" s="102"/>
      <c r="G15" s="179" t="s">
        <v>20</v>
      </c>
      <c r="H15" s="179"/>
      <c r="I15" s="179"/>
      <c r="J15" s="103"/>
      <c r="K15" s="181" t="s">
        <v>21</v>
      </c>
      <c r="L15" s="179"/>
      <c r="M15" s="179"/>
      <c r="N15" s="104"/>
      <c r="O15" s="179" t="s">
        <v>22</v>
      </c>
      <c r="P15" s="179"/>
      <c r="Q15" s="179"/>
      <c r="R15" s="103"/>
      <c r="S15" s="179" t="s">
        <v>33</v>
      </c>
      <c r="T15" s="179"/>
      <c r="U15" s="179"/>
    </row>
    <row r="16" spans="1:21" ht="15">
      <c r="A16" s="63"/>
      <c r="B16" s="185"/>
      <c r="C16" s="106"/>
      <c r="D16" s="106"/>
      <c r="E16" s="106"/>
      <c r="F16" s="99"/>
      <c r="G16" s="106"/>
      <c r="H16" s="106"/>
      <c r="I16" s="106"/>
      <c r="J16" s="107"/>
      <c r="K16" s="106"/>
      <c r="L16" s="106"/>
      <c r="M16" s="106"/>
      <c r="N16" s="107"/>
      <c r="O16" s="106"/>
      <c r="P16" s="106"/>
      <c r="Q16" s="106"/>
      <c r="R16" s="107"/>
      <c r="S16" s="106"/>
      <c r="T16" s="106"/>
      <c r="U16" s="106"/>
    </row>
    <row r="17" spans="1:21" ht="15">
      <c r="A17" s="63"/>
      <c r="B17" s="185"/>
      <c r="C17" s="108" t="s">
        <v>26</v>
      </c>
      <c r="D17" s="108" t="s">
        <v>27</v>
      </c>
      <c r="E17" s="108" t="s">
        <v>18</v>
      </c>
      <c r="F17" s="99"/>
      <c r="G17" s="108" t="s">
        <v>26</v>
      </c>
      <c r="H17" s="108" t="s">
        <v>27</v>
      </c>
      <c r="I17" s="108" t="s">
        <v>18</v>
      </c>
      <c r="J17" s="107"/>
      <c r="K17" s="108" t="s">
        <v>26</v>
      </c>
      <c r="L17" s="108" t="s">
        <v>27</v>
      </c>
      <c r="M17" s="108" t="s">
        <v>18</v>
      </c>
      <c r="N17" s="107"/>
      <c r="O17" s="108" t="s">
        <v>26</v>
      </c>
      <c r="P17" s="108" t="s">
        <v>27</v>
      </c>
      <c r="Q17" s="108" t="s">
        <v>18</v>
      </c>
      <c r="R17" s="107"/>
      <c r="S17" s="108" t="s">
        <v>26</v>
      </c>
      <c r="T17" s="108" t="s">
        <v>27</v>
      </c>
      <c r="U17" s="108" t="s">
        <v>18</v>
      </c>
    </row>
    <row r="18" spans="1:21">
      <c r="A18" s="63"/>
      <c r="B18" s="117"/>
      <c r="C18" s="89"/>
      <c r="D18" s="89"/>
      <c r="E18" s="89"/>
      <c r="F18" s="99"/>
      <c r="G18" s="89"/>
      <c r="H18" s="89"/>
      <c r="I18" s="89"/>
      <c r="J18" s="89"/>
      <c r="K18" s="89"/>
      <c r="L18" s="89"/>
      <c r="M18" s="89"/>
      <c r="N18" s="118"/>
      <c r="O18" s="89"/>
      <c r="P18" s="89"/>
      <c r="Q18" s="89"/>
      <c r="R18" s="89"/>
      <c r="S18" s="89"/>
      <c r="T18" s="89"/>
      <c r="U18" s="89"/>
    </row>
    <row r="19" spans="1:21">
      <c r="A19" s="63"/>
      <c r="B19" s="133">
        <v>1</v>
      </c>
      <c r="C19" s="122">
        <v>6138643.8423978537</v>
      </c>
      <c r="D19" s="122">
        <v>2378484.0259075286</v>
      </c>
      <c r="E19" s="122">
        <f>+C19+D19</f>
        <v>8517127.8683053814</v>
      </c>
      <c r="F19" s="123"/>
      <c r="G19" s="122">
        <v>3717308.05366877</v>
      </c>
      <c r="H19" s="122">
        <v>2907059.6512886463</v>
      </c>
      <c r="I19" s="122">
        <f>+G19+H19</f>
        <v>6624367.7049574163</v>
      </c>
      <c r="J19" s="122"/>
      <c r="K19" s="122">
        <v>2745224.5789387599</v>
      </c>
      <c r="L19" s="122">
        <v>3178701.9022952388</v>
      </c>
      <c r="M19" s="122">
        <f>+K19+L19</f>
        <v>5923926.4812339991</v>
      </c>
      <c r="N19" s="122"/>
      <c r="O19" s="122">
        <v>32448018.271823488</v>
      </c>
      <c r="P19" s="122">
        <v>48671369.81983088</v>
      </c>
      <c r="Q19" s="122">
        <f>+O19+P19</f>
        <v>81119388.09165436</v>
      </c>
      <c r="R19" s="122"/>
      <c r="S19" s="124">
        <f>+C19+G19+K19+O19</f>
        <v>45049194.746828869</v>
      </c>
      <c r="T19" s="124">
        <f>+D19+H19+L19+P19</f>
        <v>57135615.399322294</v>
      </c>
      <c r="U19" s="124">
        <f>+S19+T19</f>
        <v>102184810.14615116</v>
      </c>
    </row>
    <row r="20" spans="1:21">
      <c r="B20" s="134" t="s">
        <v>123</v>
      </c>
      <c r="C20" s="125">
        <v>492055.58030500199</v>
      </c>
      <c r="D20" s="125">
        <v>250179.87591686993</v>
      </c>
      <c r="E20" s="122">
        <f t="shared" ref="E20:E25" si="0">+C20+D20</f>
        <v>742235.45622187189</v>
      </c>
      <c r="F20" s="125"/>
      <c r="G20" s="125">
        <v>334032.31618999958</v>
      </c>
      <c r="H20" s="125">
        <v>277428.86322856025</v>
      </c>
      <c r="I20" s="122">
        <f t="shared" ref="I20:I25" si="1">+G20+H20</f>
        <v>611461.17941855988</v>
      </c>
      <c r="J20" s="125"/>
      <c r="K20" s="125">
        <v>314385.79578174942</v>
      </c>
      <c r="L20" s="125">
        <v>236106.52238777003</v>
      </c>
      <c r="M20" s="122">
        <f t="shared" ref="M20:M25" si="2">+K20+L20</f>
        <v>550492.31816951942</v>
      </c>
      <c r="N20" s="125"/>
      <c r="O20" s="125">
        <v>1812837.4581437416</v>
      </c>
      <c r="P20" s="125">
        <v>2072759.4067333199</v>
      </c>
      <c r="Q20" s="122">
        <f t="shared" ref="Q20:Q25" si="3">+O20+P20</f>
        <v>3885596.8648770615</v>
      </c>
      <c r="R20" s="125"/>
      <c r="S20" s="127">
        <f t="shared" ref="S20:T26" si="4">+C20+G20+K20+O20</f>
        <v>2953311.1504204925</v>
      </c>
      <c r="T20" s="127">
        <f t="shared" si="4"/>
        <v>2836474.6682665199</v>
      </c>
      <c r="U20" s="127">
        <f t="shared" ref="U20:U26" si="5">+S20+T20</f>
        <v>5789785.8186870124</v>
      </c>
    </row>
    <row r="21" spans="1:21">
      <c r="B21" s="134" t="s">
        <v>124</v>
      </c>
      <c r="C21" s="125">
        <v>270792.02544939995</v>
      </c>
      <c r="D21" s="125">
        <v>125222.50747289004</v>
      </c>
      <c r="E21" s="122">
        <f t="shared" si="0"/>
        <v>396014.53292228997</v>
      </c>
      <c r="F21" s="125"/>
      <c r="G21" s="125">
        <v>143342.59278599991</v>
      </c>
      <c r="H21" s="125">
        <v>113824.79770581004</v>
      </c>
      <c r="I21" s="122">
        <f t="shared" si="1"/>
        <v>257167.39049180993</v>
      </c>
      <c r="J21" s="125"/>
      <c r="K21" s="125">
        <v>92242.278481000016</v>
      </c>
      <c r="L21" s="125">
        <v>90658.892600129984</v>
      </c>
      <c r="M21" s="122">
        <f t="shared" si="2"/>
        <v>182901.17108112999</v>
      </c>
      <c r="N21" s="125"/>
      <c r="O21" s="125">
        <v>1094563.6417149894</v>
      </c>
      <c r="P21" s="125">
        <v>921769.20516414836</v>
      </c>
      <c r="Q21" s="122">
        <f t="shared" si="3"/>
        <v>2016332.8468791377</v>
      </c>
      <c r="R21" s="125"/>
      <c r="S21" s="124">
        <f t="shared" si="4"/>
        <v>1600940.5384313893</v>
      </c>
      <c r="T21" s="124">
        <f t="shared" si="4"/>
        <v>1251475.4029429783</v>
      </c>
      <c r="U21" s="124">
        <f t="shared" si="5"/>
        <v>2852415.9413743676</v>
      </c>
    </row>
    <row r="22" spans="1:21">
      <c r="B22" s="134">
        <v>2</v>
      </c>
      <c r="C22" s="125">
        <v>124661.22631500044</v>
      </c>
      <c r="D22" s="125">
        <v>29042.259161310001</v>
      </c>
      <c r="E22" s="122">
        <f t="shared" si="0"/>
        <v>153703.48547631045</v>
      </c>
      <c r="F22" s="125"/>
      <c r="G22" s="125">
        <v>81291.135905999967</v>
      </c>
      <c r="H22" s="125">
        <v>36653.010275430002</v>
      </c>
      <c r="I22" s="122">
        <f t="shared" si="1"/>
        <v>117944.14618142997</v>
      </c>
      <c r="J22" s="125"/>
      <c r="K22" s="125">
        <v>42741.971209040006</v>
      </c>
      <c r="L22" s="125">
        <v>59612.474411130002</v>
      </c>
      <c r="M22" s="122">
        <f t="shared" si="2"/>
        <v>102354.44562017001</v>
      </c>
      <c r="N22" s="125"/>
      <c r="O22" s="125">
        <v>174531.47494200006</v>
      </c>
      <c r="P22" s="125">
        <v>243040.15562926992</v>
      </c>
      <c r="Q22" s="122">
        <f t="shared" si="3"/>
        <v>417571.63057127001</v>
      </c>
      <c r="R22" s="125"/>
      <c r="S22" s="127">
        <f t="shared" ref="S22:S25" si="6">+C22+G22+K22+O22</f>
        <v>423225.80837204051</v>
      </c>
      <c r="T22" s="127">
        <f t="shared" ref="T22:T25" si="7">+D22+H22+L22+P22</f>
        <v>368347.89947713993</v>
      </c>
      <c r="U22" s="127">
        <f t="shared" ref="U22:U25" si="8">+S22+T22</f>
        <v>791573.70784918044</v>
      </c>
    </row>
    <row r="23" spans="1:21">
      <c r="B23" s="134">
        <v>3</v>
      </c>
      <c r="C23" s="125">
        <v>114369.70110400017</v>
      </c>
      <c r="D23" s="125">
        <v>20853.265869219998</v>
      </c>
      <c r="E23" s="122">
        <f t="shared" si="0"/>
        <v>135222.96697322017</v>
      </c>
      <c r="F23" s="125"/>
      <c r="G23" s="125">
        <v>65416.210359000055</v>
      </c>
      <c r="H23" s="125">
        <v>14113.528292230001</v>
      </c>
      <c r="I23" s="122">
        <f t="shared" si="1"/>
        <v>79529.738651230058</v>
      </c>
      <c r="J23" s="125"/>
      <c r="K23" s="125">
        <v>31053.052120999986</v>
      </c>
      <c r="L23" s="125">
        <v>9333.1788861299974</v>
      </c>
      <c r="M23" s="122">
        <f t="shared" si="2"/>
        <v>40386.231007129987</v>
      </c>
      <c r="N23" s="125"/>
      <c r="O23" s="125">
        <v>79957.815053000042</v>
      </c>
      <c r="P23" s="125">
        <v>148031.84172544</v>
      </c>
      <c r="Q23" s="122">
        <f t="shared" si="3"/>
        <v>227989.65677844005</v>
      </c>
      <c r="R23" s="125"/>
      <c r="S23" s="124">
        <f t="shared" si="6"/>
        <v>290796.77863700024</v>
      </c>
      <c r="T23" s="124">
        <f t="shared" si="7"/>
        <v>192331.81477301999</v>
      </c>
      <c r="U23" s="124">
        <f t="shared" si="8"/>
        <v>483128.59341002023</v>
      </c>
    </row>
    <row r="24" spans="1:21">
      <c r="B24" s="134">
        <v>4</v>
      </c>
      <c r="C24" s="125">
        <v>90741.25384599992</v>
      </c>
      <c r="D24" s="125">
        <v>2781.4799653999999</v>
      </c>
      <c r="E24" s="122">
        <f t="shared" si="0"/>
        <v>93522.733811399914</v>
      </c>
      <c r="F24" s="125"/>
      <c r="G24" s="125">
        <v>27997.170138000012</v>
      </c>
      <c r="H24" s="125">
        <v>5990.7576719999997</v>
      </c>
      <c r="I24" s="122">
        <f t="shared" si="1"/>
        <v>33987.927810000008</v>
      </c>
      <c r="J24" s="125"/>
      <c r="K24" s="125">
        <v>13297.831636000003</v>
      </c>
      <c r="L24" s="125">
        <v>2648.2267588099999</v>
      </c>
      <c r="M24" s="122">
        <f t="shared" si="2"/>
        <v>15946.058394810003</v>
      </c>
      <c r="N24" s="125"/>
      <c r="O24" s="125">
        <v>66030.360719000004</v>
      </c>
      <c r="P24" s="125">
        <v>106120.04006473004</v>
      </c>
      <c r="Q24" s="122">
        <f t="shared" si="3"/>
        <v>172150.40078373003</v>
      </c>
      <c r="R24" s="125"/>
      <c r="S24" s="127">
        <f t="shared" si="6"/>
        <v>198066.61633899994</v>
      </c>
      <c r="T24" s="127">
        <f t="shared" si="7"/>
        <v>117540.50446094004</v>
      </c>
      <c r="U24" s="127">
        <f t="shared" si="8"/>
        <v>315607.12079993996</v>
      </c>
    </row>
    <row r="25" spans="1:21">
      <c r="B25" s="134">
        <v>5</v>
      </c>
      <c r="C25" s="125">
        <v>85268.646840000205</v>
      </c>
      <c r="D25" s="125">
        <v>10499.913739999998</v>
      </c>
      <c r="E25" s="122">
        <f t="shared" si="0"/>
        <v>95768.560580000209</v>
      </c>
      <c r="F25" s="125"/>
      <c r="G25" s="125">
        <v>47998.763261000029</v>
      </c>
      <c r="H25" s="125">
        <v>8570.640639539999</v>
      </c>
      <c r="I25" s="122">
        <f t="shared" si="1"/>
        <v>56569.403900540026</v>
      </c>
      <c r="J25" s="125"/>
      <c r="K25" s="125">
        <v>29340.657101999994</v>
      </c>
      <c r="L25" s="125">
        <v>4598.2018479999997</v>
      </c>
      <c r="M25" s="122">
        <f t="shared" si="2"/>
        <v>33938.858949999994</v>
      </c>
      <c r="N25" s="125"/>
      <c r="O25" s="125">
        <v>86548.638574999932</v>
      </c>
      <c r="P25" s="125">
        <v>38245.525343669993</v>
      </c>
      <c r="Q25" s="122">
        <f t="shared" si="3"/>
        <v>124794.16391866992</v>
      </c>
      <c r="R25" s="125"/>
      <c r="S25" s="124">
        <f t="shared" si="6"/>
        <v>249156.70577800015</v>
      </c>
      <c r="T25" s="124">
        <f t="shared" si="7"/>
        <v>61914.281571209991</v>
      </c>
      <c r="U25" s="124">
        <f t="shared" si="8"/>
        <v>311070.98734921013</v>
      </c>
    </row>
    <row r="26" spans="1:21">
      <c r="B26" s="134">
        <v>6</v>
      </c>
      <c r="C26" s="128">
        <v>500793.44985899841</v>
      </c>
      <c r="D26" s="128">
        <v>93224.038261289927</v>
      </c>
      <c r="E26" s="129">
        <f t="shared" ref="E26" si="9">+C26+D26</f>
        <v>594017.48812028836</v>
      </c>
      <c r="F26" s="125"/>
      <c r="G26" s="128">
        <v>307051.67444199993</v>
      </c>
      <c r="H26" s="128">
        <v>75899.144517319975</v>
      </c>
      <c r="I26" s="129">
        <f t="shared" ref="I26" si="10">+G26+H26</f>
        <v>382950.81895931991</v>
      </c>
      <c r="J26" s="125"/>
      <c r="K26" s="128">
        <v>181367.69167600019</v>
      </c>
      <c r="L26" s="128">
        <v>58768.83052109</v>
      </c>
      <c r="M26" s="129">
        <f t="shared" ref="M26" si="11">+K26+L26</f>
        <v>240136.52219709021</v>
      </c>
      <c r="N26" s="125"/>
      <c r="O26" s="128">
        <v>451460.39620600018</v>
      </c>
      <c r="P26" s="128">
        <v>245117.73742984008</v>
      </c>
      <c r="Q26" s="129">
        <f>+O26+P26</f>
        <v>696578.13363584026</v>
      </c>
      <c r="R26" s="125"/>
      <c r="S26" s="130">
        <f t="shared" si="4"/>
        <v>1440673.2121829987</v>
      </c>
      <c r="T26" s="130">
        <f t="shared" si="4"/>
        <v>473009.75072954001</v>
      </c>
      <c r="U26" s="130">
        <f t="shared" si="5"/>
        <v>1913682.9629125386</v>
      </c>
    </row>
    <row r="27" spans="1:21" ht="15">
      <c r="B27" s="135" t="s">
        <v>54</v>
      </c>
      <c r="C27" s="131">
        <f>SUM(C19:C26)</f>
        <v>7817325.7261162549</v>
      </c>
      <c r="D27" s="131">
        <f>SUM(D19:D26)</f>
        <v>2910287.3662945079</v>
      </c>
      <c r="E27" s="131">
        <f>SUM(E19:E26)</f>
        <v>10727613.092410764</v>
      </c>
      <c r="F27" s="125"/>
      <c r="G27" s="131">
        <f>SUM(G19:G26)</f>
        <v>4724437.9167507682</v>
      </c>
      <c r="H27" s="131">
        <f>SUM(H19:H26)</f>
        <v>3439540.3936195364</v>
      </c>
      <c r="I27" s="131">
        <f>SUM(I19:I26)</f>
        <v>8163978.3103703065</v>
      </c>
      <c r="J27" s="125"/>
      <c r="K27" s="131">
        <f>SUM(K19:K26)</f>
        <v>3449653.8569455491</v>
      </c>
      <c r="L27" s="131">
        <f>SUM(L19:L26)</f>
        <v>3640428.2297082986</v>
      </c>
      <c r="M27" s="131">
        <f>SUM(M19:M26)</f>
        <v>7090082.0866538491</v>
      </c>
      <c r="N27" s="125"/>
      <c r="O27" s="131">
        <f>SUM(O19:O26)</f>
        <v>36213948.057177223</v>
      </c>
      <c r="P27" s="131">
        <f>SUM(P19:P26)</f>
        <v>52446453.7319213</v>
      </c>
      <c r="Q27" s="131">
        <f>SUM(Q19:Q26)</f>
        <v>88660401.789098516</v>
      </c>
      <c r="R27" s="125"/>
      <c r="S27" s="132">
        <f>SUM(S19:S26)</f>
        <v>52205365.556989796</v>
      </c>
      <c r="T27" s="132">
        <f>SUM(T19:T26)</f>
        <v>62436709.72154364</v>
      </c>
      <c r="U27" s="132">
        <f>SUM(U19:U26)</f>
        <v>114642075.27853341</v>
      </c>
    </row>
    <row r="29" spans="1:21" ht="15" thickBot="1">
      <c r="A29" s="63"/>
      <c r="B29" s="86"/>
      <c r="C29" s="100"/>
      <c r="D29" s="100"/>
      <c r="E29" s="100"/>
      <c r="F29" s="100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</row>
    <row r="30" spans="1:21">
      <c r="A30" s="63"/>
      <c r="B30" s="63"/>
      <c r="C30" s="99"/>
      <c r="D30" s="99"/>
      <c r="E30" s="99"/>
      <c r="F30" s="99"/>
      <c r="G30" s="99"/>
      <c r="H30" s="99"/>
      <c r="I30" s="99"/>
      <c r="J30" s="99"/>
    </row>
    <row r="31" spans="1:21">
      <c r="A31" s="63"/>
      <c r="B31" s="63"/>
      <c r="C31" s="99"/>
      <c r="D31" s="99"/>
      <c r="E31" s="99"/>
      <c r="F31" s="99"/>
      <c r="G31" s="99"/>
      <c r="H31" s="99"/>
      <c r="I31" s="99"/>
      <c r="J31" s="99"/>
    </row>
    <row r="32" spans="1:21" ht="15.75">
      <c r="A32" s="63"/>
      <c r="B32" s="73" t="s">
        <v>55</v>
      </c>
      <c r="C32" s="99"/>
      <c r="D32" s="99"/>
      <c r="E32" s="99"/>
      <c r="F32" s="99"/>
      <c r="G32" s="99"/>
      <c r="H32" s="99"/>
      <c r="I32" s="99"/>
      <c r="J32" s="76"/>
      <c r="R32" s="76"/>
    </row>
    <row r="33" spans="1:23" ht="15">
      <c r="A33" s="63"/>
      <c r="B33" s="88"/>
      <c r="C33" s="99"/>
      <c r="D33" s="99"/>
      <c r="E33" s="99"/>
      <c r="F33" s="99"/>
      <c r="G33" s="99"/>
      <c r="H33" s="99"/>
      <c r="I33" s="99"/>
      <c r="J33" s="76"/>
      <c r="N33" s="76"/>
      <c r="R33" s="76"/>
    </row>
    <row r="34" spans="1:23" s="105" customFormat="1" ht="24" customHeight="1">
      <c r="A34" s="85"/>
      <c r="B34" s="185" t="s">
        <v>125</v>
      </c>
      <c r="C34" s="181" t="s">
        <v>19</v>
      </c>
      <c r="D34" s="179"/>
      <c r="E34" s="179"/>
      <c r="F34" s="102"/>
      <c r="G34" s="179" t="s">
        <v>20</v>
      </c>
      <c r="H34" s="179"/>
      <c r="I34" s="179"/>
      <c r="J34" s="103"/>
      <c r="K34" s="181" t="s">
        <v>21</v>
      </c>
      <c r="L34" s="179"/>
      <c r="M34" s="179"/>
      <c r="N34" s="104"/>
      <c r="O34" s="179" t="s">
        <v>22</v>
      </c>
      <c r="P34" s="179"/>
      <c r="Q34" s="179"/>
      <c r="R34" s="103"/>
      <c r="S34" s="179" t="s">
        <v>33</v>
      </c>
      <c r="T34" s="179"/>
      <c r="U34" s="179"/>
    </row>
    <row r="35" spans="1:23" ht="15">
      <c r="A35" s="63"/>
      <c r="B35" s="185"/>
      <c r="C35" s="106"/>
      <c r="D35" s="106"/>
      <c r="E35" s="106"/>
      <c r="F35" s="99"/>
      <c r="G35" s="106"/>
      <c r="H35" s="106"/>
      <c r="I35" s="106"/>
      <c r="J35" s="107"/>
      <c r="K35" s="106"/>
      <c r="L35" s="106"/>
      <c r="M35" s="106"/>
      <c r="N35" s="107"/>
      <c r="O35" s="106"/>
      <c r="P35" s="106"/>
      <c r="Q35" s="106"/>
      <c r="R35" s="107"/>
      <c r="S35" s="106"/>
      <c r="T35" s="106"/>
      <c r="U35" s="106"/>
    </row>
    <row r="36" spans="1:23" ht="15">
      <c r="A36" s="63"/>
      <c r="B36" s="185"/>
      <c r="C36" s="108" t="s">
        <v>26</v>
      </c>
      <c r="D36" s="108" t="s">
        <v>27</v>
      </c>
      <c r="E36" s="108" t="s">
        <v>18</v>
      </c>
      <c r="F36" s="99"/>
      <c r="G36" s="108" t="s">
        <v>26</v>
      </c>
      <c r="H36" s="108" t="s">
        <v>27</v>
      </c>
      <c r="I36" s="108" t="s">
        <v>18</v>
      </c>
      <c r="J36" s="107"/>
      <c r="K36" s="108" t="s">
        <v>26</v>
      </c>
      <c r="L36" s="108" t="s">
        <v>27</v>
      </c>
      <c r="M36" s="108" t="s">
        <v>18</v>
      </c>
      <c r="N36" s="107"/>
      <c r="O36" s="108" t="s">
        <v>26</v>
      </c>
      <c r="P36" s="108" t="s">
        <v>27</v>
      </c>
      <c r="Q36" s="108" t="s">
        <v>18</v>
      </c>
      <c r="R36" s="107"/>
      <c r="S36" s="108" t="s">
        <v>26</v>
      </c>
      <c r="T36" s="108" t="s">
        <v>27</v>
      </c>
      <c r="U36" s="108" t="s">
        <v>18</v>
      </c>
    </row>
    <row r="37" spans="1:23">
      <c r="A37" s="63"/>
      <c r="B37" s="117"/>
      <c r="C37" s="89"/>
      <c r="D37" s="89"/>
      <c r="E37" s="89"/>
      <c r="F37" s="99"/>
      <c r="G37" s="89"/>
      <c r="H37" s="89"/>
      <c r="I37" s="89"/>
      <c r="J37" s="89"/>
      <c r="K37" s="89"/>
      <c r="L37" s="89"/>
      <c r="M37" s="89"/>
      <c r="N37" s="118"/>
      <c r="O37" s="89"/>
      <c r="P37" s="89"/>
      <c r="Q37" s="89"/>
      <c r="R37" s="89"/>
      <c r="S37" s="89"/>
      <c r="T37" s="89"/>
      <c r="U37" s="89"/>
    </row>
    <row r="38" spans="1:23">
      <c r="A38" s="63"/>
      <c r="B38" s="133">
        <v>1</v>
      </c>
      <c r="C38" s="122">
        <v>346922</v>
      </c>
      <c r="D38" s="122">
        <v>5296</v>
      </c>
      <c r="E38" s="122">
        <f t="shared" ref="E38:E45" si="12">+C38+D38</f>
        <v>352218</v>
      </c>
      <c r="F38" s="123"/>
      <c r="G38" s="122">
        <v>71409</v>
      </c>
      <c r="H38" s="122">
        <v>7477</v>
      </c>
      <c r="I38" s="122">
        <f t="shared" ref="I38:I45" si="13">+G38+H38</f>
        <v>78886</v>
      </c>
      <c r="J38" s="122"/>
      <c r="K38" s="122">
        <v>32268</v>
      </c>
      <c r="L38" s="122">
        <v>4714</v>
      </c>
      <c r="M38" s="122">
        <f t="shared" ref="M38:M45" si="14">+K38+L38</f>
        <v>36982</v>
      </c>
      <c r="N38" s="122"/>
      <c r="O38" s="122">
        <v>94883</v>
      </c>
      <c r="P38" s="122">
        <v>21011</v>
      </c>
      <c r="Q38" s="122">
        <f t="shared" ref="Q38:Q45" si="15">+O38+P38</f>
        <v>115894</v>
      </c>
      <c r="R38" s="122"/>
      <c r="S38" s="124">
        <f>+C38+G38+K38+O38</f>
        <v>545482</v>
      </c>
      <c r="T38" s="124">
        <f>+D38+H38+L38+P38</f>
        <v>38498</v>
      </c>
      <c r="U38" s="124">
        <f>+S38+T38</f>
        <v>583980</v>
      </c>
      <c r="V38" s="136"/>
    </row>
    <row r="39" spans="1:23">
      <c r="B39" s="134" t="s">
        <v>123</v>
      </c>
      <c r="C39" s="125">
        <v>24451</v>
      </c>
      <c r="D39" s="125">
        <v>571</v>
      </c>
      <c r="E39" s="126">
        <f t="shared" si="12"/>
        <v>25022</v>
      </c>
      <c r="F39" s="125"/>
      <c r="G39" s="125">
        <v>4435</v>
      </c>
      <c r="H39" s="125">
        <v>675</v>
      </c>
      <c r="I39" s="126">
        <f t="shared" si="13"/>
        <v>5110</v>
      </c>
      <c r="J39" s="125"/>
      <c r="K39" s="125">
        <v>1825</v>
      </c>
      <c r="L39" s="125">
        <v>389</v>
      </c>
      <c r="M39" s="126">
        <f t="shared" si="14"/>
        <v>2214</v>
      </c>
      <c r="N39" s="125"/>
      <c r="O39" s="125">
        <v>3430</v>
      </c>
      <c r="P39" s="125">
        <v>1788</v>
      </c>
      <c r="Q39" s="126">
        <f t="shared" si="15"/>
        <v>5218</v>
      </c>
      <c r="R39" s="125"/>
      <c r="S39" s="127">
        <f t="shared" ref="S39:T45" si="16">+C39+G39+K39+O39</f>
        <v>34141</v>
      </c>
      <c r="T39" s="127">
        <f t="shared" si="16"/>
        <v>3423</v>
      </c>
      <c r="U39" s="127">
        <f t="shared" ref="U39:U45" si="17">+S39+T39</f>
        <v>37564</v>
      </c>
      <c r="V39" s="136"/>
    </row>
    <row r="40" spans="1:23">
      <c r="B40" s="134" t="s">
        <v>124</v>
      </c>
      <c r="C40" s="122">
        <v>8942</v>
      </c>
      <c r="D40" s="122">
        <v>219</v>
      </c>
      <c r="E40" s="122">
        <f t="shared" ref="E40:E43" si="18">+C40+D40</f>
        <v>9161</v>
      </c>
      <c r="F40" s="125"/>
      <c r="G40" s="122">
        <v>1247</v>
      </c>
      <c r="H40" s="122">
        <v>228</v>
      </c>
      <c r="I40" s="122">
        <f t="shared" ref="I40:I44" si="19">+G40+H40</f>
        <v>1475</v>
      </c>
      <c r="J40" s="125"/>
      <c r="K40" s="122">
        <v>545</v>
      </c>
      <c r="L40" s="122">
        <v>126</v>
      </c>
      <c r="M40" s="122">
        <f t="shared" ref="M40:M44" si="20">+K40+L40</f>
        <v>671</v>
      </c>
      <c r="N40" s="125"/>
      <c r="O40" s="122">
        <v>1428</v>
      </c>
      <c r="P40" s="122">
        <v>589</v>
      </c>
      <c r="Q40" s="122">
        <f t="shared" ref="Q40:Q44" si="21">+O40+P40</f>
        <v>2017</v>
      </c>
      <c r="R40" s="125"/>
      <c r="S40" s="124">
        <f t="shared" si="16"/>
        <v>12162</v>
      </c>
      <c r="T40" s="124">
        <f t="shared" si="16"/>
        <v>1162</v>
      </c>
      <c r="U40" s="124">
        <f t="shared" si="17"/>
        <v>13324</v>
      </c>
      <c r="V40" s="136"/>
    </row>
    <row r="41" spans="1:23">
      <c r="B41" s="134">
        <v>2</v>
      </c>
      <c r="C41" s="125">
        <v>7551</v>
      </c>
      <c r="D41" s="125">
        <v>163</v>
      </c>
      <c r="E41" s="126">
        <f t="shared" si="18"/>
        <v>7714</v>
      </c>
      <c r="F41" s="125"/>
      <c r="G41" s="125">
        <v>792</v>
      </c>
      <c r="H41" s="125">
        <v>110</v>
      </c>
      <c r="I41" s="126">
        <f t="shared" si="19"/>
        <v>902</v>
      </c>
      <c r="J41" s="125"/>
      <c r="K41" s="125">
        <v>330</v>
      </c>
      <c r="L41" s="125">
        <v>47</v>
      </c>
      <c r="M41" s="126">
        <f t="shared" si="20"/>
        <v>377</v>
      </c>
      <c r="N41" s="125"/>
      <c r="O41" s="125">
        <v>470</v>
      </c>
      <c r="P41" s="125">
        <v>207</v>
      </c>
      <c r="Q41" s="126">
        <f t="shared" si="21"/>
        <v>677</v>
      </c>
      <c r="R41" s="125"/>
      <c r="S41" s="127">
        <f t="shared" ref="S41:S44" si="22">+C41+G41+K41+O41</f>
        <v>9143</v>
      </c>
      <c r="T41" s="127">
        <f t="shared" ref="T41:T44" si="23">+D41+H41+L41+P41</f>
        <v>527</v>
      </c>
      <c r="U41" s="127">
        <f t="shared" ref="U41:U44" si="24">+S41+T41</f>
        <v>9670</v>
      </c>
      <c r="V41" s="136"/>
    </row>
    <row r="42" spans="1:23">
      <c r="B42" s="134">
        <v>3</v>
      </c>
      <c r="C42" s="122">
        <v>8902</v>
      </c>
      <c r="D42" s="122">
        <v>62</v>
      </c>
      <c r="E42" s="122">
        <f t="shared" si="18"/>
        <v>8964</v>
      </c>
      <c r="F42" s="125"/>
      <c r="G42" s="122">
        <v>863</v>
      </c>
      <c r="H42" s="122">
        <v>51</v>
      </c>
      <c r="I42" s="122">
        <f t="shared" si="19"/>
        <v>914</v>
      </c>
      <c r="J42" s="125"/>
      <c r="K42" s="122">
        <v>267</v>
      </c>
      <c r="L42" s="122">
        <v>27</v>
      </c>
      <c r="M42" s="122">
        <f t="shared" si="20"/>
        <v>294</v>
      </c>
      <c r="N42" s="125"/>
      <c r="O42" s="122">
        <v>450</v>
      </c>
      <c r="P42" s="122">
        <v>93</v>
      </c>
      <c r="Q42" s="122">
        <f t="shared" si="21"/>
        <v>543</v>
      </c>
      <c r="R42" s="125"/>
      <c r="S42" s="124">
        <f t="shared" si="22"/>
        <v>10482</v>
      </c>
      <c r="T42" s="124">
        <f t="shared" si="23"/>
        <v>233</v>
      </c>
      <c r="U42" s="124">
        <f t="shared" si="24"/>
        <v>10715</v>
      </c>
      <c r="V42" s="136"/>
    </row>
    <row r="43" spans="1:23">
      <c r="B43" s="134">
        <v>4</v>
      </c>
      <c r="C43" s="125">
        <v>1939</v>
      </c>
      <c r="D43" s="125">
        <v>25</v>
      </c>
      <c r="E43" s="126">
        <f t="shared" si="18"/>
        <v>1964</v>
      </c>
      <c r="F43" s="125"/>
      <c r="G43" s="125">
        <v>353</v>
      </c>
      <c r="H43" s="125">
        <v>15</v>
      </c>
      <c r="I43" s="126">
        <f t="shared" si="19"/>
        <v>368</v>
      </c>
      <c r="J43" s="125"/>
      <c r="K43" s="125">
        <v>112</v>
      </c>
      <c r="L43" s="125">
        <v>6</v>
      </c>
      <c r="M43" s="126">
        <f t="shared" si="20"/>
        <v>118</v>
      </c>
      <c r="N43" s="125"/>
      <c r="O43" s="125">
        <v>83</v>
      </c>
      <c r="P43" s="125">
        <v>13</v>
      </c>
      <c r="Q43" s="126">
        <f t="shared" si="21"/>
        <v>96</v>
      </c>
      <c r="R43" s="125"/>
      <c r="S43" s="127">
        <f t="shared" si="22"/>
        <v>2487</v>
      </c>
      <c r="T43" s="127">
        <f t="shared" si="23"/>
        <v>59</v>
      </c>
      <c r="U43" s="127">
        <f t="shared" si="24"/>
        <v>2546</v>
      </c>
      <c r="V43" s="136"/>
    </row>
    <row r="44" spans="1:23">
      <c r="B44" s="134">
        <v>5</v>
      </c>
      <c r="C44" s="125">
        <v>3370</v>
      </c>
      <c r="D44" s="125">
        <v>35</v>
      </c>
      <c r="E44" s="126">
        <f t="shared" si="12"/>
        <v>3405</v>
      </c>
      <c r="F44" s="125"/>
      <c r="G44" s="122">
        <v>651</v>
      </c>
      <c r="H44" s="122">
        <v>23</v>
      </c>
      <c r="I44" s="122">
        <f t="shared" si="19"/>
        <v>674</v>
      </c>
      <c r="J44" s="125"/>
      <c r="K44" s="122">
        <v>206</v>
      </c>
      <c r="L44" s="122">
        <v>9</v>
      </c>
      <c r="M44" s="122">
        <f t="shared" si="20"/>
        <v>215</v>
      </c>
      <c r="N44" s="125"/>
      <c r="O44" s="122">
        <v>204</v>
      </c>
      <c r="P44" s="122">
        <v>40</v>
      </c>
      <c r="Q44" s="122">
        <f t="shared" si="21"/>
        <v>244</v>
      </c>
      <c r="R44" s="125"/>
      <c r="S44" s="124">
        <f t="shared" si="22"/>
        <v>4431</v>
      </c>
      <c r="T44" s="124">
        <f t="shared" si="23"/>
        <v>107</v>
      </c>
      <c r="U44" s="124">
        <f t="shared" si="24"/>
        <v>4538</v>
      </c>
      <c r="V44" s="136"/>
    </row>
    <row r="45" spans="1:23">
      <c r="B45" s="134">
        <v>6</v>
      </c>
      <c r="C45" s="128">
        <v>11147</v>
      </c>
      <c r="D45" s="128">
        <v>371</v>
      </c>
      <c r="E45" s="129">
        <f t="shared" si="12"/>
        <v>11518</v>
      </c>
      <c r="F45" s="125"/>
      <c r="G45" s="128">
        <v>3069</v>
      </c>
      <c r="H45" s="128">
        <v>306</v>
      </c>
      <c r="I45" s="129">
        <f t="shared" si="13"/>
        <v>3375</v>
      </c>
      <c r="J45" s="125"/>
      <c r="K45" s="128">
        <v>1278</v>
      </c>
      <c r="L45" s="128">
        <v>141</v>
      </c>
      <c r="M45" s="129">
        <f t="shared" si="14"/>
        <v>1419</v>
      </c>
      <c r="N45" s="125"/>
      <c r="O45" s="128">
        <v>1178</v>
      </c>
      <c r="P45" s="128">
        <v>189</v>
      </c>
      <c r="Q45" s="129">
        <f t="shared" si="15"/>
        <v>1367</v>
      </c>
      <c r="R45" s="125"/>
      <c r="S45" s="130">
        <f t="shared" si="16"/>
        <v>16672</v>
      </c>
      <c r="T45" s="130">
        <f t="shared" si="16"/>
        <v>1007</v>
      </c>
      <c r="U45" s="130">
        <f t="shared" si="17"/>
        <v>17679</v>
      </c>
      <c r="V45" s="136"/>
    </row>
    <row r="46" spans="1:23" ht="15">
      <c r="B46" s="135" t="s">
        <v>54</v>
      </c>
      <c r="C46" s="131">
        <f>SUM(C38:C45)</f>
        <v>413224</v>
      </c>
      <c r="D46" s="131">
        <f>SUM(D38:D45)</f>
        <v>6742</v>
      </c>
      <c r="E46" s="131">
        <f>SUM(E38:E45)</f>
        <v>419966</v>
      </c>
      <c r="F46" s="125"/>
      <c r="G46" s="131">
        <f>SUM(G38:G45)</f>
        <v>82819</v>
      </c>
      <c r="H46" s="131">
        <f>SUM(H38:H45)</f>
        <v>8885</v>
      </c>
      <c r="I46" s="131">
        <f>SUM(I38:I45)</f>
        <v>91704</v>
      </c>
      <c r="J46" s="125"/>
      <c r="K46" s="131">
        <f>SUM(K38:K45)</f>
        <v>36831</v>
      </c>
      <c r="L46" s="131">
        <f>SUM(L38:L45)</f>
        <v>5459</v>
      </c>
      <c r="M46" s="131">
        <f>SUM(M38:M45)</f>
        <v>42290</v>
      </c>
      <c r="N46" s="125"/>
      <c r="O46" s="131">
        <f>SUM(O38:O45)</f>
        <v>102126</v>
      </c>
      <c r="P46" s="131">
        <f>SUM(P38:P45)</f>
        <v>23930</v>
      </c>
      <c r="Q46" s="131">
        <f>SUM(Q38:Q45)</f>
        <v>126056</v>
      </c>
      <c r="R46" s="125"/>
      <c r="S46" s="132">
        <f>SUM(S38:S45)</f>
        <v>635000</v>
      </c>
      <c r="T46" s="132">
        <f>SUM(T38:T45)</f>
        <v>45016</v>
      </c>
      <c r="U46" s="132">
        <f>SUM(U38:U45)</f>
        <v>680016</v>
      </c>
    </row>
    <row r="48" spans="1:23" s="87" customFormat="1">
      <c r="A48" s="65"/>
      <c r="B48" s="65"/>
      <c r="V48" s="65"/>
      <c r="W48" s="65"/>
    </row>
    <row r="49" spans="2:21">
      <c r="B49" s="65" t="s">
        <v>127</v>
      </c>
      <c r="S49" s="65"/>
      <c r="T49" s="65"/>
      <c r="U49" s="65"/>
    </row>
  </sheetData>
  <mergeCells count="14">
    <mergeCell ref="S34:U34"/>
    <mergeCell ref="B8:U8"/>
    <mergeCell ref="B9:U9"/>
    <mergeCell ref="B15:B17"/>
    <mergeCell ref="C15:E15"/>
    <mergeCell ref="G15:I15"/>
    <mergeCell ref="K15:M15"/>
    <mergeCell ref="O15:Q15"/>
    <mergeCell ref="S15:U15"/>
    <mergeCell ref="B34:B36"/>
    <mergeCell ref="C34:E34"/>
    <mergeCell ref="G34:I34"/>
    <mergeCell ref="K34:M34"/>
    <mergeCell ref="O34:Q34"/>
  </mergeCells>
  <hyperlinks>
    <hyperlink ref="B1" location="Índice!A1" display="Ir a inicio" xr:uid="{A747C3E7-87AA-4F31-9110-27F025418977}"/>
  </hyperlinks>
  <printOptions horizontalCentered="1"/>
  <pageMargins left="0.23622047244094491" right="0.15748031496062992" top="0.74803149606299213" bottom="0.27559055118110237" header="0.31496062992125984" footer="0.31496062992125984"/>
  <pageSetup paperSize="9" scale="59" orientation="landscape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15</vt:i4>
      </vt:variant>
    </vt:vector>
  </HeadingPairs>
  <TitlesOfParts>
    <vt:vector size="25" baseType="lpstr">
      <vt:lpstr>Carátula</vt:lpstr>
      <vt:lpstr>Índice</vt:lpstr>
      <vt:lpstr>1_Acceso-Credito</vt:lpstr>
      <vt:lpstr>2_Tipo-Entidad </vt:lpstr>
      <vt:lpstr>3_Entidad</vt:lpstr>
      <vt:lpstr>4_Zona-Dpto</vt:lpstr>
      <vt:lpstr>5_Actividad-Deudor </vt:lpstr>
      <vt:lpstr>6_Rango-Saldo</vt:lpstr>
      <vt:lpstr>7_Cat. Operación</vt:lpstr>
      <vt:lpstr>5_Rango de Saldo (2)</vt:lpstr>
      <vt:lpstr>'1_Acceso-Credito'!Área_de_impresión</vt:lpstr>
      <vt:lpstr>'2_Tipo-Entidad '!Área_de_impresión</vt:lpstr>
      <vt:lpstr>'3_Entidad'!Área_de_impresión</vt:lpstr>
      <vt:lpstr>'4_Zona-Dpto'!Área_de_impresión</vt:lpstr>
      <vt:lpstr>'5_Actividad-Deudor '!Área_de_impresión</vt:lpstr>
      <vt:lpstr>'5_Rango de Saldo (2)'!Área_de_impresión</vt:lpstr>
      <vt:lpstr>'6_Rango-Saldo'!Área_de_impresión</vt:lpstr>
      <vt:lpstr>'7_Cat. Operación'!Área_de_impresión</vt:lpstr>
      <vt:lpstr>Carátula!Área_de_impresión</vt:lpstr>
      <vt:lpstr>Índice!Área_de_impresión</vt:lpstr>
      <vt:lpstr>'3_Entidad'!Títulos_a_imprimir</vt:lpstr>
      <vt:lpstr>'4_Zona-Dpto'!Títulos_a_imprimir</vt:lpstr>
      <vt:lpstr>'5_Actividad-Deudor '!Títulos_a_imprimir</vt:lpstr>
      <vt:lpstr>Carátula!Títulos_a_imprimir</vt:lpstr>
      <vt:lpstr>Índice!Títulos_a_imprimir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2023-01-09T12:39:52Z</dcterms:created>
  <dcterms:modified xsi:type="dcterms:W3CDTF">2024-10-30T11:52:13Z</dcterms:modified>
  <cp:category/>
  <cp:contentStatus/>
</cp:coreProperties>
</file>