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_xmlsignatures/sig2.xml" ContentType="application/vnd.openxmlformats-package.digital-signature-xmlsignatur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7350" tabRatio="914" activeTab="5"/>
  </bookViews>
  <sheets>
    <sheet name="11" sheetId="23" r:id="rId1"/>
    <sheet name="12" sheetId="24" r:id="rId2"/>
    <sheet name="13" sheetId="25" r:id="rId3"/>
    <sheet name="14" sheetId="26" r:id="rId4"/>
    <sheet name="15" sheetId="27" r:id="rId5"/>
    <sheet name="ANEXO C" sheetId="2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23" l="1"/>
  <c r="D136" i="27" l="1"/>
  <c r="C136" i="27"/>
  <c r="D130" i="27"/>
  <c r="C130" i="27"/>
  <c r="E99" i="27"/>
  <c r="D99" i="27"/>
  <c r="D146" i="27" l="1"/>
  <c r="C146" i="27"/>
  <c r="D141" i="27"/>
  <c r="C141" i="27"/>
  <c r="D135" i="27"/>
  <c r="C135" i="27"/>
  <c r="E98" i="27"/>
  <c r="D118" i="27" s="1"/>
  <c r="D129" i="27" s="1"/>
  <c r="D98" i="27"/>
  <c r="C118" i="27" s="1"/>
  <c r="C129" i="27" s="1"/>
  <c r="D7" i="26"/>
  <c r="C7" i="26"/>
  <c r="D7" i="24"/>
  <c r="C7" i="24"/>
  <c r="C144" i="27" l="1"/>
  <c r="D144" i="27"/>
  <c r="D148" i="27" l="1"/>
  <c r="D17" i="24" s="1"/>
  <c r="C148" i="27"/>
  <c r="D137" i="27"/>
  <c r="C137" i="27"/>
  <c r="D131" i="27"/>
  <c r="C131" i="27"/>
  <c r="D82" i="27" s="1"/>
  <c r="D122" i="27"/>
  <c r="C122" i="27"/>
  <c r="E91" i="27"/>
  <c r="E90" i="27"/>
  <c r="E89" i="27"/>
  <c r="E88" i="27"/>
  <c r="C91" i="27"/>
  <c r="C90" i="27"/>
  <c r="C89" i="27"/>
  <c r="C88" i="27"/>
  <c r="E82" i="27"/>
  <c r="E78" i="27"/>
  <c r="E79" i="27" s="1"/>
  <c r="E80" i="27" s="1"/>
  <c r="D80" i="27"/>
  <c r="D79" i="27"/>
  <c r="D78" i="27"/>
  <c r="E101" i="27"/>
  <c r="D101" i="27"/>
  <c r="C27" i="26"/>
  <c r="C22" i="26"/>
  <c r="C12" i="25"/>
  <c r="E8" i="25"/>
  <c r="C12" i="23"/>
  <c r="C13" i="25" l="1"/>
  <c r="F78" i="27"/>
  <c r="C17" i="24"/>
  <c r="D11" i="24"/>
  <c r="D18" i="24" s="1"/>
  <c r="C11" i="24"/>
  <c r="C17" i="23"/>
  <c r="C18" i="23" s="1"/>
  <c r="F80" i="27"/>
  <c r="F82" i="27"/>
  <c r="F79" i="27"/>
  <c r="C29" i="26"/>
  <c r="C18" i="24" l="1"/>
  <c r="D13" i="25" s="1"/>
  <c r="E14" i="25" s="1"/>
</calcChain>
</file>

<file path=xl/sharedStrings.xml><?xml version="1.0" encoding="utf-8"?>
<sst xmlns="http://schemas.openxmlformats.org/spreadsheetml/2006/main" count="1668" uniqueCount="210">
  <si>
    <t>ACTIVO</t>
  </si>
  <si>
    <t>Cuentas a cobrar</t>
  </si>
  <si>
    <t>TOTAL ACTIVO BRUTO</t>
  </si>
  <si>
    <t>PASIVO</t>
  </si>
  <si>
    <t xml:space="preserve">Acreedores por Operaciones </t>
  </si>
  <si>
    <t xml:space="preserve">Rescates a pagar </t>
  </si>
  <si>
    <t xml:space="preserve">TOTAL ACTIVO NETO </t>
  </si>
  <si>
    <t>CUOTAS PARTES EN CIRCULACIÓN</t>
  </si>
  <si>
    <t xml:space="preserve">VALOR CUOTA PARTE AL CIERRE </t>
  </si>
  <si>
    <t>INGRESO</t>
  </si>
  <si>
    <t>TOTAL INGRESOS</t>
  </si>
  <si>
    <t>EGRESOS</t>
  </si>
  <si>
    <t>Comisión por Administración</t>
  </si>
  <si>
    <t>Diferencia de Cambio</t>
  </si>
  <si>
    <t>Comisión por Corretaje</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</si>
  <si>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</si>
  <si>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</si>
  <si>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</si>
  <si>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</si>
  <si>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</si>
  <si>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</si>
  <si>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</si>
  <si>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</si>
  <si>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</si>
  <si>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</si>
  <si>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</si>
  <si>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</si>
  <si>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Causas de las variaciones del efectivo</t>
  </si>
  <si>
    <t>Actividades Operativas</t>
  </si>
  <si>
    <t>Cambios en activos y pasivos operativos</t>
  </si>
  <si>
    <t>(Aumento) Disminución Intereses a Cobrar</t>
  </si>
  <si>
    <t>Aumento (Disminución) en Acreedores por operación</t>
  </si>
  <si>
    <t>Aumento (Disminución) en Otros Pasivos</t>
  </si>
  <si>
    <t>Flujo neto de efectivo generado por actividades operativas</t>
  </si>
  <si>
    <t>Actividades de financiación</t>
  </si>
  <si>
    <t xml:space="preserve">Rescates </t>
  </si>
  <si>
    <t>Flujo neto de efectivo generado por (utilizado) en actividades de financiación</t>
  </si>
  <si>
    <t>Saldo Final de efectivo</t>
  </si>
  <si>
    <t>Efectivo al inicio del periodo</t>
  </si>
  <si>
    <t>Devolución a disponibilidades</t>
  </si>
  <si>
    <t>Compra de Instrumentos</t>
  </si>
  <si>
    <t>Comisiones pagadas</t>
  </si>
  <si>
    <t>Vencimiento de Instrumentos</t>
  </si>
  <si>
    <t>Ventas de Intrumentos</t>
  </si>
  <si>
    <t>Tipo de cambio comprador</t>
  </si>
  <si>
    <t xml:space="preserve">Tipo de cambio vendedor       </t>
  </si>
  <si>
    <t>Otros</t>
  </si>
  <si>
    <t>MES</t>
  </si>
  <si>
    <t>TOTAL</t>
  </si>
  <si>
    <t>VALOR CUOTA</t>
  </si>
  <si>
    <t>PATRIMONIO NETO DEL FONDO</t>
  </si>
  <si>
    <t>N° DE PARTICIPES</t>
  </si>
  <si>
    <t>1er. TRIMESTRE</t>
  </si>
  <si>
    <t>Enero</t>
  </si>
  <si>
    <t>Febrero</t>
  </si>
  <si>
    <t>Marzo</t>
  </si>
  <si>
    <t>CUENTAS</t>
  </si>
  <si>
    <t>Instrumento</t>
  </si>
  <si>
    <t>Emisor</t>
  </si>
  <si>
    <t>Sector</t>
  </si>
  <si>
    <t>País</t>
  </si>
  <si>
    <t>Fecha
Compra</t>
  </si>
  <si>
    <t>Fecha
 Vto.</t>
  </si>
  <si>
    <t>Moneda</t>
  </si>
  <si>
    <t>Monto</t>
  </si>
  <si>
    <t>Val. Compra</t>
  </si>
  <si>
    <t>Val. Contable</t>
  </si>
  <si>
    <t>Val. Nominal</t>
  </si>
  <si>
    <t>Tasa</t>
  </si>
  <si>
    <t>CDA</t>
  </si>
  <si>
    <t>Financiero</t>
  </si>
  <si>
    <t>Paraguay</t>
  </si>
  <si>
    <t>Hasta 10%</t>
  </si>
  <si>
    <t>-</t>
  </si>
  <si>
    <t>Banco Atlas S.A.</t>
  </si>
  <si>
    <t>TOTALES: Banco Atlas S.A.</t>
  </si>
  <si>
    <t>TOTALES: Banco Continental S.A.E.C.A.</t>
  </si>
  <si>
    <t>Banco GNB Paraguay S.A.</t>
  </si>
  <si>
    <t>TOTALES: Banco GNB Paraguay S.A.</t>
  </si>
  <si>
    <t>BONOS</t>
  </si>
  <si>
    <t>Banco Itaú Paraguay S.A.</t>
  </si>
  <si>
    <t>TOTALES: Banco Itaú Paraguay S.A.</t>
  </si>
  <si>
    <t>Banco Regional S.A.E.C.A.</t>
  </si>
  <si>
    <t>TOTALES: Banco Regional S.A.E.C.A.</t>
  </si>
  <si>
    <t>BBVA Paraguay S.A.</t>
  </si>
  <si>
    <t>TOTALES: BBVA Paraguay S.A.</t>
  </si>
  <si>
    <t>Interfisa Banco S.A.E.C.A.</t>
  </si>
  <si>
    <t>TOTALES: Interfisa Banco S.A.E.C.A.</t>
  </si>
  <si>
    <t>Hasta 50%</t>
  </si>
  <si>
    <t>Sudameris Bank S.A.E.C.A.</t>
  </si>
  <si>
    <t>TOTALES: Sudameris Bank S.A.E.C.A.</t>
  </si>
  <si>
    <t>Vision Banco S.A.E.C.A.</t>
  </si>
  <si>
    <t>TOTALES: Vision Banco S.A.E.C.A.</t>
  </si>
  <si>
    <t>TOTAL DISPONIBILIDADES</t>
  </si>
  <si>
    <t xml:space="preserve">-   </t>
  </si>
  <si>
    <t>TOTAL COMISION ACUMULADA</t>
  </si>
  <si>
    <t>(-) TOTAL DEVOLUCION DE COMISION</t>
  </si>
  <si>
    <t>TOTAL GENERAL</t>
  </si>
  <si>
    <t>Intereses vencimientos de cupones</t>
  </si>
  <si>
    <t>Intereses Devengados</t>
  </si>
  <si>
    <t>Ganancia ordinaria del período</t>
  </si>
  <si>
    <t>(Aumento) Disminución Deudores por operaciones</t>
  </si>
  <si>
    <t>Banco Itaú</t>
  </si>
  <si>
    <t>Banco Basa S.A</t>
  </si>
  <si>
    <t>TOTALES: Banco Basa S.A</t>
  </si>
  <si>
    <t xml:space="preserve">BONOS DEL </t>
  </si>
  <si>
    <t xml:space="preserve">BONOS </t>
  </si>
  <si>
    <t>Bancop S.A</t>
  </si>
  <si>
    <t>TOTALES: Bancop S.A</t>
  </si>
  <si>
    <t>2do. TRIMESTRE</t>
  </si>
  <si>
    <t>Abril</t>
  </si>
  <si>
    <t>Mayo</t>
  </si>
  <si>
    <t>Junio</t>
  </si>
  <si>
    <t>TOTAL PASIVO</t>
  </si>
  <si>
    <t>Banco Rio S.A.E.C.A.</t>
  </si>
  <si>
    <t>TOTALES: Banco Rio S.A.E.C.A.</t>
  </si>
  <si>
    <t>Banco Continental S.A.E.C.A.</t>
  </si>
  <si>
    <t>ESTADO DEL ACTIVO NETO</t>
  </si>
  <si>
    <t>ESTADO DE INGRESOS Y EGRESOS</t>
  </si>
  <si>
    <t>ESTADO DE VARIACIÓN DEL ACTIVO NETO</t>
  </si>
  <si>
    <t>ESTADO DE FLUJO DE EFECTIVO</t>
  </si>
  <si>
    <t>NOTAS A LOS ESTADOS FINANCIEROS</t>
  </si>
  <si>
    <t>1) Información Básica del Fondo</t>
  </si>
  <si>
    <t>2) Información sobre la Administradora</t>
  </si>
  <si>
    <t xml:space="preserve">    2.1) Información General</t>
  </si>
  <si>
    <t xml:space="preserve">    2.2) Entidad encargada de la Custodia</t>
  </si>
  <si>
    <t>3) Criterios Contables Aplicados</t>
  </si>
  <si>
    <t>Los estados financieros se han preparado de acuerdo con normas contables y criterios de valuación dictados por la Comisión Nacional de Valores y con normas de información financiera vigentes en el Paraguay.</t>
  </si>
  <si>
    <t>No se incurrió en ningún cambio de procedimientos en la aplicación contable y/o estimación contable en referencia a los Estados Contables anteriores al presente.</t>
  </si>
  <si>
    <t>La valorización de las inversiones aplicadas en el fondo están constituidas por el valor de compra más el devengado a la fecha de cada periodo informado.</t>
  </si>
  <si>
    <t>La entidad aplica el principio de lo devengado para el reconocimiento de los ingresos y la imputación de costos.</t>
  </si>
  <si>
    <t>Los resultados por ajuste de precio o venta de inversiones sobre la par, si hubieran, se reconocen como ingresos extraordinarios.</t>
  </si>
  <si>
    <t>a) Posición en Moneda Extranjera:</t>
  </si>
  <si>
    <t>_Gastos Operacionales y comisión de la Sociedad Administradora:</t>
  </si>
  <si>
    <t>_Información Estadística</t>
  </si>
  <si>
    <t>4) Composición de las Cuentas</t>
  </si>
  <si>
    <t>Resultado por Tenencia</t>
  </si>
  <si>
    <t>Intereses Bancarios</t>
  </si>
  <si>
    <t>Ajuste por Redondeo Décimales</t>
  </si>
  <si>
    <t>OTROS INGRESOS</t>
  </si>
  <si>
    <t>OTROS EGRESOS</t>
  </si>
  <si>
    <t>Las 4 Notas que acompañan son parte integrante de estos Estados Financieros</t>
  </si>
  <si>
    <t>Inversiones</t>
  </si>
  <si>
    <t>COMPOSICION DE LAS INVERSIONES DEL FONDO</t>
  </si>
  <si>
    <t>% 
Precio 
de 
Mercado</t>
  </si>
  <si>
    <t>Banco Continental S.A.E.C.A</t>
  </si>
  <si>
    <t>TOTALES: Solar Ahorro y Finanzas S.A.E.C.A.</t>
  </si>
  <si>
    <t>FONDO MUTUO DISPONIBLE DÓLARES AMERICANOS</t>
  </si>
  <si>
    <t>En USD.</t>
  </si>
  <si>
    <t>LA ADMINISTRADORA será responsable de la administración del FONDO MUTUO DISPONIBLE DÓLARES AMERICANOS, que en adelante se denominará FONDO MUTUO, registrado en la Comisión Nacional de Valores de conformidad con la Resolución Nº 56E/18 de fecha 23/08/2018, el cual se regirá por el REGLAMENTO INTERNO, aprobado por Resolución 56E/18 de fecha 23/08/2018. El objeto del FONDO MUTUO será invertir en instrumentos de deuda de emisores nacionales. Está dirigido a personas físicas y jurídicas con horizonte de inversión corto plazo. El riesgo del inversionista estará determinado por la naturaleza de los instrumentos en los que se inviertan los activos del FONDO MUTUO, de acuerdo con lo expuesto en la política de inversiones y diversificación de estas.</t>
  </si>
  <si>
    <t>DETALLE</t>
  </si>
  <si>
    <t>MONEDA EXTRANJERA</t>
  </si>
  <si>
    <t>CAMBIO VIGENTE</t>
  </si>
  <si>
    <t>CLASE</t>
  </si>
  <si>
    <t>MONTO</t>
  </si>
  <si>
    <t>ACTIVOS</t>
  </si>
  <si>
    <t>PASIVOS</t>
  </si>
  <si>
    <t>Crédito</t>
  </si>
  <si>
    <t>Disponibilidad</t>
  </si>
  <si>
    <t>Obligaciones</t>
  </si>
  <si>
    <t>USD</t>
  </si>
  <si>
    <t>Concepto</t>
  </si>
  <si>
    <t>Tipo de Cambio Actual</t>
  </si>
  <si>
    <t>Monto Ajustado Periodo Actual (Gs)</t>
  </si>
  <si>
    <t>Tipo de Cambio Periodo Anterior</t>
  </si>
  <si>
    <t>Monto Ajustado Periodo Anterior (Gs)</t>
  </si>
  <si>
    <t>Ganancia por valuación de activos monetarios en moneda extranjera</t>
  </si>
  <si>
    <t>Ganancia por valuación de pasivos monetarios en moneda extranjera</t>
  </si>
  <si>
    <t>Pérdida por valuación de activos monetarios en moneda extranjera</t>
  </si>
  <si>
    <t>Pérdida por valuación de pasivos monetarios en moneda extranjera</t>
  </si>
  <si>
    <t>La comisión de administración que se está utilizando es de 1,80% anual más IVA. Esta comisión se calcula diariamente de los fondos bajo manejo y se pagan mensualmente a la administradora, generalmente el primer día hábil siguiente al cierre del mes anterior.</t>
  </si>
  <si>
    <t>Banco Bancop</t>
  </si>
  <si>
    <t>Morgan Stanley</t>
  </si>
  <si>
    <t>FONDO MUTUO DISPONIBLE DOLARES AMERICANOS</t>
  </si>
  <si>
    <t>(DOLARES)</t>
  </si>
  <si>
    <t>%
Segun Reglamento Interno</t>
  </si>
  <si>
    <t>%
De las Inversiones con Relac. al Pat. Neto del Fondo</t>
  </si>
  <si>
    <t>%
De las Inversiones por Grupo Económico</t>
  </si>
  <si>
    <t>%
De las Inversiones en Relac. al Pat. Neto del Emisor</t>
  </si>
  <si>
    <t>US$</t>
  </si>
  <si>
    <t>Letras del Tesoro EE. UU.</t>
  </si>
  <si>
    <t>EEUU</t>
  </si>
  <si>
    <t>TOTALES: Letras del Tesoro EE. UU.</t>
  </si>
  <si>
    <t>Solar Ahorro y Finanzas S.A</t>
  </si>
  <si>
    <t>INDICE</t>
  </si>
  <si>
    <t>Correspondiente al 30/06/2020 con cifras comparativas al 30/06/2019</t>
  </si>
  <si>
    <t>TOTAL 31/12/2019</t>
  </si>
  <si>
    <t>Cadiem AFPISA, es la encargada de la custodia de activos del Fondo. Todos los títulos físicos son resguardados en una Caja de Seguridad en el Banco Familiar SAECA, sucursal de la Avda. España c/ Washington.</t>
  </si>
  <si>
    <t xml:space="preserve">El período que cubre los Estados Contables es del 01 de enero al 30 de junio del 2020 de forma comparativa con el mismo periodo del año anterior. </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</si>
  <si>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Museo Sans 100"/>
        <family val="3"/>
      </rPr>
      <t xml:space="preserve"> </t>
    </r>
    <r>
      <rPr>
        <sz val="11"/>
        <color theme="1"/>
        <rFont val="Museo Sans 100"/>
        <family val="3"/>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</si>
  <si>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r>
      <t xml:space="preserve">    </t>
    </r>
    <r>
      <rPr>
        <b/>
        <sz val="11"/>
        <color theme="1"/>
        <rFont val="Museo Sans 100"/>
        <family val="3"/>
      </rPr>
      <t xml:space="preserve">4.1) </t>
    </r>
    <r>
      <rPr>
        <b/>
        <u/>
        <sz val="11"/>
        <color theme="1"/>
        <rFont val="Museo Sans 100"/>
        <family val="3"/>
      </rPr>
      <t>Disponibilidades:</t>
    </r>
    <r>
      <rPr>
        <sz val="11"/>
        <color theme="1"/>
        <rFont val="Museo Sans 100"/>
        <family val="3"/>
      </rPr>
      <t xml:space="preserve"> Esta cuenta esta compuesta por los saldos en los bancos a la fecha de estos estados financieros</t>
    </r>
  </si>
  <si>
    <r>
      <t xml:space="preserve">    </t>
    </r>
    <r>
      <rPr>
        <b/>
        <sz val="11"/>
        <color theme="1"/>
        <rFont val="Museo Sans 100"/>
        <family val="3"/>
      </rPr>
      <t xml:space="preserve">4.2) </t>
    </r>
    <r>
      <rPr>
        <b/>
        <u/>
        <sz val="11"/>
        <color theme="1"/>
        <rFont val="Museo Sans 100"/>
        <family val="3"/>
      </rPr>
      <t>Acreedores por Operación:</t>
    </r>
    <r>
      <rPr>
        <sz val="11"/>
        <color theme="1"/>
        <rFont val="Museo Sans 100"/>
        <family val="3"/>
      </rPr>
      <t xml:space="preserve"> </t>
    </r>
  </si>
  <si>
    <r>
      <t xml:space="preserve">    </t>
    </r>
    <r>
      <rPr>
        <b/>
        <sz val="11"/>
        <color theme="1"/>
        <rFont val="Museo Sans 100"/>
        <family val="3"/>
      </rPr>
      <t xml:space="preserve">4.5) </t>
    </r>
    <r>
      <rPr>
        <b/>
        <u/>
        <sz val="11"/>
        <color theme="1"/>
        <rFont val="Museo Sans 100"/>
        <family val="3"/>
      </rPr>
      <t>Otros Ingesos / Otros Egresos</t>
    </r>
    <r>
      <rPr>
        <u/>
        <sz val="11"/>
        <color theme="1"/>
        <rFont val="Museo Sans 100"/>
        <family val="3"/>
      </rPr>
      <t>:</t>
    </r>
    <r>
      <rPr>
        <sz val="11"/>
        <color theme="1"/>
        <rFont val="Museo Sans 100"/>
        <family val="3"/>
      </rPr>
      <t xml:space="preserve"> Esta cuenta se compone por importes que no son parte de las operaciones ordinarias.</t>
    </r>
  </si>
  <si>
    <r>
      <t xml:space="preserve">Resultado por tenencia de inversiones </t>
    </r>
    <r>
      <rPr>
        <b/>
        <sz val="11"/>
        <color theme="1"/>
        <rFont val="Museo Sans 100"/>
        <family val="3"/>
      </rPr>
      <t>(Nota 4.4)</t>
    </r>
  </si>
  <si>
    <r>
      <t xml:space="preserve">Otros Ingresos </t>
    </r>
    <r>
      <rPr>
        <b/>
        <sz val="11"/>
        <color theme="1"/>
        <rFont val="Museo Sans 100"/>
        <family val="3"/>
      </rPr>
      <t>(Nota 4.5)</t>
    </r>
  </si>
  <si>
    <r>
      <t xml:space="preserve">Otros Egresos </t>
    </r>
    <r>
      <rPr>
        <b/>
        <sz val="11"/>
        <color theme="1"/>
        <rFont val="Museo Sans 100"/>
        <family val="3"/>
      </rPr>
      <t>(Nota 4.5)</t>
    </r>
  </si>
  <si>
    <r>
      <t xml:space="preserve">Disponibilidades </t>
    </r>
    <r>
      <rPr>
        <b/>
        <sz val="11"/>
        <color rgb="FF000000"/>
        <rFont val="Museo Sans 100"/>
        <family val="3"/>
      </rPr>
      <t>(Nota 4.1)</t>
    </r>
  </si>
  <si>
    <r>
      <t xml:space="preserve">Inversiones </t>
    </r>
    <r>
      <rPr>
        <b/>
        <sz val="11"/>
        <color rgb="FF000000"/>
        <rFont val="Museo Sans 100"/>
        <family val="3"/>
      </rPr>
      <t>ANEXO C</t>
    </r>
  </si>
  <si>
    <r>
      <t xml:space="preserve">Comisiones a pagar a la administradora </t>
    </r>
    <r>
      <rPr>
        <b/>
        <sz val="11"/>
        <color rgb="FF000000"/>
        <rFont val="Museo Sans 100"/>
        <family val="3"/>
      </rPr>
      <t>(Nota 4.3)</t>
    </r>
  </si>
  <si>
    <r>
      <t xml:space="preserve">    </t>
    </r>
    <r>
      <rPr>
        <b/>
        <sz val="11"/>
        <color theme="1"/>
        <rFont val="Museo Sans 100"/>
        <family val="3"/>
      </rPr>
      <t xml:space="preserve">4.4) </t>
    </r>
    <r>
      <rPr>
        <b/>
        <u/>
        <sz val="11"/>
        <color theme="1"/>
        <rFont val="Museo Sans 100"/>
        <family val="3"/>
      </rPr>
      <t>Resultado por Tenencia de Inversiones</t>
    </r>
    <r>
      <rPr>
        <u/>
        <sz val="11"/>
        <color theme="1"/>
        <rFont val="Museo Sans 100"/>
        <family val="3"/>
      </rPr>
      <t>:</t>
    </r>
    <r>
      <rPr>
        <sz val="11"/>
        <color theme="1"/>
        <rFont val="Museo Sans 100"/>
        <family val="3"/>
      </rPr>
      <t xml:space="preserve"> Esta cuenta se compone por el rendimiento de las inversiones de títulos en el período, con resultados negativos por constituir inversiones con vencimientos múltiples en el período.</t>
    </r>
  </si>
  <si>
    <t>Banco Basa S.A.</t>
  </si>
  <si>
    <t>TOTALES: Banco Basa S.A.</t>
  </si>
  <si>
    <t>Bancop S.A.</t>
  </si>
  <si>
    <t>TOTALES: Bancop S.A.</t>
  </si>
  <si>
    <t>TOTAL 31/06/2020</t>
  </si>
  <si>
    <t>SALDO AL 30/06/2020</t>
  </si>
  <si>
    <t>A la fecha del presente informe no se cuenta con saldos que reportar</t>
  </si>
  <si>
    <r>
      <t xml:space="preserve">    </t>
    </r>
    <r>
      <rPr>
        <b/>
        <sz val="11"/>
        <color theme="1"/>
        <rFont val="Museo Sans 100"/>
        <family val="3"/>
      </rPr>
      <t xml:space="preserve">4.3) </t>
    </r>
    <r>
      <rPr>
        <b/>
        <u/>
        <sz val="11"/>
        <color theme="1"/>
        <rFont val="Museo Sans 100"/>
        <family val="3"/>
      </rPr>
      <t>Comisión a Pagar a la Administradora</t>
    </r>
    <r>
      <rPr>
        <u/>
        <sz val="11"/>
        <color theme="1"/>
        <rFont val="Museo Sans 100"/>
        <family val="3"/>
      </rPr>
      <t>:</t>
    </r>
    <r>
      <rPr>
        <sz val="11"/>
        <color theme="1"/>
        <rFont val="Museo Sans 100"/>
        <family val="3"/>
      </rPr>
      <t xml:space="preserve"> Esta compuesta por los saldos de las comisiones por administración del fondo del mes de Junio</t>
    </r>
  </si>
  <si>
    <t>Correspondiente al 30/06/2020 con cifras comparativas al 31/12/2019</t>
  </si>
  <si>
    <r>
      <t xml:space="preserve">b) Diferencia de Cambio en Moneda Extranjera: </t>
    </r>
    <r>
      <rPr>
        <sz val="11"/>
        <color theme="1"/>
        <rFont val="Museo Sans 100"/>
        <family val="3"/>
      </rPr>
      <t xml:space="preserve">Las operaciones del Fondo son realizadas y liquidadas en una misma momenda, por ende no genera diferencias por cambio de moneda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</si>
</sst>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 #,##0_ ;_ * \-#,##0_ ;_ * &quot;-&quot;_ ;_ @_ "/>
    <numFmt numFmtId="43" formatCode="_ * #,##0.00_ ;_ * \-#,##0.00_ ;_ * &quot;-&quot;??_ ;_ @_ "/>
    <numFmt numFmtId="164" formatCode="_ * #,##0.000000_ ;_ * \-#,##0.000000_ ;_ * &quot;-&quot;_ ;_ @_ "/>
    <numFmt numFmtId="165" formatCode="_ * #,##0.00_ ;_ * \-#,##0.00_ ;_ * &quot;-&quot;_ ;_ @_ "/>
    <numFmt numFmtId="167" formatCode="_ * #,##0.000000_ ;_ * \-#,##0.000000_ ;_ * &quot;-&quot;??????_ ;_ @_ "/>
    <numFmt numFmtId="168" formatCode="#0"/>
    <numFmt numFmtId="169" formatCode="dd/mm/yyyy"/>
    <numFmt numFmtId="173" formatCode="_(* #,##0.00_);_(* \(#,##0.00\);_(* &quot;-&quot;??_);_(@_)"/>
    <numFmt numFmtId="177" formatCode="0.000"/>
    <numFmt numFmtId="178" formatCode="#,##0.00\'%\'"/>
  </numFmts>
  <fonts count="25">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Museo Sans 100"/>
      <family val="3"/>
    </font>
    <font>
      <u/>
      <sz val="11"/>
      <color theme="10"/>
      <name val="Museo Sans 100"/>
      <family val="3"/>
    </font>
    <font>
      <b/>
      <sz val="11"/>
      <color theme="1"/>
      <name val="Museo Sans 100"/>
      <family val="3"/>
    </font>
    <font>
      <u/>
      <sz val="11"/>
      <color theme="1"/>
      <name val="Museo Sans 100"/>
      <family val="3"/>
    </font>
    <font>
      <sz val="11"/>
      <name val="Museo Sans 100"/>
      <family val="3"/>
    </font>
    <font>
      <b/>
      <sz val="11"/>
      <color indexed="8"/>
      <name val="Museo Sans 100"/>
      <family val="3"/>
    </font>
    <font>
      <sz val="11"/>
      <color indexed="8"/>
      <name val="Museo Sans 100"/>
      <family val="3"/>
    </font>
    <font>
      <b/>
      <u/>
      <sz val="11"/>
      <color indexed="8"/>
      <name val="Museo Sans 100"/>
      <family val="3"/>
    </font>
    <font>
      <b/>
      <u/>
      <sz val="11"/>
      <color theme="1"/>
      <name val="Museo Sans 100"/>
      <family val="3"/>
    </font>
    <font>
      <b/>
      <sz val="8"/>
      <color theme="1"/>
      <name val="Museo Sans 100"/>
      <family val="3"/>
    </font>
    <font>
      <b/>
      <sz val="11"/>
      <color rgb="FF000000"/>
      <name val="Museo Sans 100"/>
      <family val="3"/>
    </font>
    <font>
      <sz val="11"/>
      <color rgb="FF000000"/>
      <name val="Museo Sans 100"/>
      <family val="3"/>
    </font>
    <font>
      <b/>
      <sz val="8"/>
      <color indexed="72"/>
      <name val="Museo Sans 100"/>
      <family val="3"/>
    </font>
    <font>
      <b/>
      <sz val="11"/>
      <color indexed="72"/>
      <name val="Museo Sans 100"/>
      <family val="3"/>
    </font>
    <font>
      <sz val="11"/>
      <color indexed="72"/>
      <name val="Museo Sans 100"/>
      <family val="3"/>
    </font>
    <font>
      <b/>
      <u/>
      <sz val="11"/>
      <color indexed="72"/>
      <name val="Museo Sans 100"/>
      <family val="3"/>
    </font>
    <font>
      <u/>
      <sz val="11"/>
      <name val="Museo Sans 100"/>
      <family val="3"/>
    </font>
    <font>
      <u/>
      <sz val="11"/>
      <color indexed="8"/>
      <name val="Museo Sans 100"/>
      <family val="3"/>
    </font>
  </fonts>
  <fills count="5">
    <fill>
      <patternFill patternType="none"/>
    </fill>
    <fill>
      <patternFill patternType="gray125"/>
    </fill>
    <fill>
      <patternFill patternType="solid">
        <fgColor rgb="FFFFFFFF"/>
        <bgColor indexed="64"/>
      </patternFill>
    </fill>
    <fill>
      <patternFill patternType="solid">
        <fgColor theme="9" tint="0.59999389629810485"/>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0">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73" fontId="4" fillId="0" borderId="0" applyFont="0" applyFill="0" applyBorder="0" applyAlignment="0" applyProtection="0"/>
    <xf numFmtId="0" fontId="5" fillId="0" borderId="0"/>
    <xf numFmtId="0" fontId="6" fillId="0" borderId="0" applyNumberFormat="0" applyFill="0" applyBorder="0" applyAlignment="0" applyProtection="0"/>
  </cellStyleXfs>
  <cellXfs count="233">
    <xf numFmtId="0" fontId="0" fillId="0" borderId="0" xfId="0"/>
    <xf numFmtId="0" fontId="7" fillId="0" borderId="0" xfId="0" applyFont="1"/>
    <xf numFmtId="0" fontId="8" fillId="0" borderId="0" xfId="9" applyFont="1"/>
    <xf numFmtId="0" fontId="7" fillId="0" borderId="1" xfId="0" applyFont="1" applyBorder="1" applyAlignment="1">
      <alignment horizontal="left"/>
    </xf>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0" fontId="7" fillId="0" borderId="1" xfId="0" applyFont="1" applyBorder="1" applyAlignment="1">
      <alignment horizontal="justify" vertical="center"/>
    </xf>
    <xf numFmtId="165" fontId="7" fillId="0" borderId="1" xfId="1" applyNumberFormat="1" applyFont="1" applyBorder="1" applyAlignment="1">
      <alignment horizontal="center" vertical="center"/>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0" xfId="0" applyFont="1" applyBorder="1" applyAlignment="1">
      <alignment vertical="center"/>
    </xf>
    <xf numFmtId="0" fontId="9" fillId="0" borderId="2" xfId="0" applyFont="1" applyBorder="1" applyAlignment="1">
      <alignment horizontal="center" vertical="center"/>
    </xf>
    <xf numFmtId="0" fontId="7" fillId="0" borderId="8" xfId="0" applyFont="1" applyBorder="1" applyAlignment="1">
      <alignment vertical="center"/>
    </xf>
    <xf numFmtId="0" fontId="7" fillId="0" borderId="3" xfId="0" applyFont="1" applyBorder="1" applyAlignment="1">
      <alignment horizontal="center" vertical="center"/>
    </xf>
    <xf numFmtId="165" fontId="7" fillId="0" borderId="3" xfId="1" applyNumberFormat="1" applyFont="1" applyBorder="1" applyAlignment="1">
      <alignment horizontal="center" vertical="center"/>
    </xf>
    <xf numFmtId="41" fontId="7" fillId="0" borderId="3" xfId="1" applyFont="1" applyBorder="1" applyAlignment="1">
      <alignment horizontal="center" vertical="center"/>
    </xf>
    <xf numFmtId="0" fontId="7" fillId="0" borderId="13" xfId="0" applyFont="1" applyBorder="1" applyAlignment="1">
      <alignment vertical="center"/>
    </xf>
    <xf numFmtId="0" fontId="7" fillId="0" borderId="4" xfId="0" applyFont="1" applyBorder="1" applyAlignment="1">
      <alignment horizontal="center" vertical="center"/>
    </xf>
    <xf numFmtId="165" fontId="7" fillId="0" borderId="4" xfId="1" applyNumberFormat="1" applyFont="1" applyBorder="1" applyAlignment="1">
      <alignment horizontal="center" vertical="center"/>
    </xf>
    <xf numFmtId="41" fontId="7" fillId="0" borderId="4" xfId="1" applyFont="1" applyBorder="1" applyAlignment="1">
      <alignment horizontal="center" vertical="center"/>
    </xf>
    <xf numFmtId="0" fontId="9" fillId="0" borderId="3" xfId="0" applyFont="1" applyBorder="1" applyAlignment="1">
      <alignment vertical="center"/>
    </xf>
    <xf numFmtId="0" fontId="7" fillId="0" borderId="2" xfId="0" applyFont="1" applyBorder="1" applyAlignment="1">
      <alignment horizontal="center" vertical="center"/>
    </xf>
    <xf numFmtId="0" fontId="7" fillId="0" borderId="1" xfId="0" applyFont="1" applyBorder="1" applyAlignment="1">
      <alignment vertical="center" wrapText="1"/>
    </xf>
    <xf numFmtId="0" fontId="7" fillId="0" borderId="3" xfId="0" applyFont="1" applyBorder="1"/>
    <xf numFmtId="0" fontId="9" fillId="0" borderId="0" xfId="0" applyFont="1"/>
    <xf numFmtId="41" fontId="7" fillId="0" borderId="0" xfId="1" applyFont="1"/>
    <xf numFmtId="41" fontId="7" fillId="0" borderId="0" xfId="0" applyNumberFormat="1" applyFont="1"/>
    <xf numFmtId="0" fontId="9" fillId="0" borderId="0" xfId="0" applyFont="1" applyAlignment="1">
      <alignment wrapText="1"/>
    </xf>
    <xf numFmtId="0" fontId="7" fillId="0" borderId="2" xfId="0" applyFont="1" applyBorder="1"/>
    <xf numFmtId="41" fontId="7" fillId="0" borderId="2" xfId="1" applyFont="1" applyBorder="1"/>
    <xf numFmtId="41" fontId="7" fillId="0" borderId="3" xfId="1" applyFont="1" applyBorder="1"/>
    <xf numFmtId="0" fontId="7" fillId="0" borderId="4" xfId="0" applyFont="1" applyBorder="1"/>
    <xf numFmtId="41" fontId="7" fillId="0" borderId="4" xfId="1" applyFont="1" applyBorder="1"/>
    <xf numFmtId="0" fontId="9" fillId="0" borderId="1" xfId="0" applyFont="1" applyBorder="1"/>
    <xf numFmtId="0" fontId="7" fillId="0" borderId="0" xfId="0" applyFont="1" applyAlignment="1"/>
    <xf numFmtId="0" fontId="8" fillId="0" borderId="0" xfId="9" applyFont="1" applyAlignment="1">
      <alignment horizontal="left" vertical="top"/>
    </xf>
    <xf numFmtId="0" fontId="7" fillId="0" borderId="0" xfId="0" applyFont="1" applyAlignment="1">
      <alignment wrapText="1"/>
    </xf>
    <xf numFmtId="0" fontId="7" fillId="0" borderId="0" xfId="0" applyFont="1" applyAlignment="1">
      <alignment vertical="top"/>
    </xf>
    <xf numFmtId="165" fontId="7" fillId="0" borderId="2" xfId="1" applyNumberFormat="1" applyFont="1" applyBorder="1" applyAlignment="1">
      <alignment horizontal="center" vertical="center"/>
    </xf>
    <xf numFmtId="41" fontId="7" fillId="0" borderId="2" xfId="1" applyFont="1" applyBorder="1" applyAlignment="1">
      <alignment horizontal="center" vertical="center"/>
    </xf>
    <xf numFmtId="0" fontId="7" fillId="0" borderId="4" xfId="0" applyFont="1" applyBorder="1" applyAlignment="1">
      <alignment vertical="center"/>
    </xf>
    <xf numFmtId="0" fontId="7" fillId="0" borderId="0" xfId="0" applyFont="1" applyAlignment="1">
      <alignment horizontal="left" wrapText="1"/>
    </xf>
    <xf numFmtId="165" fontId="9" fillId="0" borderId="1" xfId="1" applyNumberFormat="1" applyFont="1" applyBorder="1" applyAlignment="1">
      <alignment horizontal="center" vertical="center"/>
    </xf>
    <xf numFmtId="164" fontId="7" fillId="0" borderId="2" xfId="1" applyNumberFormat="1" applyFont="1" applyBorder="1" applyAlignment="1">
      <alignment horizontal="center" vertical="center"/>
    </xf>
    <xf numFmtId="164" fontId="7" fillId="0" borderId="3" xfId="1" applyNumberFormat="1" applyFont="1" applyBorder="1" applyAlignment="1">
      <alignment horizontal="center" vertical="center"/>
    </xf>
    <xf numFmtId="164" fontId="7" fillId="0" borderId="4" xfId="1" applyNumberFormat="1" applyFont="1" applyBorder="1" applyAlignment="1">
      <alignment horizontal="center" vertical="center"/>
    </xf>
    <xf numFmtId="165" fontId="7" fillId="0" borderId="2" xfId="1" applyNumberFormat="1" applyFont="1" applyBorder="1"/>
    <xf numFmtId="165" fontId="7" fillId="0" borderId="3" xfId="1" applyNumberFormat="1" applyFont="1" applyBorder="1"/>
    <xf numFmtId="0" fontId="7" fillId="0" borderId="1" xfId="0" applyFont="1" applyBorder="1"/>
    <xf numFmtId="165" fontId="7" fillId="0" borderId="1" xfId="1" applyNumberFormat="1" applyFont="1" applyBorder="1"/>
    <xf numFmtId="0" fontId="7" fillId="0" borderId="1" xfId="0" applyFont="1" applyBorder="1" applyAlignment="1">
      <alignment horizontal="left" vertical="center"/>
    </xf>
    <xf numFmtId="165" fontId="7" fillId="0" borderId="0" xfId="1" applyNumberFormat="1" applyFont="1"/>
    <xf numFmtId="43" fontId="7" fillId="0" borderId="0" xfId="0" applyNumberFormat="1" applyFont="1"/>
    <xf numFmtId="165" fontId="9" fillId="0" borderId="1" xfId="1" applyNumberFormat="1" applyFont="1" applyBorder="1"/>
    <xf numFmtId="0" fontId="15" fillId="0" borderId="8" xfId="0" applyFont="1" applyBorder="1"/>
    <xf numFmtId="165" fontId="9" fillId="0" borderId="2" xfId="1" applyNumberFormat="1" applyFont="1" applyBorder="1"/>
    <xf numFmtId="165" fontId="9" fillId="0" borderId="3" xfId="1" applyNumberFormat="1" applyFont="1" applyBorder="1"/>
    <xf numFmtId="0" fontId="7" fillId="0" borderId="8" xfId="0" applyFont="1" applyBorder="1"/>
    <xf numFmtId="0" fontId="9" fillId="0" borderId="8" xfId="0" applyFont="1" applyBorder="1"/>
    <xf numFmtId="165" fontId="7" fillId="0" borderId="4" xfId="1" applyNumberFormat="1" applyFont="1" applyBorder="1"/>
    <xf numFmtId="0" fontId="9" fillId="0" borderId="1" xfId="0" applyFont="1" applyBorder="1" applyAlignment="1">
      <alignment horizontal="left" vertical="center" wrapText="1"/>
    </xf>
    <xf numFmtId="165" fontId="9" fillId="0" borderId="1" xfId="1" applyNumberFormat="1" applyFont="1" applyBorder="1" applyAlignment="1">
      <alignment horizontal="center" vertical="center" wrapText="1"/>
    </xf>
    <xf numFmtId="0" fontId="9" fillId="0" borderId="0" xfId="0" applyFont="1" applyAlignment="1">
      <alignment horizontal="left" vertical="center" wrapText="1"/>
    </xf>
    <xf numFmtId="0" fontId="9" fillId="0" borderId="1" xfId="0" applyFont="1" applyBorder="1" applyAlignment="1">
      <alignment horizontal="left" wrapText="1"/>
    </xf>
    <xf numFmtId="0" fontId="9" fillId="0" borderId="0" xfId="0" applyFont="1" applyAlignment="1">
      <alignment horizontal="left" wrapText="1"/>
    </xf>
    <xf numFmtId="165" fontId="7" fillId="0" borderId="9" xfId="1" applyNumberFormat="1" applyFont="1" applyBorder="1" applyAlignment="1">
      <alignment horizontal="center"/>
    </xf>
    <xf numFmtId="165" fontId="9" fillId="0" borderId="1" xfId="1" applyNumberFormat="1" applyFont="1" applyBorder="1" applyAlignment="1">
      <alignment horizontal="center"/>
    </xf>
    <xf numFmtId="165" fontId="7" fillId="0" borderId="0" xfId="0" applyNumberFormat="1" applyFont="1"/>
    <xf numFmtId="0" fontId="9" fillId="0" borderId="1" xfId="0" applyFont="1" applyBorder="1" applyAlignment="1">
      <alignment horizontal="center"/>
    </xf>
    <xf numFmtId="0" fontId="9" fillId="0" borderId="2" xfId="0" applyFont="1" applyBorder="1"/>
    <xf numFmtId="0" fontId="9" fillId="0" borderId="4" xfId="0" applyFont="1" applyBorder="1"/>
    <xf numFmtId="165" fontId="9" fillId="0" borderId="4" xfId="1" applyNumberFormat="1" applyFont="1" applyBorder="1"/>
    <xf numFmtId="14" fontId="9" fillId="0" borderId="1" xfId="0" applyNumberFormat="1" applyFont="1" applyBorder="1" applyAlignment="1">
      <alignment horizontal="center"/>
    </xf>
    <xf numFmtId="41" fontId="9" fillId="0" borderId="0" xfId="0" applyNumberFormat="1" applyFont="1"/>
    <xf numFmtId="0" fontId="9" fillId="0" borderId="5" xfId="0" applyFont="1" applyBorder="1"/>
    <xf numFmtId="165" fontId="9" fillId="0" borderId="6" xfId="1" applyNumberFormat="1" applyFont="1" applyBorder="1"/>
    <xf numFmtId="165" fontId="9" fillId="0" borderId="7" xfId="1" applyNumberFormat="1" applyFont="1" applyBorder="1"/>
    <xf numFmtId="0" fontId="17" fillId="2" borderId="1" xfId="0" applyFont="1" applyFill="1" applyBorder="1" applyAlignment="1">
      <alignment horizontal="center" vertical="center"/>
    </xf>
    <xf numFmtId="14" fontId="17" fillId="2" borderId="1" xfId="0" applyNumberFormat="1" applyFont="1" applyFill="1" applyBorder="1" applyAlignment="1">
      <alignment horizontal="center" vertical="center"/>
    </xf>
    <xf numFmtId="14" fontId="17" fillId="2" borderId="0" xfId="0" applyNumberFormat="1" applyFont="1" applyFill="1" applyAlignment="1">
      <alignment horizontal="center" vertical="center"/>
    </xf>
    <xf numFmtId="0" fontId="18" fillId="2" borderId="3" xfId="0" applyFont="1" applyFill="1" applyBorder="1" applyAlignment="1">
      <alignment vertical="center"/>
    </xf>
    <xf numFmtId="165" fontId="18" fillId="0" borderId="3" xfId="1" applyNumberFormat="1" applyFont="1" applyBorder="1" applyAlignment="1">
      <alignment horizontal="center" vertical="center"/>
    </xf>
    <xf numFmtId="165" fontId="18" fillId="2" borderId="3" xfId="1" applyNumberFormat="1" applyFont="1" applyFill="1" applyBorder="1" applyAlignment="1">
      <alignment horizontal="center" vertical="center"/>
    </xf>
    <xf numFmtId="41" fontId="18" fillId="2" borderId="0" xfId="1" applyFont="1" applyFill="1" applyAlignment="1">
      <alignment horizontal="center" vertical="center"/>
    </xf>
    <xf numFmtId="41" fontId="18" fillId="2" borderId="8" xfId="1" applyFont="1" applyFill="1" applyBorder="1" applyAlignment="1">
      <alignment horizontal="center" vertical="center"/>
    </xf>
    <xf numFmtId="0" fontId="18" fillId="2" borderId="4" xfId="0" applyFont="1" applyFill="1" applyBorder="1" applyAlignment="1">
      <alignment vertical="center"/>
    </xf>
    <xf numFmtId="165" fontId="18" fillId="2" borderId="4" xfId="1" applyNumberFormat="1" applyFont="1" applyFill="1" applyBorder="1" applyAlignment="1">
      <alignment horizontal="center" vertical="center"/>
    </xf>
    <xf numFmtId="0" fontId="17" fillId="2" borderId="4" xfId="0" applyFont="1" applyFill="1" applyBorder="1" applyAlignment="1">
      <alignment vertical="center"/>
    </xf>
    <xf numFmtId="165" fontId="17" fillId="2" borderId="1" xfId="1" applyNumberFormat="1" applyFont="1" applyFill="1" applyBorder="1" applyAlignment="1">
      <alignment horizontal="center" vertical="center"/>
    </xf>
    <xf numFmtId="41" fontId="17" fillId="2" borderId="0" xfId="1" applyFont="1" applyFill="1" applyAlignment="1">
      <alignment horizontal="center" vertical="center"/>
    </xf>
    <xf numFmtId="0" fontId="17" fillId="2" borderId="1" xfId="0" applyFont="1" applyFill="1" applyBorder="1" applyAlignment="1">
      <alignment vertical="center"/>
    </xf>
    <xf numFmtId="0" fontId="18" fillId="2" borderId="2" xfId="0" applyFont="1" applyFill="1" applyBorder="1" applyAlignment="1">
      <alignment vertical="center"/>
    </xf>
    <xf numFmtId="165" fontId="18" fillId="2" borderId="2" xfId="1" applyNumberFormat="1" applyFont="1" applyFill="1" applyBorder="1" applyAlignment="1">
      <alignment horizontal="center" vertical="center"/>
    </xf>
    <xf numFmtId="0" fontId="18" fillId="2" borderId="3" xfId="0" applyFont="1" applyFill="1" applyBorder="1" applyAlignment="1">
      <alignment horizontal="left" vertical="center"/>
    </xf>
    <xf numFmtId="164" fontId="17" fillId="2" borderId="1" xfId="1" applyNumberFormat="1" applyFont="1" applyFill="1" applyBorder="1" applyAlignment="1">
      <alignment horizontal="center" vertical="center"/>
    </xf>
    <xf numFmtId="164" fontId="17" fillId="2" borderId="0" xfId="1" applyNumberFormat="1" applyFont="1" applyFill="1" applyAlignment="1">
      <alignment horizontal="center" vertical="center"/>
    </xf>
    <xf numFmtId="164" fontId="17" fillId="0" borderId="1" xfId="1" applyNumberFormat="1" applyFont="1" applyBorder="1" applyAlignment="1">
      <alignment horizontal="center" vertical="center"/>
    </xf>
    <xf numFmtId="3" fontId="19" fillId="0" borderId="0" xfId="0" applyNumberFormat="1" applyFont="1" applyAlignment="1">
      <alignment vertical="top"/>
    </xf>
    <xf numFmtId="164" fontId="7" fillId="0" borderId="0" xfId="1" applyNumberFormat="1" applyFont="1"/>
    <xf numFmtId="167" fontId="7" fillId="0" borderId="0" xfId="0" applyNumberFormat="1" applyFont="1"/>
    <xf numFmtId="0" fontId="11" fillId="0" borderId="0" xfId="2" applyFont="1" applyAlignment="1">
      <alignment horizontal="left" vertical="top"/>
    </xf>
    <xf numFmtId="0" fontId="11" fillId="0" borderId="0" xfId="2" applyFont="1"/>
    <xf numFmtId="0" fontId="11" fillId="0" borderId="0" xfId="0" applyFont="1"/>
    <xf numFmtId="0" fontId="11" fillId="0" borderId="0" xfId="0" applyFont="1" applyAlignment="1">
      <alignment horizontal="center" vertical="center" wrapText="1"/>
    </xf>
    <xf numFmtId="0" fontId="20" fillId="0" borderId="1" xfId="2" applyFont="1" applyBorder="1" applyAlignment="1">
      <alignment horizontal="center" vertical="center" wrapText="1"/>
    </xf>
    <xf numFmtId="0" fontId="21" fillId="0" borderId="10" xfId="0" applyFont="1" applyBorder="1" applyAlignment="1">
      <alignment horizontal="center" vertical="top"/>
    </xf>
    <xf numFmtId="0" fontId="21" fillId="0" borderId="11" xfId="0" applyFont="1" applyBorder="1" applyAlignment="1">
      <alignment vertical="top"/>
    </xf>
    <xf numFmtId="0" fontId="21" fillId="0" borderId="11" xfId="0" applyFont="1" applyBorder="1" applyAlignment="1">
      <alignment horizontal="center" vertical="top"/>
    </xf>
    <xf numFmtId="169" fontId="21" fillId="0" borderId="11" xfId="0" applyNumberFormat="1" applyFont="1" applyBorder="1" applyAlignment="1">
      <alignment horizontal="center" vertical="top"/>
    </xf>
    <xf numFmtId="4" fontId="21" fillId="0" borderId="11" xfId="0" applyNumberFormat="1" applyFont="1" applyBorder="1" applyAlignment="1">
      <alignment horizontal="right" vertical="top"/>
    </xf>
    <xf numFmtId="4" fontId="21" fillId="0" borderId="11" xfId="0" applyNumberFormat="1" applyFont="1" applyBorder="1" applyAlignment="1">
      <alignment vertical="top"/>
    </xf>
    <xf numFmtId="4" fontId="21" fillId="0" borderId="11" xfId="0" applyNumberFormat="1" applyFont="1" applyBorder="1" applyAlignment="1">
      <alignment horizontal="center" vertical="top"/>
    </xf>
    <xf numFmtId="0" fontId="11" fillId="0" borderId="11" xfId="0" applyFont="1" applyBorder="1" applyAlignment="1">
      <alignment horizontal="left" vertical="top"/>
    </xf>
    <xf numFmtId="0" fontId="11" fillId="0" borderId="12" xfId="0" applyFont="1" applyBorder="1" applyAlignment="1">
      <alignment horizontal="left" vertical="top"/>
    </xf>
    <xf numFmtId="0" fontId="21" fillId="0" borderId="8" xfId="0" applyFont="1" applyBorder="1" applyAlignment="1">
      <alignment horizontal="center" vertical="top"/>
    </xf>
    <xf numFmtId="0" fontId="21" fillId="0" borderId="0" xfId="0" applyFont="1" applyBorder="1" applyAlignment="1">
      <alignment vertical="top"/>
    </xf>
    <xf numFmtId="0" fontId="21" fillId="0" borderId="0" xfId="0" applyFont="1" applyBorder="1" applyAlignment="1">
      <alignment horizontal="center" vertical="top"/>
    </xf>
    <xf numFmtId="169" fontId="21" fillId="0" borderId="0" xfId="0" applyNumberFormat="1" applyFont="1" applyBorder="1" applyAlignment="1">
      <alignment horizontal="center" vertical="top"/>
    </xf>
    <xf numFmtId="4" fontId="21" fillId="0" borderId="0" xfId="0" applyNumberFormat="1" applyFont="1" applyBorder="1" applyAlignment="1">
      <alignment horizontal="right" vertical="top"/>
    </xf>
    <xf numFmtId="4" fontId="21" fillId="0" borderId="0" xfId="0" applyNumberFormat="1" applyFont="1" applyBorder="1" applyAlignment="1">
      <alignment vertical="top"/>
    </xf>
    <xf numFmtId="4" fontId="21" fillId="0" borderId="0" xfId="0" applyNumberFormat="1" applyFont="1" applyBorder="1" applyAlignment="1">
      <alignment horizontal="center" vertical="top"/>
    </xf>
    <xf numFmtId="0" fontId="11" fillId="0" borderId="0" xfId="0" applyFont="1" applyBorder="1" applyAlignment="1">
      <alignment horizontal="left" vertical="top"/>
    </xf>
    <xf numFmtId="0" fontId="11" fillId="0" borderId="9" xfId="0" applyFont="1" applyBorder="1" applyAlignment="1">
      <alignment horizontal="left" vertical="top"/>
    </xf>
    <xf numFmtId="0" fontId="20" fillId="0" borderId="13" xfId="0" applyFont="1" applyBorder="1" applyAlignment="1">
      <alignment vertical="top"/>
    </xf>
    <xf numFmtId="0" fontId="11" fillId="0" borderId="14" xfId="0" applyFont="1" applyBorder="1"/>
    <xf numFmtId="0" fontId="11" fillId="0" borderId="14" xfId="0" applyFont="1" applyBorder="1" applyAlignment="1">
      <alignment horizontal="center" vertical="top"/>
    </xf>
    <xf numFmtId="4" fontId="20" fillId="0" borderId="14" xfId="0" applyNumberFormat="1" applyFont="1" applyBorder="1" applyAlignment="1">
      <alignment horizontal="right" vertical="top"/>
    </xf>
    <xf numFmtId="4" fontId="20" fillId="0" borderId="14" xfId="0" applyNumberFormat="1" applyFont="1" applyBorder="1" applyAlignment="1">
      <alignment vertical="top"/>
    </xf>
    <xf numFmtId="0" fontId="11" fillId="0" borderId="14" xfId="0" applyFont="1" applyBorder="1" applyAlignment="1">
      <alignment horizontal="left" vertical="top"/>
    </xf>
    <xf numFmtId="0" fontId="20" fillId="0" borderId="14" xfId="0" applyFont="1" applyBorder="1" applyAlignment="1">
      <alignment vertical="top"/>
    </xf>
    <xf numFmtId="4" fontId="20" fillId="0" borderId="15" xfId="0" applyNumberFormat="1" applyFont="1" applyBorder="1" applyAlignment="1">
      <alignment horizontal="center" vertical="top"/>
    </xf>
    <xf numFmtId="0" fontId="11" fillId="0" borderId="15" xfId="0" applyFont="1" applyBorder="1" applyAlignment="1">
      <alignment horizontal="left" vertical="top"/>
    </xf>
    <xf numFmtId="0" fontId="11" fillId="0" borderId="10" xfId="0" applyFont="1" applyBorder="1" applyAlignment="1">
      <alignment horizontal="left" vertical="top"/>
    </xf>
    <xf numFmtId="0" fontId="20" fillId="0" borderId="11" xfId="0" applyFont="1" applyBorder="1" applyAlignment="1">
      <alignment vertical="top"/>
    </xf>
    <xf numFmtId="0" fontId="11" fillId="0" borderId="11" xfId="0" applyFont="1" applyBorder="1"/>
    <xf numFmtId="4" fontId="20" fillId="0" borderId="11" xfId="1" applyNumberFormat="1" applyFont="1" applyBorder="1" applyAlignment="1">
      <alignment horizontal="right" vertical="top"/>
    </xf>
    <xf numFmtId="4" fontId="20" fillId="0" borderId="11" xfId="1" applyNumberFormat="1" applyFont="1" applyBorder="1" applyAlignment="1">
      <alignment vertical="top"/>
    </xf>
    <xf numFmtId="4" fontId="20" fillId="0" borderId="11" xfId="0" applyNumberFormat="1" applyFont="1" applyBorder="1" applyAlignment="1">
      <alignment vertical="top"/>
    </xf>
    <xf numFmtId="0" fontId="11" fillId="0" borderId="12" xfId="0" applyFont="1" applyBorder="1"/>
    <xf numFmtId="0" fontId="11" fillId="0" borderId="8" xfId="0" applyFont="1" applyBorder="1" applyAlignment="1">
      <alignment horizontal="left" vertical="top"/>
    </xf>
    <xf numFmtId="0" fontId="20" fillId="0" borderId="0" xfId="0" applyFont="1" applyBorder="1" applyAlignment="1">
      <alignment vertical="top"/>
    </xf>
    <xf numFmtId="0" fontId="11" fillId="0" borderId="0" xfId="0" applyFont="1" applyBorder="1"/>
    <xf numFmtId="4" fontId="20" fillId="0" borderId="0" xfId="1" applyNumberFormat="1" applyFont="1" applyBorder="1" applyAlignment="1">
      <alignment horizontal="right" vertical="top"/>
    </xf>
    <xf numFmtId="4" fontId="20" fillId="0" borderId="0" xfId="1" applyNumberFormat="1" applyFont="1" applyBorder="1" applyAlignment="1">
      <alignment vertical="top"/>
    </xf>
    <xf numFmtId="0" fontId="11" fillId="0" borderId="13" xfId="0" applyFont="1" applyBorder="1" applyAlignment="1">
      <alignment horizontal="left" vertical="top"/>
    </xf>
    <xf numFmtId="0" fontId="22" fillId="0" borderId="14" xfId="0" applyFont="1" applyBorder="1" applyAlignment="1">
      <alignment vertical="top"/>
    </xf>
    <xf numFmtId="4" fontId="22" fillId="0" borderId="14" xfId="0" applyNumberFormat="1" applyFont="1" applyBorder="1" applyAlignment="1">
      <alignment vertical="top"/>
    </xf>
    <xf numFmtId="0" fontId="23" fillId="0" borderId="14" xfId="0" applyFont="1" applyBorder="1" applyAlignment="1">
      <alignment horizontal="left" vertical="top"/>
    </xf>
    <xf numFmtId="168" fontId="22" fillId="0" borderId="14" xfId="0" applyNumberFormat="1" applyFont="1" applyBorder="1" applyAlignment="1">
      <alignment vertical="top"/>
    </xf>
    <xf numFmtId="0" fontId="11" fillId="0" borderId="15" xfId="0" applyFont="1" applyBorder="1"/>
    <xf numFmtId="0" fontId="13" fillId="0" borderId="10" xfId="0" applyFont="1" applyBorder="1" applyAlignment="1">
      <alignment horizontal="center" vertical="top"/>
    </xf>
    <xf numFmtId="0" fontId="13" fillId="0" borderId="11" xfId="0" applyFont="1" applyBorder="1" applyAlignment="1">
      <alignment vertical="top"/>
    </xf>
    <xf numFmtId="0" fontId="13" fillId="0" borderId="11" xfId="0" applyFont="1" applyBorder="1" applyAlignment="1">
      <alignment horizontal="center" vertical="top"/>
    </xf>
    <xf numFmtId="169" fontId="13" fillId="0" borderId="11" xfId="0" applyNumberFormat="1" applyFont="1" applyBorder="1" applyAlignment="1">
      <alignment horizontal="center"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13" fillId="0" borderId="8" xfId="0" applyFont="1" applyBorder="1" applyAlignment="1">
      <alignment horizontal="center" vertical="top"/>
    </xf>
    <xf numFmtId="0" fontId="13" fillId="0" borderId="0" xfId="0" applyFont="1" applyAlignment="1">
      <alignment vertical="top"/>
    </xf>
    <xf numFmtId="0" fontId="13" fillId="0" borderId="0" xfId="0" applyFont="1" applyAlignment="1">
      <alignment horizontal="center" vertical="top"/>
    </xf>
    <xf numFmtId="169" fontId="13" fillId="0" borderId="0" xfId="0" applyNumberFormat="1" applyFont="1" applyAlignment="1">
      <alignment horizontal="center" vertical="top"/>
    </xf>
    <xf numFmtId="0" fontId="13" fillId="0" borderId="0" xfId="0" applyFont="1" applyAlignment="1">
      <alignment horizontal="left" vertical="top"/>
    </xf>
    <xf numFmtId="0" fontId="12" fillId="0" borderId="8" xfId="0" applyFont="1" applyBorder="1" applyAlignment="1">
      <alignment vertical="top"/>
    </xf>
    <xf numFmtId="0" fontId="12" fillId="0" borderId="0" xfId="0" applyFont="1" applyAlignment="1">
      <alignment vertical="top"/>
    </xf>
    <xf numFmtId="0" fontId="13" fillId="0" borderId="10" xfId="0" applyFont="1" applyBorder="1" applyAlignment="1">
      <alignment horizontal="left" vertical="top"/>
    </xf>
    <xf numFmtId="0" fontId="12" fillId="0" borderId="11" xfId="0" applyFont="1" applyBorder="1" applyAlignment="1">
      <alignment vertical="top"/>
    </xf>
    <xf numFmtId="0" fontId="13" fillId="0" borderId="8" xfId="0" applyFont="1" applyBorder="1" applyAlignment="1">
      <alignment horizontal="left" vertical="top"/>
    </xf>
    <xf numFmtId="0" fontId="13" fillId="0" borderId="13" xfId="0" applyFont="1" applyBorder="1" applyAlignment="1">
      <alignment horizontal="left" vertical="top"/>
    </xf>
    <xf numFmtId="0" fontId="13" fillId="0" borderId="14" xfId="0" applyFont="1" applyBorder="1" applyAlignment="1">
      <alignment horizontal="left" vertical="top"/>
    </xf>
    <xf numFmtId="0" fontId="14" fillId="0" borderId="14" xfId="0" applyFont="1" applyBorder="1" applyAlignment="1">
      <alignment vertical="top"/>
    </xf>
    <xf numFmtId="0" fontId="24" fillId="0" borderId="14" xfId="0" applyFont="1" applyBorder="1" applyAlignment="1">
      <alignment horizontal="left" vertical="top"/>
    </xf>
    <xf numFmtId="0" fontId="13" fillId="0" borderId="15" xfId="0" applyFont="1" applyBorder="1" applyAlignment="1">
      <alignment horizontal="left" vertical="top"/>
    </xf>
    <xf numFmtId="178" fontId="13" fillId="0" borderId="11" xfId="0" applyNumberFormat="1" applyFont="1" applyBorder="1" applyAlignment="1">
      <alignment horizontal="center" vertical="top"/>
    </xf>
    <xf numFmtId="178" fontId="13" fillId="0" borderId="0" xfId="0" applyNumberFormat="1" applyFont="1" applyAlignment="1">
      <alignment horizontal="center" vertical="top"/>
    </xf>
    <xf numFmtId="0" fontId="11" fillId="0" borderId="9" xfId="0" applyFont="1" applyBorder="1"/>
    <xf numFmtId="168" fontId="14" fillId="0" borderId="14" xfId="0" applyNumberFormat="1" applyFont="1" applyBorder="1" applyAlignment="1">
      <alignment vertical="top"/>
    </xf>
    <xf numFmtId="4" fontId="13" fillId="0" borderId="11" xfId="0" applyNumberFormat="1" applyFont="1" applyBorder="1" applyAlignment="1">
      <alignment horizontal="right" vertical="top"/>
    </xf>
    <xf numFmtId="4" fontId="13" fillId="0" borderId="11" xfId="0" applyNumberFormat="1" applyFont="1" applyBorder="1" applyAlignment="1">
      <alignment vertical="top"/>
    </xf>
    <xf numFmtId="177" fontId="13" fillId="0" borderId="11" xfId="0" applyNumberFormat="1" applyFont="1" applyBorder="1" applyAlignment="1">
      <alignment horizontal="center" vertical="top"/>
    </xf>
    <xf numFmtId="177" fontId="13" fillId="0" borderId="11" xfId="1" applyNumberFormat="1" applyFont="1" applyBorder="1" applyAlignment="1" applyProtection="1">
      <alignment vertical="top"/>
    </xf>
    <xf numFmtId="2" fontId="13" fillId="0" borderId="12" xfId="0" applyNumberFormat="1" applyFont="1" applyBorder="1" applyAlignment="1">
      <alignment horizontal="left" vertical="top"/>
    </xf>
    <xf numFmtId="4" fontId="13" fillId="0" borderId="0" xfId="0" applyNumberFormat="1" applyFont="1" applyAlignment="1">
      <alignment horizontal="right" vertical="top"/>
    </xf>
    <xf numFmtId="4" fontId="13" fillId="0" borderId="0" xfId="0" applyNumberFormat="1" applyFont="1" applyAlignment="1">
      <alignment vertical="top"/>
    </xf>
    <xf numFmtId="177" fontId="13" fillId="0" borderId="0" xfId="0" applyNumberFormat="1" applyFont="1" applyAlignment="1">
      <alignment horizontal="center" vertical="top"/>
    </xf>
    <xf numFmtId="177" fontId="13" fillId="0" borderId="0" xfId="1" applyNumberFormat="1" applyFont="1" applyBorder="1" applyAlignment="1" applyProtection="1">
      <alignment vertical="top"/>
    </xf>
    <xf numFmtId="2" fontId="13" fillId="0" borderId="9" xfId="0" applyNumberFormat="1" applyFont="1" applyBorder="1" applyAlignment="1">
      <alignment horizontal="left" vertical="top"/>
    </xf>
    <xf numFmtId="4" fontId="12" fillId="0" borderId="0" xfId="0" applyNumberFormat="1" applyFont="1" applyAlignment="1">
      <alignment horizontal="right" vertical="top"/>
    </xf>
    <xf numFmtId="4" fontId="12" fillId="0" borderId="0" xfId="0" applyNumberFormat="1" applyFont="1" applyAlignment="1">
      <alignment vertical="top"/>
    </xf>
    <xf numFmtId="177" fontId="13" fillId="0" borderId="0" xfId="0" applyNumberFormat="1" applyFont="1" applyAlignment="1">
      <alignment horizontal="left" vertical="top"/>
    </xf>
    <xf numFmtId="177" fontId="12" fillId="0" borderId="0" xfId="1" applyNumberFormat="1" applyFont="1" applyBorder="1" applyAlignment="1" applyProtection="1">
      <alignment vertical="top"/>
    </xf>
    <xf numFmtId="2" fontId="12" fillId="0" borderId="9" xfId="0" applyNumberFormat="1" applyFont="1" applyBorder="1" applyAlignment="1">
      <alignment horizontal="center" vertical="top"/>
    </xf>
    <xf numFmtId="4" fontId="12" fillId="0" borderId="11" xfId="0" applyNumberFormat="1" applyFont="1" applyBorder="1" applyAlignment="1">
      <alignment horizontal="right" vertical="top"/>
    </xf>
    <xf numFmtId="0" fontId="12" fillId="0" borderId="11" xfId="0" applyFont="1" applyBorder="1" applyAlignment="1">
      <alignment horizontal="right" vertical="top"/>
    </xf>
    <xf numFmtId="0" fontId="13" fillId="0" borderId="11" xfId="0" applyFont="1" applyBorder="1" applyAlignment="1">
      <alignment horizontal="right" vertical="top"/>
    </xf>
    <xf numFmtId="177" fontId="12" fillId="0" borderId="11" xfId="1" applyNumberFormat="1" applyFont="1" applyBorder="1" applyAlignment="1" applyProtection="1">
      <alignment vertical="top"/>
    </xf>
    <xf numFmtId="0" fontId="12" fillId="0" borderId="0" xfId="0" applyFont="1" applyAlignment="1">
      <alignment horizontal="right" vertical="top"/>
    </xf>
    <xf numFmtId="0" fontId="13" fillId="0" borderId="0" xfId="0" applyFont="1" applyAlignment="1">
      <alignment horizontal="right" vertical="top"/>
    </xf>
    <xf numFmtId="4" fontId="14" fillId="0" borderId="14" xfId="0" applyNumberFormat="1" applyFont="1" applyBorder="1" applyAlignment="1">
      <alignment horizontal="right" vertical="top"/>
    </xf>
    <xf numFmtId="0" fontId="24" fillId="0" borderId="14" xfId="0" applyFont="1" applyBorder="1" applyAlignment="1">
      <alignment horizontal="right" vertical="top"/>
    </xf>
    <xf numFmtId="0" fontId="16" fillId="0" borderId="0" xfId="0" applyFont="1" applyAlignment="1">
      <alignment horizontal="left"/>
    </xf>
    <xf numFmtId="0" fontId="15" fillId="0" borderId="0" xfId="0" applyFont="1" applyAlignment="1">
      <alignment horizontal="center"/>
    </xf>
    <xf numFmtId="0" fontId="9" fillId="0" borderId="0" xfId="0" applyFont="1" applyAlignment="1">
      <alignment horizontal="center"/>
    </xf>
    <xf numFmtId="0" fontId="9" fillId="0" borderId="2" xfId="0" applyFont="1" applyBorder="1" applyAlignment="1">
      <alignment horizontal="left" wrapText="1"/>
    </xf>
    <xf numFmtId="0" fontId="9" fillId="0" borderId="4" xfId="0" applyFont="1" applyBorder="1" applyAlignment="1">
      <alignment horizontal="left" wrapText="1"/>
    </xf>
    <xf numFmtId="0" fontId="7" fillId="0" borderId="0" xfId="0" applyFont="1" applyAlignment="1">
      <alignment horizontal="left" wrapText="1"/>
    </xf>
    <xf numFmtId="0" fontId="9" fillId="0" borderId="10" xfId="0" applyFont="1" applyBorder="1" applyAlignment="1">
      <alignment horizontal="left"/>
    </xf>
    <xf numFmtId="0" fontId="9" fillId="0" borderId="6" xfId="0" applyFont="1" applyBorder="1" applyAlignment="1">
      <alignment horizontal="left"/>
    </xf>
    <xf numFmtId="0" fontId="9" fillId="0" borderId="7" xfId="0" applyFont="1" applyBorder="1" applyAlignment="1">
      <alignment horizontal="left"/>
    </xf>
    <xf numFmtId="0" fontId="9" fillId="0" borderId="0" xfId="0" applyFont="1" applyAlignment="1">
      <alignment horizontal="left" wrapText="1"/>
    </xf>
    <xf numFmtId="0" fontId="9" fillId="0" borderId="0" xfId="0" applyFont="1" applyAlignment="1">
      <alignment horizontal="left"/>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7" fillId="0" borderId="0" xfId="0" applyFont="1" applyAlignment="1">
      <alignment horizontal="left" vertical="top" wrapText="1"/>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15" fillId="0" borderId="0" xfId="0" applyFont="1" applyAlignment="1">
      <alignment horizontal="center" wrapText="1"/>
    </xf>
    <xf numFmtId="0" fontId="9" fillId="0" borderId="0" xfId="0" applyFont="1" applyAlignment="1">
      <alignment horizontal="left" vertical="center" wrapText="1"/>
    </xf>
    <xf numFmtId="0" fontId="9" fillId="3" borderId="0" xfId="0" applyFont="1" applyFill="1" applyAlignment="1">
      <alignment horizontal="center"/>
    </xf>
    <xf numFmtId="0" fontId="7" fillId="0" borderId="0" xfId="0" applyFont="1" applyAlignment="1">
      <alignment horizontal="center"/>
    </xf>
    <xf numFmtId="0" fontId="9" fillId="4" borderId="0" xfId="0" applyFont="1" applyFill="1" applyAlignment="1">
      <alignment horizontal="center"/>
    </xf>
    <xf numFmtId="165" fontId="9" fillId="0" borderId="2" xfId="1" applyNumberFormat="1" applyFont="1" applyBorder="1" applyAlignment="1">
      <alignment horizontal="center"/>
    </xf>
    <xf numFmtId="165" fontId="9" fillId="0" borderId="4" xfId="1" applyNumberFormat="1" applyFont="1" applyBorder="1" applyAlignment="1">
      <alignment horizontal="center"/>
    </xf>
    <xf numFmtId="0" fontId="7" fillId="0" borderId="0" xfId="0" applyFont="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20" fillId="0" borderId="5" xfId="2" applyFont="1" applyBorder="1" applyAlignment="1">
      <alignment horizontal="center" vertical="top"/>
    </xf>
    <xf numFmtId="0" fontId="20" fillId="0" borderId="6" xfId="2" applyFont="1" applyBorder="1" applyAlignment="1">
      <alignment horizontal="center" vertical="top"/>
    </xf>
    <xf numFmtId="0" fontId="20" fillId="0" borderId="7" xfId="2" applyFont="1" applyBorder="1" applyAlignment="1">
      <alignment horizontal="center" vertical="top"/>
    </xf>
    <xf numFmtId="14" fontId="20" fillId="0" borderId="5" xfId="2" applyNumberFormat="1" applyFont="1" applyBorder="1" applyAlignment="1">
      <alignment horizontal="center" vertical="top"/>
    </xf>
  </cellXfs>
  <cellStyles count="10">
    <cellStyle name="Hipervínculo" xfId="9" builtinId="8"/>
    <cellStyle name="Millares [0]" xfId="1" builtinId="6"/>
    <cellStyle name="Millares [0] 2" xfId="3"/>
    <cellStyle name="Millares 2" xfId="7"/>
    <cellStyle name="Normal" xfId="0" builtinId="0"/>
    <cellStyle name="Normal 10" xfId="8"/>
    <cellStyle name="Normal 11" xfId="4"/>
    <cellStyle name="Normal 2" xfId="2"/>
    <cellStyle name="Normal 3" xfId="5"/>
    <cellStyle name="Porcentaje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27"/>
  <sheetViews>
    <sheetView showGridLines="0" topLeftCell="A2" workbookViewId="0">
      <selection activeCell="C18" sqref="C18"/>
    </sheetView>
  </sheetViews>
  <sheetFormatPr baseColWidth="10" defaultColWidth="9.140625" defaultRowHeight="15"/>
  <cols>
    <col min="1" max="1" width="3.5703125" style="1" customWidth="1"/>
    <col min="2" max="2" width="52.7109375" style="1" customWidth="1"/>
    <col min="3" max="4" width="18.7109375" style="1" customWidth="1"/>
    <col min="5" max="5" width="3.5703125" style="1" customWidth="1"/>
    <col min="6" max="6" width="9.140625" style="1"/>
    <col min="7" max="9" width="7" style="51" customWidth="1"/>
    <col min="10" max="16384" width="9.140625" style="1"/>
  </cols>
  <sheetData>
    <row r="1" spans="1:10">
      <c r="A1" s="2" t="s">
        <v>184</v>
      </c>
    </row>
    <row r="2" spans="1:10" ht="15.75">
      <c r="B2" s="220" t="s">
        <v>147</v>
      </c>
      <c r="C2" s="220"/>
      <c r="D2" s="220"/>
    </row>
    <row r="3" spans="1:10">
      <c r="B3" s="199" t="s">
        <v>117</v>
      </c>
      <c r="C3" s="199"/>
      <c r="D3" s="199"/>
    </row>
    <row r="4" spans="1:10">
      <c r="B4" s="200" t="s">
        <v>185</v>
      </c>
      <c r="C4" s="200"/>
      <c r="D4" s="200"/>
    </row>
    <row r="5" spans="1:10">
      <c r="B5" s="200" t="s">
        <v>148</v>
      </c>
      <c r="C5" s="200"/>
      <c r="D5" s="200"/>
    </row>
    <row r="7" spans="1:10">
      <c r="B7" s="77" t="s">
        <v>0</v>
      </c>
      <c r="C7" s="78">
        <v>44012</v>
      </c>
      <c r="D7" s="78">
        <v>43646</v>
      </c>
      <c r="E7" s="79"/>
      <c r="J7" s="52"/>
    </row>
    <row r="8" spans="1:10">
      <c r="B8" s="80" t="s">
        <v>196</v>
      </c>
      <c r="C8" s="81">
        <v>2537245.5099999998</v>
      </c>
      <c r="D8" s="82">
        <v>924180.46</v>
      </c>
      <c r="E8" s="83"/>
    </row>
    <row r="9" spans="1:10">
      <c r="B9" s="80" t="s">
        <v>1</v>
      </c>
      <c r="C9" s="82">
        <v>0</v>
      </c>
      <c r="D9" s="82">
        <v>0</v>
      </c>
      <c r="E9" s="83"/>
      <c r="F9" s="219"/>
    </row>
    <row r="10" spans="1:10">
      <c r="B10" s="80" t="s">
        <v>99</v>
      </c>
      <c r="C10" s="81">
        <f>1672.77+92.12</f>
        <v>1764.8899999999999</v>
      </c>
      <c r="D10" s="82">
        <v>813.37</v>
      </c>
      <c r="E10" s="84"/>
      <c r="F10" s="219"/>
    </row>
    <row r="11" spans="1:10">
      <c r="B11" s="85" t="s">
        <v>197</v>
      </c>
      <c r="C11" s="86">
        <v>12431389.189999999</v>
      </c>
      <c r="D11" s="86">
        <v>5985463.9267451242</v>
      </c>
      <c r="E11" s="84"/>
    </row>
    <row r="12" spans="1:10">
      <c r="B12" s="87" t="s">
        <v>2</v>
      </c>
      <c r="C12" s="88">
        <f>SUM(C8:C11)</f>
        <v>14970399.59</v>
      </c>
      <c r="D12" s="88">
        <v>6910457.7567451242</v>
      </c>
      <c r="E12" s="89"/>
    </row>
    <row r="13" spans="1:10">
      <c r="B13" s="90" t="s">
        <v>3</v>
      </c>
      <c r="C13" s="88"/>
      <c r="D13" s="88"/>
      <c r="E13" s="89"/>
    </row>
    <row r="14" spans="1:10">
      <c r="B14" s="91" t="s">
        <v>4</v>
      </c>
      <c r="C14" s="92">
        <v>0</v>
      </c>
      <c r="D14" s="92">
        <v>0</v>
      </c>
      <c r="E14" s="83"/>
    </row>
    <row r="15" spans="1:10">
      <c r="B15" s="93" t="s">
        <v>198</v>
      </c>
      <c r="C15" s="82">
        <v>22397.599999999999</v>
      </c>
      <c r="D15" s="82">
        <v>8887.6200000000008</v>
      </c>
      <c r="E15" s="83"/>
    </row>
    <row r="16" spans="1:10">
      <c r="B16" s="80" t="s">
        <v>5</v>
      </c>
      <c r="C16" s="82">
        <v>0</v>
      </c>
      <c r="D16" s="82">
        <v>0</v>
      </c>
      <c r="E16" s="83"/>
    </row>
    <row r="17" spans="2:6">
      <c r="B17" s="90" t="s">
        <v>113</v>
      </c>
      <c r="C17" s="88">
        <f>SUM(C14:C16)</f>
        <v>22397.599999999999</v>
      </c>
      <c r="D17" s="88">
        <v>8887.6200000000008</v>
      </c>
      <c r="E17" s="83"/>
    </row>
    <row r="18" spans="2:6">
      <c r="B18" s="90" t="s">
        <v>6</v>
      </c>
      <c r="C18" s="88">
        <f>+C12-C17</f>
        <v>14948001.99</v>
      </c>
      <c r="D18" s="88">
        <v>6901570.1367451241</v>
      </c>
      <c r="E18" s="89"/>
      <c r="F18" s="67"/>
    </row>
    <row r="19" spans="2:6" ht="15.75">
      <c r="B19" s="90" t="s">
        <v>7</v>
      </c>
      <c r="C19" s="94">
        <v>142711.02533906462</v>
      </c>
      <c r="D19" s="94">
        <v>67736.529552927153</v>
      </c>
      <c r="E19" s="95"/>
    </row>
    <row r="20" spans="2:6">
      <c r="B20" s="90" t="s">
        <v>8</v>
      </c>
      <c r="C20" s="96">
        <v>104.74250209109999</v>
      </c>
      <c r="D20" s="94">
        <v>101.888452</v>
      </c>
      <c r="E20" s="95"/>
    </row>
    <row r="22" spans="2:6">
      <c r="B22" s="198" t="s">
        <v>141</v>
      </c>
      <c r="C22" s="198"/>
      <c r="D22" s="198"/>
    </row>
    <row r="23" spans="2:6">
      <c r="B23" s="24"/>
      <c r="C23" s="97"/>
      <c r="D23" s="26"/>
      <c r="E23" s="26"/>
    </row>
    <row r="24" spans="2:6">
      <c r="C24" s="25"/>
      <c r="D24" s="25"/>
      <c r="E24" s="25"/>
    </row>
    <row r="25" spans="2:6">
      <c r="C25" s="25"/>
      <c r="D25" s="25"/>
      <c r="E25" s="67"/>
    </row>
    <row r="26" spans="2:6">
      <c r="C26" s="98"/>
      <c r="D26" s="98"/>
    </row>
    <row r="27" spans="2:6">
      <c r="C27" s="99"/>
      <c r="D27" s="99"/>
    </row>
  </sheetData>
  <mergeCells count="6">
    <mergeCell ref="B22:D22"/>
    <mergeCell ref="F9:F10"/>
    <mergeCell ref="B2:D2"/>
    <mergeCell ref="B3:D3"/>
    <mergeCell ref="B4:D4"/>
    <mergeCell ref="B5:D5"/>
  </mergeCells>
  <hyperlinks>
    <hyperlink ref="A1" location="INDICE!A1" display="INDICE"/>
  </hyperlinks>
  <pageMargins left="0.7" right="0.7" top="0.75" bottom="0.75" header="0.3" footer="0.3"/>
  <ignoredErrors>
    <ignoredError sqref="C1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22"/>
  <sheetViews>
    <sheetView showGridLines="0" workbookViewId="0">
      <selection activeCell="C17" sqref="C17"/>
    </sheetView>
  </sheetViews>
  <sheetFormatPr baseColWidth="10" defaultRowHeight="15"/>
  <cols>
    <col min="1" max="1" width="3.5703125" style="1" customWidth="1"/>
    <col min="2" max="2" width="52.7109375" style="1" customWidth="1"/>
    <col min="3" max="4" width="18.7109375" style="1" customWidth="1"/>
    <col min="5" max="5" width="3.5703125" style="1" customWidth="1"/>
    <col min="6" max="6" width="12.42578125" style="1" bestFit="1" customWidth="1"/>
    <col min="7" max="16384" width="11.42578125" style="1"/>
  </cols>
  <sheetData>
    <row r="1" spans="1:9">
      <c r="A1" s="2" t="s">
        <v>184</v>
      </c>
    </row>
    <row r="2" spans="1:9" ht="15.75">
      <c r="B2" s="220" t="s">
        <v>147</v>
      </c>
      <c r="C2" s="220"/>
      <c r="D2" s="220"/>
    </row>
    <row r="3" spans="1:9">
      <c r="B3" s="199" t="s">
        <v>118</v>
      </c>
      <c r="C3" s="199"/>
      <c r="D3" s="199"/>
    </row>
    <row r="4" spans="1:9">
      <c r="B4" s="200" t="s">
        <v>185</v>
      </c>
      <c r="C4" s="200"/>
      <c r="D4" s="200"/>
    </row>
    <row r="5" spans="1:9">
      <c r="B5" s="200" t="s">
        <v>148</v>
      </c>
      <c r="C5" s="200"/>
      <c r="D5" s="200"/>
    </row>
    <row r="7" spans="1:9" s="24" customFormat="1">
      <c r="B7" s="68" t="s">
        <v>9</v>
      </c>
      <c r="C7" s="72">
        <f>+'11'!C7</f>
        <v>44012</v>
      </c>
      <c r="D7" s="72">
        <f>+'11'!D7</f>
        <v>43646</v>
      </c>
    </row>
    <row r="8" spans="1:9">
      <c r="B8" s="23" t="s">
        <v>193</v>
      </c>
      <c r="C8" s="46">
        <v>35005.879999999997</v>
      </c>
      <c r="D8" s="46">
        <v>995.51</v>
      </c>
      <c r="F8" s="51"/>
      <c r="G8" s="51"/>
      <c r="H8" s="51"/>
      <c r="I8" s="52"/>
    </row>
    <row r="9" spans="1:9">
      <c r="B9" s="23" t="s">
        <v>98</v>
      </c>
      <c r="C9" s="47">
        <v>237298.84</v>
      </c>
      <c r="D9" s="47">
        <v>92593.84</v>
      </c>
    </row>
    <row r="10" spans="1:9">
      <c r="B10" s="23" t="s">
        <v>194</v>
      </c>
      <c r="C10" s="47">
        <v>3127.17</v>
      </c>
      <c r="D10" s="47">
        <v>2978.3599999999997</v>
      </c>
    </row>
    <row r="11" spans="1:9" s="24" customFormat="1">
      <c r="B11" s="33" t="s">
        <v>10</v>
      </c>
      <c r="C11" s="53">
        <f>SUM(C8:C10)</f>
        <v>275431.88999999996</v>
      </c>
      <c r="D11" s="53">
        <f>SUM(D8:D10)</f>
        <v>96567.709999999992</v>
      </c>
      <c r="G11" s="73"/>
    </row>
    <row r="12" spans="1:9" s="24" customFormat="1">
      <c r="B12" s="74" t="s">
        <v>11</v>
      </c>
      <c r="C12" s="75"/>
      <c r="D12" s="76"/>
    </row>
    <row r="13" spans="1:9">
      <c r="B13" s="28" t="s">
        <v>12</v>
      </c>
      <c r="C13" s="46">
        <v>114858.68</v>
      </c>
      <c r="D13" s="46">
        <v>41602.74</v>
      </c>
    </row>
    <row r="14" spans="1:9">
      <c r="B14" s="23" t="s">
        <v>14</v>
      </c>
      <c r="C14" s="47">
        <v>0</v>
      </c>
      <c r="D14" s="47">
        <v>0</v>
      </c>
    </row>
    <row r="15" spans="1:9">
      <c r="B15" s="23" t="s">
        <v>13</v>
      </c>
      <c r="C15" s="47">
        <v>0</v>
      </c>
      <c r="D15" s="47">
        <v>0</v>
      </c>
    </row>
    <row r="16" spans="1:9">
      <c r="B16" s="23" t="s">
        <v>195</v>
      </c>
      <c r="C16" s="47">
        <v>0</v>
      </c>
      <c r="D16" s="47">
        <v>0.57999999999999996</v>
      </c>
    </row>
    <row r="17" spans="2:4" s="24" customFormat="1">
      <c r="B17" s="33" t="s">
        <v>15</v>
      </c>
      <c r="C17" s="53">
        <f>SUM(C13:C16)</f>
        <v>114858.68</v>
      </c>
      <c r="D17" s="53">
        <f>SUM(D13:D16)</f>
        <v>41603.32</v>
      </c>
    </row>
    <row r="18" spans="2:4" s="24" customFormat="1">
      <c r="B18" s="33" t="s">
        <v>16</v>
      </c>
      <c r="C18" s="53">
        <f>+C11-C17</f>
        <v>160573.20999999996</v>
      </c>
      <c r="D18" s="53">
        <f>+D11-D17</f>
        <v>54964.389999999992</v>
      </c>
    </row>
    <row r="20" spans="2:4">
      <c r="B20" s="198" t="s">
        <v>141</v>
      </c>
      <c r="C20" s="198"/>
      <c r="D20" s="198"/>
    </row>
    <row r="21" spans="2:4">
      <c r="C21" s="26"/>
      <c r="D21" s="26"/>
    </row>
    <row r="22" spans="2:4">
      <c r="C22" s="26"/>
      <c r="D22" s="26"/>
    </row>
  </sheetData>
  <mergeCells count="5">
    <mergeCell ref="B2:D2"/>
    <mergeCell ref="B3:D3"/>
    <mergeCell ref="B4:D4"/>
    <mergeCell ref="B5:D5"/>
    <mergeCell ref="B20:D20"/>
  </mergeCells>
  <hyperlinks>
    <hyperlink ref="A1" location="INDICE!A1" display="INDICE"/>
  </hyperlinks>
  <pageMargins left="0.7" right="0.7" top="0.75" bottom="0.75" header="0.3" footer="0.3"/>
  <ignoredErrors>
    <ignoredError sqref="C1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22"/>
  <sheetViews>
    <sheetView showGridLines="0" workbookViewId="0">
      <selection activeCell="B4" sqref="B4:E4"/>
    </sheetView>
  </sheetViews>
  <sheetFormatPr baseColWidth="10" defaultRowHeight="15"/>
  <cols>
    <col min="1" max="1" width="3.5703125" style="1" customWidth="1"/>
    <col min="2" max="2" width="30.85546875" style="1" customWidth="1"/>
    <col min="3" max="4" width="20" style="1" customWidth="1"/>
    <col min="5" max="5" width="21.140625" style="1" bestFit="1" customWidth="1"/>
    <col min="6" max="6" width="3.5703125" style="1" customWidth="1"/>
    <col min="7" max="16384" width="11.42578125" style="1"/>
  </cols>
  <sheetData>
    <row r="1" spans="1:10">
      <c r="A1" s="2" t="s">
        <v>184</v>
      </c>
    </row>
    <row r="2" spans="1:10" ht="15.75">
      <c r="B2" s="220" t="s">
        <v>147</v>
      </c>
      <c r="C2" s="220"/>
      <c r="D2" s="220"/>
      <c r="E2" s="220"/>
    </row>
    <row r="3" spans="1:10" ht="15.75">
      <c r="B3" s="199" t="s">
        <v>119</v>
      </c>
      <c r="C3" s="199"/>
      <c r="D3" s="199"/>
      <c r="E3" s="199"/>
    </row>
    <row r="4" spans="1:10">
      <c r="B4" s="200" t="s">
        <v>208</v>
      </c>
      <c r="C4" s="200"/>
      <c r="D4" s="200"/>
      <c r="E4" s="200"/>
    </row>
    <row r="5" spans="1:10">
      <c r="B5" s="200" t="s">
        <v>148</v>
      </c>
      <c r="C5" s="200"/>
      <c r="D5" s="200"/>
      <c r="E5" s="200"/>
    </row>
    <row r="7" spans="1:10">
      <c r="B7" s="68" t="s">
        <v>17</v>
      </c>
      <c r="C7" s="68" t="s">
        <v>18</v>
      </c>
      <c r="D7" s="68" t="s">
        <v>19</v>
      </c>
      <c r="E7" s="68" t="s">
        <v>186</v>
      </c>
    </row>
    <row r="8" spans="1:10">
      <c r="B8" s="33" t="s">
        <v>20</v>
      </c>
      <c r="C8" s="53">
        <v>11590461.52</v>
      </c>
      <c r="D8" s="53">
        <v>177166.9</v>
      </c>
      <c r="E8" s="53">
        <f>+C8+D8</f>
        <v>11767628.42</v>
      </c>
      <c r="G8" s="51"/>
      <c r="H8" s="51"/>
      <c r="I8" s="51"/>
      <c r="J8" s="52"/>
    </row>
    <row r="9" spans="1:10" ht="15.75">
      <c r="B9" s="69" t="s">
        <v>21</v>
      </c>
      <c r="C9" s="29"/>
      <c r="D9" s="29"/>
      <c r="E9" s="29"/>
    </row>
    <row r="10" spans="1:10">
      <c r="B10" s="23" t="s">
        <v>22</v>
      </c>
      <c r="C10" s="47">
        <v>16688607.25</v>
      </c>
      <c r="D10" s="30"/>
      <c r="E10" s="30"/>
    </row>
    <row r="11" spans="1:10">
      <c r="B11" s="23" t="s">
        <v>23</v>
      </c>
      <c r="C11" s="47">
        <v>-13668899.01</v>
      </c>
      <c r="D11" s="30"/>
      <c r="E11" s="30"/>
    </row>
    <row r="12" spans="1:10" ht="15.75">
      <c r="B12" s="70" t="s">
        <v>24</v>
      </c>
      <c r="C12" s="71">
        <f>+C10+C11</f>
        <v>3019708.24</v>
      </c>
      <c r="D12" s="32"/>
      <c r="E12" s="32"/>
    </row>
    <row r="13" spans="1:10" ht="15.75">
      <c r="B13" s="201" t="s">
        <v>25</v>
      </c>
      <c r="C13" s="221">
        <f>+E8+C12</f>
        <v>14787336.66</v>
      </c>
      <c r="D13" s="221">
        <f>+'12'!C18</f>
        <v>160573.20999999996</v>
      </c>
      <c r="E13" s="69" t="s">
        <v>204</v>
      </c>
    </row>
    <row r="14" spans="1:10" ht="15.75">
      <c r="B14" s="202"/>
      <c r="C14" s="222"/>
      <c r="D14" s="222"/>
      <c r="E14" s="53">
        <f>+C13+D13</f>
        <v>14947909.870000001</v>
      </c>
    </row>
    <row r="16" spans="1:10">
      <c r="B16" s="198" t="s">
        <v>141</v>
      </c>
      <c r="C16" s="198"/>
      <c r="D16" s="198"/>
      <c r="E16" s="198"/>
    </row>
    <row r="17" spans="3:5">
      <c r="D17" s="26"/>
      <c r="E17" s="26"/>
    </row>
    <row r="18" spans="3:5">
      <c r="D18" s="26"/>
    </row>
    <row r="19" spans="3:5">
      <c r="C19" s="25"/>
    </row>
    <row r="20" spans="3:5">
      <c r="C20" s="25"/>
    </row>
    <row r="21" spans="3:5">
      <c r="C21" s="25"/>
    </row>
    <row r="22" spans="3:5">
      <c r="C22" s="26"/>
      <c r="D22" s="26"/>
    </row>
  </sheetData>
  <mergeCells count="8">
    <mergeCell ref="B2:E2"/>
    <mergeCell ref="B3:E3"/>
    <mergeCell ref="B4:E4"/>
    <mergeCell ref="B5:E5"/>
    <mergeCell ref="B16:E16"/>
    <mergeCell ref="B13:B14"/>
    <mergeCell ref="C13:C14"/>
    <mergeCell ref="D13:D14"/>
  </mergeCells>
  <hyperlinks>
    <hyperlink ref="A1" location="INDICE!A1" display="INDIC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35"/>
  <sheetViews>
    <sheetView showGridLines="0" workbookViewId="0">
      <selection activeCell="B2" sqref="B2:D2"/>
    </sheetView>
  </sheetViews>
  <sheetFormatPr baseColWidth="10" defaultRowHeight="15"/>
  <cols>
    <col min="1" max="1" width="3.5703125" style="1" customWidth="1"/>
    <col min="2" max="2" width="59" style="1" customWidth="1"/>
    <col min="3" max="4" width="18.7109375" style="1" customWidth="1"/>
    <col min="5" max="5" width="3.5703125" style="1" customWidth="1"/>
    <col min="6" max="16384" width="11.42578125" style="1"/>
  </cols>
  <sheetData>
    <row r="1" spans="1:9">
      <c r="A1" s="2" t="s">
        <v>184</v>
      </c>
    </row>
    <row r="2" spans="1:9" ht="15.75">
      <c r="B2" s="220" t="s">
        <v>147</v>
      </c>
      <c r="C2" s="220"/>
      <c r="D2" s="220"/>
    </row>
    <row r="3" spans="1:9">
      <c r="B3" s="199" t="s">
        <v>120</v>
      </c>
      <c r="C3" s="199"/>
      <c r="D3" s="199"/>
    </row>
    <row r="4" spans="1:9">
      <c r="B4" s="200" t="s">
        <v>185</v>
      </c>
      <c r="C4" s="200"/>
      <c r="D4" s="200"/>
    </row>
    <row r="5" spans="1:9">
      <c r="B5" s="200" t="s">
        <v>148</v>
      </c>
      <c r="C5" s="200"/>
      <c r="D5" s="200"/>
    </row>
    <row r="7" spans="1:9" s="24" customFormat="1">
      <c r="B7" s="4" t="s">
        <v>26</v>
      </c>
      <c r="C7" s="5">
        <f>+'12'!C7</f>
        <v>44012</v>
      </c>
      <c r="D7" s="5">
        <f>+'12'!D7</f>
        <v>43646</v>
      </c>
      <c r="F7" s="51"/>
      <c r="G7" s="51"/>
      <c r="H7" s="51"/>
      <c r="I7" s="52"/>
    </row>
    <row r="8" spans="1:9" s="24" customFormat="1">
      <c r="B8" s="33" t="s">
        <v>38</v>
      </c>
      <c r="C8" s="53">
        <v>2686155.3800000008</v>
      </c>
      <c r="D8" s="53">
        <v>1003888.9899999998</v>
      </c>
    </row>
    <row r="9" spans="1:9" s="24" customFormat="1">
      <c r="B9" s="54" t="s">
        <v>27</v>
      </c>
      <c r="C9" s="55"/>
      <c r="D9" s="55"/>
    </row>
    <row r="10" spans="1:9" s="24" customFormat="1">
      <c r="B10" s="54" t="s">
        <v>28</v>
      </c>
      <c r="C10" s="56"/>
      <c r="D10" s="56"/>
    </row>
    <row r="11" spans="1:9">
      <c r="B11" s="57" t="s">
        <v>100</v>
      </c>
      <c r="C11" s="47">
        <v>3127.170000000001</v>
      </c>
      <c r="D11" s="47">
        <v>2977.7700000000004</v>
      </c>
    </row>
    <row r="12" spans="1:9">
      <c r="B12" s="57" t="s">
        <v>39</v>
      </c>
      <c r="C12" s="47">
        <v>0</v>
      </c>
      <c r="D12" s="47">
        <v>0</v>
      </c>
    </row>
    <row r="13" spans="1:9" s="24" customFormat="1">
      <c r="B13" s="58" t="s">
        <v>29</v>
      </c>
      <c r="C13" s="56"/>
      <c r="D13" s="56"/>
    </row>
    <row r="14" spans="1:9">
      <c r="B14" s="57" t="s">
        <v>101</v>
      </c>
      <c r="C14" s="47">
        <v>0</v>
      </c>
      <c r="D14" s="47">
        <v>0</v>
      </c>
    </row>
    <row r="15" spans="1:9">
      <c r="B15" s="57" t="s">
        <v>40</v>
      </c>
      <c r="C15" s="47">
        <v>-29974566.829999998</v>
      </c>
      <c r="D15" s="47">
        <v>-17200782.09</v>
      </c>
    </row>
    <row r="16" spans="1:9">
      <c r="B16" s="57" t="s">
        <v>41</v>
      </c>
      <c r="C16" s="47">
        <v>-113051.66</v>
      </c>
      <c r="D16" s="47">
        <v>-39199.199999999997</v>
      </c>
    </row>
    <row r="17" spans="2:4">
      <c r="B17" s="57" t="s">
        <v>30</v>
      </c>
      <c r="C17" s="47">
        <v>0</v>
      </c>
      <c r="D17" s="47">
        <v>0</v>
      </c>
    </row>
    <row r="18" spans="2:4">
      <c r="B18" s="57" t="s">
        <v>31</v>
      </c>
      <c r="C18" s="47">
        <v>0</v>
      </c>
      <c r="D18" s="47">
        <v>0</v>
      </c>
    </row>
    <row r="19" spans="2:4">
      <c r="B19" s="57" t="s">
        <v>42</v>
      </c>
      <c r="C19" s="47">
        <v>17302273.560000002</v>
      </c>
      <c r="D19" s="47">
        <v>2259003.7599999998</v>
      </c>
    </row>
    <row r="20" spans="2:4">
      <c r="B20" s="57" t="s">
        <v>43</v>
      </c>
      <c r="C20" s="47">
        <v>9613599.6500000004</v>
      </c>
      <c r="D20" s="47">
        <v>12130388.550000001</v>
      </c>
    </row>
    <row r="21" spans="2:4">
      <c r="B21" s="57" t="s">
        <v>32</v>
      </c>
      <c r="C21" s="59"/>
      <c r="D21" s="59">
        <v>0</v>
      </c>
    </row>
    <row r="22" spans="2:4" s="62" customFormat="1" ht="30">
      <c r="B22" s="60" t="s">
        <v>33</v>
      </c>
      <c r="C22" s="61">
        <f>SUM(C9:C21)</f>
        <v>-3168618.1099999938</v>
      </c>
      <c r="D22" s="61">
        <v>-2847611.209999999</v>
      </c>
    </row>
    <row r="23" spans="2:4" ht="6.75" customHeight="1">
      <c r="B23" s="57"/>
      <c r="C23" s="46"/>
      <c r="D23" s="46"/>
    </row>
    <row r="24" spans="2:4" s="24" customFormat="1" ht="15.75">
      <c r="B24" s="54" t="s">
        <v>34</v>
      </c>
      <c r="C24" s="56"/>
      <c r="D24" s="56"/>
    </row>
    <row r="25" spans="2:4">
      <c r="B25" s="57" t="s">
        <v>35</v>
      </c>
      <c r="C25" s="47">
        <v>-13668899.01</v>
      </c>
      <c r="D25" s="47">
        <v>-7871869.0999999996</v>
      </c>
    </row>
    <row r="26" spans="2:4">
      <c r="B26" s="57" t="s">
        <v>22</v>
      </c>
      <c r="C26" s="59">
        <v>16688607.25</v>
      </c>
      <c r="D26" s="59">
        <v>10639771.779999999</v>
      </c>
    </row>
    <row r="27" spans="2:4" s="64" customFormat="1" ht="31.5">
      <c r="B27" s="63" t="s">
        <v>36</v>
      </c>
      <c r="C27" s="61">
        <f>+C25+C26</f>
        <v>3019708.24</v>
      </c>
      <c r="D27" s="61">
        <v>2767902.6799999997</v>
      </c>
    </row>
    <row r="28" spans="2:4" ht="6.75" customHeight="1">
      <c r="B28" s="57"/>
      <c r="C28" s="65"/>
      <c r="D28" s="65"/>
    </row>
    <row r="29" spans="2:4" s="24" customFormat="1" ht="15.75">
      <c r="B29" s="33" t="s">
        <v>37</v>
      </c>
      <c r="C29" s="66">
        <f>+C8+C22+C27</f>
        <v>2537245.5100000072</v>
      </c>
      <c r="D29" s="66">
        <v>924180.46000000043</v>
      </c>
    </row>
    <row r="30" spans="2:4">
      <c r="C30" s="67"/>
      <c r="D30" s="67"/>
    </row>
    <row r="31" spans="2:4">
      <c r="B31" s="198" t="s">
        <v>141</v>
      </c>
      <c r="C31" s="198"/>
      <c r="D31" s="198"/>
    </row>
    <row r="32" spans="2:4">
      <c r="C32" s="67"/>
      <c r="D32" s="67"/>
    </row>
    <row r="33" spans="3:4">
      <c r="C33" s="26"/>
      <c r="D33" s="26"/>
    </row>
    <row r="34" spans="3:4">
      <c r="C34" s="25"/>
    </row>
    <row r="35" spans="3:4">
      <c r="C35" s="25"/>
    </row>
  </sheetData>
  <mergeCells count="5">
    <mergeCell ref="B2:D2"/>
    <mergeCell ref="B3:D3"/>
    <mergeCell ref="B4:D4"/>
    <mergeCell ref="B5:D5"/>
    <mergeCell ref="B31:D31"/>
  </mergeCells>
  <hyperlinks>
    <hyperlink ref="A1" location="INDICE!A1" display="INDICE"/>
  </hyperlinks>
  <pageMargins left="0.7" right="0.7" top="0.75" bottom="0.75" header="0.3" footer="0.3"/>
  <ignoredErrors>
    <ignoredError sqref="C22"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148"/>
  <sheetViews>
    <sheetView showGridLines="0" topLeftCell="A44" workbookViewId="0">
      <selection activeCell="B64" sqref="B64:F65"/>
    </sheetView>
  </sheetViews>
  <sheetFormatPr baseColWidth="10" defaultRowHeight="15"/>
  <cols>
    <col min="1" max="1" width="3.5703125" style="1" customWidth="1"/>
    <col min="2" max="2" width="35" style="1" customWidth="1"/>
    <col min="3" max="6" width="19.28515625" style="1" customWidth="1"/>
    <col min="7" max="7" width="3.5703125" style="1" customWidth="1"/>
    <col min="8" max="16384" width="11.42578125" style="1"/>
  </cols>
  <sheetData>
    <row r="1" spans="1:6">
      <c r="A1" s="2" t="s">
        <v>184</v>
      </c>
    </row>
    <row r="2" spans="1:6" ht="15.75">
      <c r="B2" s="218" t="s">
        <v>147</v>
      </c>
      <c r="C2" s="218"/>
      <c r="D2" s="218"/>
      <c r="E2" s="218"/>
      <c r="F2" s="218"/>
    </row>
    <row r="3" spans="1:6">
      <c r="B3" s="216" t="s">
        <v>121</v>
      </c>
      <c r="C3" s="216"/>
      <c r="D3" s="216"/>
      <c r="E3" s="216"/>
      <c r="F3" s="216"/>
    </row>
    <row r="4" spans="1:6" ht="15.75">
      <c r="B4" s="207" t="s">
        <v>122</v>
      </c>
      <c r="C4" s="207"/>
      <c r="D4" s="207"/>
      <c r="E4" s="207"/>
      <c r="F4" s="207"/>
    </row>
    <row r="5" spans="1:6" ht="16.5" customHeight="1">
      <c r="B5" s="223" t="s">
        <v>149</v>
      </c>
      <c r="C5" s="223"/>
      <c r="D5" s="223"/>
      <c r="E5" s="223"/>
      <c r="F5" s="223"/>
    </row>
    <row r="6" spans="1:6">
      <c r="B6" s="223"/>
      <c r="C6" s="223"/>
      <c r="D6" s="223"/>
      <c r="E6" s="223"/>
      <c r="F6" s="223"/>
    </row>
    <row r="7" spans="1:6">
      <c r="B7" s="223"/>
      <c r="C7" s="223"/>
      <c r="D7" s="223"/>
      <c r="E7" s="223"/>
      <c r="F7" s="223"/>
    </row>
    <row r="8" spans="1:6">
      <c r="B8" s="223"/>
      <c r="C8" s="223"/>
      <c r="D8" s="223"/>
      <c r="E8" s="223"/>
      <c r="F8" s="223"/>
    </row>
    <row r="9" spans="1:6">
      <c r="B9" s="223"/>
      <c r="C9" s="223"/>
      <c r="D9" s="223"/>
      <c r="E9" s="223"/>
      <c r="F9" s="223"/>
    </row>
    <row r="10" spans="1:6">
      <c r="B10" s="223"/>
      <c r="C10" s="223"/>
      <c r="D10" s="223"/>
      <c r="E10" s="223"/>
      <c r="F10" s="223"/>
    </row>
    <row r="11" spans="1:6">
      <c r="B11" s="223"/>
      <c r="C11" s="223"/>
      <c r="D11" s="223"/>
      <c r="E11" s="223"/>
      <c r="F11" s="223"/>
    </row>
    <row r="12" spans="1:6">
      <c r="B12" s="223"/>
      <c r="C12" s="223"/>
      <c r="D12" s="223"/>
      <c r="E12" s="223"/>
      <c r="F12" s="223"/>
    </row>
    <row r="13" spans="1:6">
      <c r="B13" s="223"/>
      <c r="C13" s="223"/>
      <c r="D13" s="223"/>
      <c r="E13" s="223"/>
      <c r="F13" s="223"/>
    </row>
    <row r="15" spans="1:6" ht="15.75">
      <c r="B15" s="207" t="s">
        <v>123</v>
      </c>
      <c r="C15" s="207"/>
      <c r="D15" s="207"/>
      <c r="E15" s="207"/>
      <c r="F15" s="207"/>
    </row>
    <row r="17" spans="2:6" ht="15.75">
      <c r="B17" s="207" t="s">
        <v>124</v>
      </c>
      <c r="C17" s="207"/>
      <c r="D17" s="207"/>
      <c r="E17" s="207"/>
      <c r="F17" s="207"/>
    </row>
    <row r="18" spans="2:6">
      <c r="B18" s="211" t="s">
        <v>189</v>
      </c>
      <c r="C18" s="211"/>
      <c r="D18" s="211"/>
      <c r="E18" s="211"/>
      <c r="F18" s="211"/>
    </row>
    <row r="19" spans="2:6">
      <c r="B19" s="211"/>
      <c r="C19" s="211"/>
      <c r="D19" s="211"/>
      <c r="E19" s="211"/>
      <c r="F19" s="211"/>
    </row>
    <row r="20" spans="2:6">
      <c r="B20" s="211"/>
      <c r="C20" s="211"/>
      <c r="D20" s="211"/>
      <c r="E20" s="211"/>
      <c r="F20" s="211"/>
    </row>
    <row r="21" spans="2:6">
      <c r="B21" s="211"/>
      <c r="C21" s="211"/>
      <c r="D21" s="211"/>
      <c r="E21" s="211"/>
      <c r="F21" s="211"/>
    </row>
    <row r="22" spans="2:6">
      <c r="B22" s="211"/>
      <c r="C22" s="211"/>
      <c r="D22" s="211"/>
      <c r="E22" s="211"/>
      <c r="F22" s="211"/>
    </row>
    <row r="23" spans="2:6">
      <c r="B23" s="211"/>
      <c r="C23" s="211"/>
      <c r="D23" s="211"/>
      <c r="E23" s="211"/>
      <c r="F23" s="211"/>
    </row>
    <row r="24" spans="2:6">
      <c r="B24" s="211"/>
      <c r="C24" s="211"/>
      <c r="D24" s="211"/>
      <c r="E24" s="211"/>
      <c r="F24" s="211"/>
    </row>
    <row r="25" spans="2:6">
      <c r="B25" s="211"/>
      <c r="C25" s="211"/>
      <c r="D25" s="211"/>
      <c r="E25" s="211"/>
      <c r="F25" s="211"/>
    </row>
    <row r="26" spans="2:6">
      <c r="B26" s="211"/>
      <c r="C26" s="211"/>
      <c r="D26" s="211"/>
      <c r="E26" s="211"/>
      <c r="F26" s="211"/>
    </row>
    <row r="27" spans="2:6">
      <c r="B27" s="211"/>
      <c r="C27" s="211"/>
      <c r="D27" s="211"/>
      <c r="E27" s="211"/>
      <c r="F27" s="211"/>
    </row>
    <row r="28" spans="2:6">
      <c r="B28" s="211"/>
      <c r="C28" s="211"/>
      <c r="D28" s="211"/>
      <c r="E28" s="211"/>
      <c r="F28" s="211"/>
    </row>
    <row r="29" spans="2:6">
      <c r="B29" s="211"/>
      <c r="C29" s="211"/>
      <c r="D29" s="211"/>
      <c r="E29" s="211"/>
      <c r="F29" s="211"/>
    </row>
    <row r="30" spans="2:6">
      <c r="B30" s="211"/>
      <c r="C30" s="211"/>
      <c r="D30" s="211"/>
      <c r="E30" s="211"/>
      <c r="F30" s="211"/>
    </row>
    <row r="31" spans="2:6">
      <c r="B31" s="211"/>
      <c r="C31" s="211"/>
      <c r="D31" s="211"/>
      <c r="E31" s="211"/>
      <c r="F31" s="211"/>
    </row>
    <row r="32" spans="2:6">
      <c r="B32" s="211"/>
      <c r="C32" s="211"/>
      <c r="D32" s="211"/>
      <c r="E32" s="211"/>
      <c r="F32" s="211"/>
    </row>
    <row r="33" spans="2:6">
      <c r="B33" s="211"/>
      <c r="C33" s="211"/>
      <c r="D33" s="211"/>
      <c r="E33" s="211"/>
      <c r="F33" s="211"/>
    </row>
    <row r="34" spans="2:6">
      <c r="B34" s="211"/>
      <c r="C34" s="211"/>
      <c r="D34" s="211"/>
      <c r="E34" s="211"/>
      <c r="F34" s="211"/>
    </row>
    <row r="35" spans="2:6">
      <c r="B35" s="211"/>
      <c r="C35" s="211"/>
      <c r="D35" s="211"/>
      <c r="E35" s="211"/>
      <c r="F35" s="211"/>
    </row>
    <row r="36" spans="2:6">
      <c r="B36" s="211"/>
      <c r="C36" s="211"/>
      <c r="D36" s="211"/>
      <c r="E36" s="211"/>
      <c r="F36" s="211"/>
    </row>
    <row r="37" spans="2:6">
      <c r="B37" s="211"/>
      <c r="C37" s="211"/>
      <c r="D37" s="211"/>
      <c r="E37" s="211"/>
      <c r="F37" s="211"/>
    </row>
    <row r="38" spans="2:6">
      <c r="B38" s="211"/>
      <c r="C38" s="211"/>
      <c r="D38" s="211"/>
      <c r="E38" s="211"/>
      <c r="F38" s="211"/>
    </row>
    <row r="39" spans="2:6">
      <c r="B39" s="211"/>
      <c r="C39" s="211"/>
      <c r="D39" s="211"/>
      <c r="E39" s="211"/>
      <c r="F39" s="211"/>
    </row>
    <row r="40" spans="2:6">
      <c r="B40" s="211"/>
      <c r="C40" s="211"/>
      <c r="D40" s="211"/>
      <c r="E40" s="211"/>
      <c r="F40" s="211"/>
    </row>
    <row r="41" spans="2:6">
      <c r="B41" s="211"/>
      <c r="C41" s="211"/>
      <c r="D41" s="211"/>
      <c r="E41" s="211"/>
      <c r="F41" s="211"/>
    </row>
    <row r="42" spans="2:6">
      <c r="B42" s="211"/>
      <c r="C42" s="211"/>
      <c r="D42" s="211"/>
      <c r="E42" s="211"/>
      <c r="F42" s="211"/>
    </row>
    <row r="43" spans="2:6">
      <c r="B43" s="211"/>
      <c r="C43" s="211"/>
      <c r="D43" s="211"/>
      <c r="E43" s="211"/>
      <c r="F43" s="211"/>
    </row>
    <row r="44" spans="2:6">
      <c r="B44" s="211"/>
      <c r="C44" s="211"/>
      <c r="D44" s="211"/>
      <c r="E44" s="211"/>
      <c r="F44" s="211"/>
    </row>
    <row r="45" spans="2:6">
      <c r="B45" s="211"/>
      <c r="C45" s="211"/>
      <c r="D45" s="211"/>
      <c r="E45" s="211"/>
      <c r="F45" s="211"/>
    </row>
    <row r="46" spans="2:6">
      <c r="B46" s="211"/>
      <c r="C46" s="211"/>
      <c r="D46" s="211"/>
      <c r="E46" s="211"/>
      <c r="F46" s="211"/>
    </row>
    <row r="47" spans="2:6">
      <c r="B47" s="211"/>
      <c r="C47" s="211"/>
      <c r="D47" s="211"/>
      <c r="E47" s="211"/>
      <c r="F47" s="211"/>
    </row>
    <row r="48" spans="2:6">
      <c r="B48" s="211"/>
      <c r="C48" s="211"/>
      <c r="D48" s="211"/>
      <c r="E48" s="211"/>
      <c r="F48" s="211"/>
    </row>
    <row r="49" spans="2:6">
      <c r="B49" s="207" t="s">
        <v>125</v>
      </c>
      <c r="C49" s="207"/>
      <c r="D49" s="207"/>
      <c r="E49" s="207"/>
      <c r="F49" s="207"/>
    </row>
    <row r="50" spans="2:6">
      <c r="B50" s="211" t="s">
        <v>187</v>
      </c>
      <c r="C50" s="211"/>
      <c r="D50" s="211"/>
      <c r="E50" s="211"/>
      <c r="F50" s="211"/>
    </row>
    <row r="51" spans="2:6">
      <c r="B51" s="211"/>
      <c r="C51" s="211"/>
      <c r="D51" s="211"/>
      <c r="E51" s="211"/>
      <c r="F51" s="211"/>
    </row>
    <row r="53" spans="2:6">
      <c r="B53" s="217" t="s">
        <v>126</v>
      </c>
      <c r="C53" s="217"/>
      <c r="D53" s="217"/>
      <c r="E53" s="217"/>
      <c r="F53" s="217"/>
    </row>
    <row r="55" spans="2:6">
      <c r="B55" s="211" t="s">
        <v>127</v>
      </c>
      <c r="C55" s="211"/>
      <c r="D55" s="211"/>
      <c r="E55" s="211"/>
      <c r="F55" s="211"/>
    </row>
    <row r="56" spans="2:6">
      <c r="B56" s="211"/>
      <c r="C56" s="211"/>
      <c r="D56" s="211"/>
      <c r="E56" s="211"/>
      <c r="F56" s="211"/>
    </row>
    <row r="57" spans="2:6">
      <c r="B57" s="211"/>
      <c r="C57" s="211"/>
      <c r="D57" s="211"/>
      <c r="E57" s="211"/>
      <c r="F57" s="211"/>
    </row>
    <row r="58" spans="2:6">
      <c r="B58" s="211" t="s">
        <v>188</v>
      </c>
      <c r="C58" s="211"/>
      <c r="D58" s="211"/>
      <c r="E58" s="211"/>
      <c r="F58" s="211"/>
    </row>
    <row r="59" spans="2:6">
      <c r="B59" s="211"/>
      <c r="C59" s="211"/>
      <c r="D59" s="211"/>
      <c r="E59" s="211"/>
      <c r="F59" s="211"/>
    </row>
    <row r="60" spans="2:6">
      <c r="B60" s="211" t="s">
        <v>128</v>
      </c>
      <c r="C60" s="211"/>
      <c r="D60" s="211"/>
      <c r="E60" s="211"/>
      <c r="F60" s="211"/>
    </row>
    <row r="61" spans="2:6">
      <c r="B61" s="211"/>
      <c r="C61" s="211"/>
      <c r="D61" s="211"/>
      <c r="E61" s="211"/>
      <c r="F61" s="211"/>
    </row>
    <row r="62" spans="2:6">
      <c r="B62" s="211" t="s">
        <v>129</v>
      </c>
      <c r="C62" s="211"/>
      <c r="D62" s="211"/>
      <c r="E62" s="211"/>
      <c r="F62" s="211"/>
    </row>
    <row r="63" spans="2:6">
      <c r="B63" s="211"/>
      <c r="C63" s="211"/>
      <c r="D63" s="211"/>
      <c r="E63" s="211"/>
      <c r="F63" s="211"/>
    </row>
    <row r="64" spans="2:6">
      <c r="B64" s="203" t="s">
        <v>130</v>
      </c>
      <c r="C64" s="203"/>
      <c r="D64" s="203"/>
      <c r="E64" s="203"/>
      <c r="F64" s="203"/>
    </row>
    <row r="65" spans="2:6">
      <c r="B65" s="203"/>
      <c r="C65" s="203"/>
      <c r="D65" s="203"/>
      <c r="E65" s="203"/>
      <c r="F65" s="203"/>
    </row>
    <row r="66" spans="2:6">
      <c r="B66" s="203" t="s">
        <v>131</v>
      </c>
      <c r="C66" s="203"/>
      <c r="D66" s="203"/>
      <c r="E66" s="203"/>
      <c r="F66" s="203"/>
    </row>
    <row r="67" spans="2:6">
      <c r="B67" s="203"/>
      <c r="C67" s="203"/>
      <c r="D67" s="203"/>
      <c r="E67" s="203"/>
      <c r="F67" s="203"/>
    </row>
    <row r="69" spans="2:6" ht="15.75">
      <c r="B69" s="4" t="s">
        <v>26</v>
      </c>
      <c r="C69" s="5">
        <v>44012</v>
      </c>
      <c r="D69" s="5">
        <v>43646</v>
      </c>
      <c r="E69" s="5">
        <v>43830</v>
      </c>
      <c r="F69" s="27"/>
    </row>
    <row r="70" spans="2:6">
      <c r="B70" s="6" t="s">
        <v>44</v>
      </c>
      <c r="C70" s="7">
        <v>6793.79</v>
      </c>
      <c r="D70" s="7">
        <v>6183.21</v>
      </c>
      <c r="E70" s="7">
        <v>6442.33</v>
      </c>
      <c r="F70" s="34"/>
    </row>
    <row r="71" spans="2:6">
      <c r="B71" s="6" t="s">
        <v>45</v>
      </c>
      <c r="C71" s="7">
        <v>6820.47</v>
      </c>
      <c r="D71" s="7">
        <v>6197.68</v>
      </c>
      <c r="E71" s="7">
        <v>6463.95</v>
      </c>
      <c r="F71" s="34"/>
    </row>
    <row r="72" spans="2:6">
      <c r="B72" s="36"/>
      <c r="C72" s="36"/>
      <c r="D72" s="36"/>
      <c r="E72" s="36"/>
      <c r="F72" s="36"/>
    </row>
    <row r="73" spans="2:6" ht="15.75">
      <c r="B73" s="207" t="s">
        <v>132</v>
      </c>
      <c r="C73" s="207"/>
      <c r="D73" s="207"/>
      <c r="E73" s="207"/>
      <c r="F73" s="207"/>
    </row>
    <row r="74" spans="2:6" ht="15" customHeight="1">
      <c r="B74" s="37"/>
      <c r="C74" s="37"/>
      <c r="D74" s="37"/>
      <c r="E74" s="37"/>
      <c r="F74" s="37"/>
    </row>
    <row r="75" spans="2:6" ht="15" customHeight="1">
      <c r="B75" s="224" t="s">
        <v>150</v>
      </c>
      <c r="C75" s="227" t="s">
        <v>151</v>
      </c>
      <c r="D75" s="228"/>
      <c r="E75" s="224" t="s">
        <v>152</v>
      </c>
      <c r="F75" s="224" t="s">
        <v>205</v>
      </c>
    </row>
    <row r="76" spans="2:6" ht="15" customHeight="1">
      <c r="B76" s="226"/>
      <c r="C76" s="8" t="s">
        <v>153</v>
      </c>
      <c r="D76" s="9" t="s">
        <v>154</v>
      </c>
      <c r="E76" s="225"/>
      <c r="F76" s="225"/>
    </row>
    <row r="77" spans="2:6" ht="15" customHeight="1">
      <c r="B77" s="10" t="s">
        <v>155</v>
      </c>
      <c r="C77" s="21"/>
      <c r="D77" s="21"/>
      <c r="E77" s="21"/>
      <c r="F77" s="21"/>
    </row>
    <row r="78" spans="2:6" ht="16.5" customHeight="1">
      <c r="B78" s="12" t="s">
        <v>158</v>
      </c>
      <c r="C78" s="13" t="s">
        <v>160</v>
      </c>
      <c r="D78" s="14">
        <f>+'11'!C8</f>
        <v>2537245.5099999998</v>
      </c>
      <c r="E78" s="14">
        <f>+C70</f>
        <v>6793.79</v>
      </c>
      <c r="F78" s="15">
        <f>+D78*E78</f>
        <v>17237513173.3829</v>
      </c>
    </row>
    <row r="79" spans="2:6" ht="16.5" customHeight="1">
      <c r="B79" s="12" t="s">
        <v>157</v>
      </c>
      <c r="C79" s="13" t="s">
        <v>160</v>
      </c>
      <c r="D79" s="14">
        <f>+'11'!C9+'11'!C10</f>
        <v>1764.8899999999999</v>
      </c>
      <c r="E79" s="14">
        <f>+E78</f>
        <v>6793.79</v>
      </c>
      <c r="F79" s="15">
        <f t="shared" ref="F79:F80" si="0">+D79*E79</f>
        <v>11990292.0331</v>
      </c>
    </row>
    <row r="80" spans="2:6" ht="16.5" customHeight="1">
      <c r="B80" s="16" t="s">
        <v>142</v>
      </c>
      <c r="C80" s="17" t="s">
        <v>160</v>
      </c>
      <c r="D80" s="18">
        <f>+'11'!C11</f>
        <v>12431389.189999999</v>
      </c>
      <c r="E80" s="18">
        <f>+E79</f>
        <v>6793.79</v>
      </c>
      <c r="F80" s="19">
        <f t="shared" si="0"/>
        <v>84456247565.130096</v>
      </c>
    </row>
    <row r="81" spans="2:6" ht="15" customHeight="1">
      <c r="B81" s="20" t="s">
        <v>156</v>
      </c>
      <c r="C81" s="21"/>
      <c r="D81" s="38"/>
      <c r="E81" s="38"/>
      <c r="F81" s="39"/>
    </row>
    <row r="82" spans="2:6" ht="16.5" customHeight="1">
      <c r="B82" s="40" t="s">
        <v>159</v>
      </c>
      <c r="C82" s="17" t="s">
        <v>160</v>
      </c>
      <c r="D82" s="18">
        <f>+'11'!C14+'11'!C15+'11'!C16</f>
        <v>22397.599999999999</v>
      </c>
      <c r="E82" s="18">
        <f>+C71</f>
        <v>6820.47</v>
      </c>
      <c r="F82" s="19">
        <f>+D82*E82</f>
        <v>152762158.87200001</v>
      </c>
    </row>
    <row r="83" spans="2:6" ht="15" customHeight="1">
      <c r="B83" s="37"/>
      <c r="C83" s="37"/>
      <c r="D83" s="37"/>
      <c r="E83" s="37"/>
      <c r="F83" s="37"/>
    </row>
    <row r="84" spans="2:6" ht="15.75" customHeight="1">
      <c r="B84" s="207" t="s">
        <v>209</v>
      </c>
      <c r="C84" s="207"/>
      <c r="D84" s="207"/>
      <c r="E84" s="207"/>
      <c r="F84" s="207"/>
    </row>
    <row r="85" spans="2:6">
      <c r="B85" s="207"/>
      <c r="C85" s="207"/>
      <c r="D85" s="207"/>
      <c r="E85" s="207"/>
      <c r="F85" s="207"/>
    </row>
    <row r="86" spans="2:6" ht="15" customHeight="1">
      <c r="B86" s="36"/>
      <c r="C86" s="36"/>
      <c r="D86" s="36"/>
      <c r="E86" s="36"/>
      <c r="F86" s="36"/>
    </row>
    <row r="87" spans="2:6" ht="46.5" customHeight="1">
      <c r="B87" s="9" t="s">
        <v>161</v>
      </c>
      <c r="C87" s="9" t="s">
        <v>162</v>
      </c>
      <c r="D87" s="9" t="s">
        <v>163</v>
      </c>
      <c r="E87" s="9" t="s">
        <v>164</v>
      </c>
      <c r="F87" s="9" t="s">
        <v>165</v>
      </c>
    </row>
    <row r="88" spans="2:6" ht="55.5" customHeight="1">
      <c r="B88" s="22" t="s">
        <v>166</v>
      </c>
      <c r="C88" s="7">
        <f>+C70</f>
        <v>6793.79</v>
      </c>
      <c r="D88" s="7">
        <v>0</v>
      </c>
      <c r="E88" s="7">
        <f>+E70</f>
        <v>6442.33</v>
      </c>
      <c r="F88" s="7">
        <v>0</v>
      </c>
    </row>
    <row r="89" spans="2:6" ht="55.5" customHeight="1">
      <c r="B89" s="22" t="s">
        <v>167</v>
      </c>
      <c r="C89" s="7">
        <f>+C71</f>
        <v>6820.47</v>
      </c>
      <c r="D89" s="7">
        <v>0</v>
      </c>
      <c r="E89" s="7">
        <f>+E71</f>
        <v>6463.95</v>
      </c>
      <c r="F89" s="7">
        <v>0</v>
      </c>
    </row>
    <row r="90" spans="2:6" ht="55.5" customHeight="1">
      <c r="B90" s="22" t="s">
        <v>168</v>
      </c>
      <c r="C90" s="7">
        <f>+C70</f>
        <v>6793.79</v>
      </c>
      <c r="D90" s="7">
        <v>0</v>
      </c>
      <c r="E90" s="7">
        <f>+E70</f>
        <v>6442.33</v>
      </c>
      <c r="F90" s="7">
        <v>0</v>
      </c>
    </row>
    <row r="91" spans="2:6" ht="55.5" customHeight="1">
      <c r="B91" s="22" t="s">
        <v>169</v>
      </c>
      <c r="C91" s="7">
        <f>+C71</f>
        <v>6820.47</v>
      </c>
      <c r="D91" s="7">
        <v>0</v>
      </c>
      <c r="E91" s="7">
        <f>+E71</f>
        <v>6463.95</v>
      </c>
      <c r="F91" s="7">
        <v>0</v>
      </c>
    </row>
    <row r="93" spans="2:6" ht="15.75">
      <c r="B93" s="208" t="s">
        <v>133</v>
      </c>
      <c r="C93" s="208"/>
      <c r="D93" s="208"/>
      <c r="E93" s="208"/>
      <c r="F93" s="208"/>
    </row>
    <row r="94" spans="2:6">
      <c r="B94" s="203" t="s">
        <v>170</v>
      </c>
      <c r="C94" s="203"/>
      <c r="D94" s="203"/>
      <c r="E94" s="203"/>
      <c r="F94" s="203"/>
    </row>
    <row r="95" spans="2:6" ht="19.5" customHeight="1">
      <c r="B95" s="203"/>
      <c r="C95" s="203"/>
      <c r="D95" s="203"/>
      <c r="E95" s="203"/>
      <c r="F95" s="203"/>
    </row>
    <row r="96" spans="2:6">
      <c r="B96" s="203"/>
      <c r="C96" s="203"/>
      <c r="D96" s="203"/>
      <c r="E96" s="203"/>
      <c r="F96" s="203"/>
    </row>
    <row r="97" spans="2:6">
      <c r="B97" s="41"/>
      <c r="C97" s="41"/>
      <c r="D97" s="41"/>
      <c r="E97" s="41"/>
      <c r="F97" s="41"/>
    </row>
    <row r="98" spans="2:6" ht="15.75">
      <c r="B98" s="209" t="s">
        <v>26</v>
      </c>
      <c r="C98" s="210"/>
      <c r="D98" s="5">
        <f>+'14'!C7</f>
        <v>44012</v>
      </c>
      <c r="E98" s="5">
        <f>+'14'!D7</f>
        <v>43646</v>
      </c>
      <c r="F98" s="36"/>
    </row>
    <row r="99" spans="2:6">
      <c r="B99" s="212" t="s">
        <v>12</v>
      </c>
      <c r="C99" s="213"/>
      <c r="D99" s="38">
        <f>+'12'!C13</f>
        <v>114858.68</v>
      </c>
      <c r="E99" s="38">
        <f>+'12'!D13</f>
        <v>41602.74</v>
      </c>
      <c r="F99" s="36"/>
    </row>
    <row r="100" spans="2:6">
      <c r="B100" s="214" t="s">
        <v>46</v>
      </c>
      <c r="C100" s="215"/>
      <c r="D100" s="18">
        <v>0</v>
      </c>
      <c r="E100" s="18">
        <v>0</v>
      </c>
      <c r="F100" s="36"/>
    </row>
    <row r="101" spans="2:6" ht="15.75">
      <c r="B101" s="209" t="s">
        <v>48</v>
      </c>
      <c r="C101" s="210"/>
      <c r="D101" s="42">
        <f>SUM(D99:D100)</f>
        <v>114858.68</v>
      </c>
      <c r="E101" s="42">
        <f>SUM(E99:E100)</f>
        <v>41602.74</v>
      </c>
      <c r="F101" s="36"/>
    </row>
    <row r="102" spans="2:6">
      <c r="B102" s="36"/>
      <c r="C102" s="36"/>
      <c r="D102" s="36"/>
      <c r="E102" s="36"/>
      <c r="F102" s="36"/>
    </row>
    <row r="103" spans="2:6" ht="15.75">
      <c r="B103" s="207" t="s">
        <v>134</v>
      </c>
      <c r="C103" s="207"/>
      <c r="D103" s="207"/>
      <c r="E103" s="207"/>
      <c r="F103" s="207"/>
    </row>
    <row r="104" spans="2:6">
      <c r="B104" s="36"/>
      <c r="C104" s="36"/>
      <c r="D104" s="36"/>
      <c r="E104" s="36"/>
      <c r="F104" s="36"/>
    </row>
    <row r="105" spans="2:6" ht="47.25">
      <c r="B105" s="9" t="s">
        <v>47</v>
      </c>
      <c r="C105" s="9" t="s">
        <v>49</v>
      </c>
      <c r="D105" s="9" t="s">
        <v>50</v>
      </c>
      <c r="E105" s="9" t="s">
        <v>51</v>
      </c>
    </row>
    <row r="106" spans="2:6" ht="15.75">
      <c r="B106" s="204" t="s">
        <v>52</v>
      </c>
      <c r="C106" s="205"/>
      <c r="D106" s="205"/>
      <c r="E106" s="206"/>
    </row>
    <row r="107" spans="2:6">
      <c r="B107" s="28" t="s">
        <v>53</v>
      </c>
      <c r="C107" s="43">
        <v>103.55749384630001</v>
      </c>
      <c r="D107" s="38">
        <v>11795539.800000001</v>
      </c>
      <c r="E107" s="39">
        <v>298</v>
      </c>
    </row>
    <row r="108" spans="2:6">
      <c r="B108" s="23" t="s">
        <v>54</v>
      </c>
      <c r="C108" s="44">
        <v>103.77882236854001</v>
      </c>
      <c r="D108" s="14">
        <v>10585232.15</v>
      </c>
      <c r="E108" s="15">
        <v>318</v>
      </c>
    </row>
    <row r="109" spans="2:6">
      <c r="B109" s="31" t="s">
        <v>55</v>
      </c>
      <c r="C109" s="45">
        <v>104.0420283485</v>
      </c>
      <c r="D109" s="18">
        <v>10115927.4</v>
      </c>
      <c r="E109" s="19">
        <v>333</v>
      </c>
    </row>
    <row r="110" spans="2:6" ht="15.75">
      <c r="B110" s="204" t="s">
        <v>109</v>
      </c>
      <c r="C110" s="205"/>
      <c r="D110" s="205"/>
      <c r="E110" s="206"/>
    </row>
    <row r="111" spans="2:6">
      <c r="B111" s="28" t="s">
        <v>110</v>
      </c>
      <c r="C111" s="43">
        <v>104.27782269950001</v>
      </c>
      <c r="D111" s="38">
        <v>11854164.339860946</v>
      </c>
      <c r="E111" s="39">
        <v>338</v>
      </c>
    </row>
    <row r="112" spans="2:6">
      <c r="B112" s="23" t="s">
        <v>111</v>
      </c>
      <c r="C112" s="44">
        <v>104.5139789805</v>
      </c>
      <c r="D112" s="14">
        <v>13587290.208695253</v>
      </c>
      <c r="E112" s="15">
        <v>352</v>
      </c>
    </row>
    <row r="113" spans="2:6">
      <c r="B113" s="31" t="s">
        <v>112</v>
      </c>
      <c r="C113" s="45">
        <v>104.74250209109999</v>
      </c>
      <c r="D113" s="18">
        <v>14948001.986314643</v>
      </c>
      <c r="E113" s="19">
        <v>372</v>
      </c>
    </row>
    <row r="115" spans="2:6" ht="15.75">
      <c r="B115" s="208" t="s">
        <v>135</v>
      </c>
      <c r="C115" s="208"/>
      <c r="D115" s="208"/>
      <c r="E115" s="208"/>
      <c r="F115" s="208"/>
    </row>
    <row r="116" spans="2:6">
      <c r="B116" s="203" t="s">
        <v>190</v>
      </c>
      <c r="C116" s="203"/>
      <c r="D116" s="203"/>
      <c r="E116" s="203"/>
      <c r="F116" s="203"/>
    </row>
    <row r="117" spans="2:6">
      <c r="B117" s="203"/>
      <c r="C117" s="203"/>
      <c r="D117" s="203"/>
      <c r="E117" s="203"/>
      <c r="F117" s="203"/>
    </row>
    <row r="118" spans="2:6" ht="15.75">
      <c r="B118" s="11" t="s">
        <v>56</v>
      </c>
      <c r="C118" s="5">
        <f>+D98</f>
        <v>44012</v>
      </c>
      <c r="D118" s="5">
        <f>+E98</f>
        <v>43646</v>
      </c>
      <c r="E118" s="34"/>
      <c r="F118" s="34"/>
    </row>
    <row r="119" spans="2:6">
      <c r="B119" s="28" t="s">
        <v>102</v>
      </c>
      <c r="C119" s="46">
        <v>506258.9</v>
      </c>
      <c r="D119" s="46">
        <v>114774.25</v>
      </c>
      <c r="E119" s="34"/>
      <c r="F119" s="34"/>
    </row>
    <row r="120" spans="2:6">
      <c r="B120" s="23" t="s">
        <v>171</v>
      </c>
      <c r="C120" s="47">
        <v>1000000</v>
      </c>
      <c r="D120" s="47">
        <v>809127.46</v>
      </c>
      <c r="E120" s="34"/>
      <c r="F120" s="34"/>
    </row>
    <row r="121" spans="2:6">
      <c r="B121" s="23" t="s">
        <v>172</v>
      </c>
      <c r="C121" s="47">
        <v>1030986.61</v>
      </c>
      <c r="D121" s="47">
        <v>278.75</v>
      </c>
      <c r="E121" s="34"/>
      <c r="F121" s="34"/>
    </row>
    <row r="122" spans="2:6" ht="15.75">
      <c r="B122" s="4" t="s">
        <v>48</v>
      </c>
      <c r="C122" s="42">
        <f>SUM(C119:C121)</f>
        <v>2537245.5099999998</v>
      </c>
      <c r="D122" s="42">
        <f>SUM(D119:D121)</f>
        <v>924180.46</v>
      </c>
      <c r="E122" s="34"/>
      <c r="F122" s="34"/>
    </row>
    <row r="123" spans="2:6">
      <c r="B123" s="34"/>
      <c r="C123" s="34"/>
      <c r="D123" s="34"/>
      <c r="E123" s="34"/>
      <c r="F123" s="34"/>
    </row>
    <row r="124" spans="2:6" ht="15.75">
      <c r="B124" s="203" t="s">
        <v>191</v>
      </c>
      <c r="C124" s="203"/>
      <c r="D124" s="203"/>
      <c r="E124" s="203"/>
      <c r="F124" s="203"/>
    </row>
    <row r="125" spans="2:6">
      <c r="B125" s="203" t="s">
        <v>206</v>
      </c>
      <c r="C125" s="203"/>
      <c r="D125" s="203"/>
      <c r="E125" s="203"/>
      <c r="F125" s="203"/>
    </row>
    <row r="127" spans="2:6">
      <c r="B127" s="203" t="s">
        <v>207</v>
      </c>
      <c r="C127" s="203"/>
      <c r="D127" s="203"/>
      <c r="E127" s="203"/>
      <c r="F127" s="203"/>
    </row>
    <row r="128" spans="2:6">
      <c r="B128" s="203"/>
      <c r="C128" s="203"/>
      <c r="D128" s="203"/>
      <c r="E128" s="203"/>
      <c r="F128" s="203"/>
    </row>
    <row r="129" spans="2:6" ht="15.75">
      <c r="B129" s="4" t="s">
        <v>26</v>
      </c>
      <c r="C129" s="5">
        <f>+C118</f>
        <v>44012</v>
      </c>
      <c r="D129" s="5">
        <f>+D118</f>
        <v>43646</v>
      </c>
      <c r="E129" s="34"/>
      <c r="F129" s="34"/>
    </row>
    <row r="130" spans="2:6">
      <c r="B130" s="48" t="s">
        <v>12</v>
      </c>
      <c r="C130" s="49">
        <f>+'11'!C15</f>
        <v>22397.599999999999</v>
      </c>
      <c r="D130" s="49">
        <f>+'11'!D15</f>
        <v>8887.6200000000008</v>
      </c>
      <c r="E130" s="34"/>
      <c r="F130" s="34"/>
    </row>
    <row r="131" spans="2:6" ht="15.75">
      <c r="B131" s="4" t="s">
        <v>48</v>
      </c>
      <c r="C131" s="42">
        <f>SUM(C130)</f>
        <v>22397.599999999999</v>
      </c>
      <c r="D131" s="42">
        <f>SUM(D130)</f>
        <v>8887.6200000000008</v>
      </c>
      <c r="E131" s="34"/>
      <c r="F131" s="34"/>
    </row>
    <row r="133" spans="2:6">
      <c r="B133" s="211" t="s">
        <v>199</v>
      </c>
      <c r="C133" s="211"/>
      <c r="D133" s="211"/>
      <c r="E133" s="211"/>
      <c r="F133" s="211"/>
    </row>
    <row r="134" spans="2:6">
      <c r="B134" s="211"/>
      <c r="C134" s="211"/>
      <c r="D134" s="211"/>
      <c r="E134" s="211"/>
      <c r="F134" s="211"/>
    </row>
    <row r="135" spans="2:6" ht="15.75">
      <c r="B135" s="4" t="s">
        <v>26</v>
      </c>
      <c r="C135" s="5">
        <f>+C129</f>
        <v>44012</v>
      </c>
      <c r="D135" s="5">
        <f>+D129</f>
        <v>43646</v>
      </c>
      <c r="E135" s="34"/>
      <c r="F135" s="34"/>
    </row>
    <row r="136" spans="2:6">
      <c r="B136" s="48" t="s">
        <v>136</v>
      </c>
      <c r="C136" s="49">
        <f>+'12'!C8</f>
        <v>35005.879999999997</v>
      </c>
      <c r="D136" s="49">
        <f>+'12'!D8</f>
        <v>995.51</v>
      </c>
      <c r="E136" s="34"/>
      <c r="F136" s="34"/>
    </row>
    <row r="137" spans="2:6" ht="15.75">
      <c r="B137" s="4" t="s">
        <v>48</v>
      </c>
      <c r="C137" s="42">
        <f>SUM(C136)</f>
        <v>35005.879999999997</v>
      </c>
      <c r="D137" s="42">
        <f>SUM(D136)</f>
        <v>995.51</v>
      </c>
      <c r="E137" s="34"/>
      <c r="F137" s="34"/>
    </row>
    <row r="138" spans="2:6">
      <c r="B138" s="34"/>
      <c r="C138" s="34"/>
      <c r="D138" s="34"/>
      <c r="E138" s="34"/>
      <c r="F138" s="34"/>
    </row>
    <row r="139" spans="2:6">
      <c r="B139" s="203" t="s">
        <v>192</v>
      </c>
      <c r="C139" s="203"/>
      <c r="D139" s="203"/>
      <c r="E139" s="203"/>
      <c r="F139" s="203"/>
    </row>
    <row r="140" spans="2:6">
      <c r="B140" s="203"/>
      <c r="C140" s="203"/>
      <c r="D140" s="203"/>
      <c r="E140" s="203"/>
      <c r="F140" s="203"/>
    </row>
    <row r="141" spans="2:6" ht="15.75">
      <c r="B141" s="4" t="s">
        <v>139</v>
      </c>
      <c r="C141" s="5">
        <f>+C135</f>
        <v>44012</v>
      </c>
      <c r="D141" s="5">
        <f>+D135</f>
        <v>43646</v>
      </c>
      <c r="E141" s="34"/>
      <c r="F141" s="34"/>
    </row>
    <row r="142" spans="2:6">
      <c r="B142" s="50" t="s">
        <v>137</v>
      </c>
      <c r="C142" s="7">
        <v>3127.17</v>
      </c>
      <c r="D142" s="7">
        <v>2977.45</v>
      </c>
      <c r="E142" s="34"/>
      <c r="F142" s="34"/>
    </row>
    <row r="143" spans="2:6">
      <c r="B143" s="3" t="s">
        <v>138</v>
      </c>
      <c r="C143" s="49"/>
      <c r="D143" s="49">
        <v>0.91</v>
      </c>
      <c r="E143" s="34"/>
      <c r="F143" s="34"/>
    </row>
    <row r="144" spans="2:6" ht="15.75">
      <c r="B144" s="4" t="s">
        <v>48</v>
      </c>
      <c r="C144" s="42">
        <f>SUM(C142:C143)</f>
        <v>3127.17</v>
      </c>
      <c r="D144" s="42">
        <f>SUM(D142:D143)</f>
        <v>2978.3599999999997</v>
      </c>
    </row>
    <row r="145" spans="2:6">
      <c r="B145" s="34"/>
      <c r="C145" s="34"/>
      <c r="D145" s="34"/>
      <c r="E145" s="34"/>
      <c r="F145" s="34"/>
    </row>
    <row r="146" spans="2:6" ht="15.75">
      <c r="B146" s="4" t="s">
        <v>140</v>
      </c>
      <c r="C146" s="5">
        <f>+C141</f>
        <v>44012</v>
      </c>
      <c r="D146" s="5">
        <f>+D141</f>
        <v>43646</v>
      </c>
      <c r="E146" s="34"/>
      <c r="F146" s="34"/>
    </row>
    <row r="147" spans="2:6">
      <c r="B147" s="48" t="s">
        <v>138</v>
      </c>
      <c r="C147" s="49"/>
      <c r="D147" s="49">
        <v>0.57999999999999996</v>
      </c>
      <c r="E147" s="34"/>
      <c r="F147" s="34"/>
    </row>
    <row r="148" spans="2:6" ht="15.75">
      <c r="B148" s="4" t="s">
        <v>48</v>
      </c>
      <c r="C148" s="42">
        <f>SUM(C147)</f>
        <v>0</v>
      </c>
      <c r="D148" s="42">
        <f>SUM(D147)</f>
        <v>0.57999999999999996</v>
      </c>
      <c r="E148" s="34"/>
      <c r="F148" s="34"/>
    </row>
  </sheetData>
  <mergeCells count="38">
    <mergeCell ref="E75:E76"/>
    <mergeCell ref="B133:F134"/>
    <mergeCell ref="B139:F140"/>
    <mergeCell ref="B124:F124"/>
    <mergeCell ref="B125:F125"/>
    <mergeCell ref="B127:F128"/>
    <mergeCell ref="B84:F85"/>
    <mergeCell ref="B66:F67"/>
    <mergeCell ref="B73:F73"/>
    <mergeCell ref="F75:F76"/>
    <mergeCell ref="B115:F115"/>
    <mergeCell ref="B116:F117"/>
    <mergeCell ref="B99:C99"/>
    <mergeCell ref="B100:C100"/>
    <mergeCell ref="B101:C101"/>
    <mergeCell ref="B103:F103"/>
    <mergeCell ref="B106:E106"/>
    <mergeCell ref="B110:E110"/>
    <mergeCell ref="B93:F93"/>
    <mergeCell ref="B94:F96"/>
    <mergeCell ref="B98:C98"/>
    <mergeCell ref="B75:B76"/>
    <mergeCell ref="C75:D75"/>
    <mergeCell ref="B60:F61"/>
    <mergeCell ref="B62:F63"/>
    <mergeCell ref="B64:F65"/>
    <mergeCell ref="B58:F59"/>
    <mergeCell ref="B2:F2"/>
    <mergeCell ref="B3:F3"/>
    <mergeCell ref="B4:F4"/>
    <mergeCell ref="B5:F13"/>
    <mergeCell ref="B15:F15"/>
    <mergeCell ref="B17:F17"/>
    <mergeCell ref="B18:F48"/>
    <mergeCell ref="B49:F49"/>
    <mergeCell ref="B50:F51"/>
    <mergeCell ref="B53:F53"/>
    <mergeCell ref="B55:F57"/>
  </mergeCells>
  <hyperlinks>
    <hyperlink ref="A1" location="INDICE!A1" display="INDICE"/>
  </hyperlinks>
  <pageMargins left="0.7" right="0.7" top="0.75" bottom="0.75" header="0.3" footer="0.3"/>
  <ignoredErrors>
    <ignoredError sqref="D101:E101 C144:D14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R277"/>
  <sheetViews>
    <sheetView showGridLines="0" tabSelected="1" topLeftCell="D1" workbookViewId="0">
      <selection activeCell="F8" sqref="F8"/>
    </sheetView>
  </sheetViews>
  <sheetFormatPr baseColWidth="10" defaultRowHeight="15"/>
  <cols>
    <col min="1" max="1" width="3.5703125" style="102" customWidth="1"/>
    <col min="2" max="2" width="11.42578125" style="102"/>
    <col min="3" max="3" width="27.7109375" style="102" bestFit="1" customWidth="1"/>
    <col min="4" max="5" width="11.42578125" style="102"/>
    <col min="6" max="7" width="13" style="102" bestFit="1" customWidth="1"/>
    <col min="8" max="8" width="11.42578125" style="102"/>
    <col min="9" max="9" width="15.28515625" style="102" bestFit="1" customWidth="1"/>
    <col min="10" max="10" width="15.140625" style="102" bestFit="1" customWidth="1"/>
    <col min="11" max="12" width="15" style="102" bestFit="1" customWidth="1"/>
    <col min="13" max="14" width="11.7109375" style="102" bestFit="1" customWidth="1"/>
    <col min="15" max="15" width="11.42578125" style="102"/>
    <col min="16" max="16" width="11.5703125" style="102" bestFit="1" customWidth="1"/>
    <col min="17" max="17" width="11.42578125" style="102"/>
    <col min="18" max="18" width="11.7109375" style="102" bestFit="1" customWidth="1"/>
    <col min="19" max="16384" width="11.42578125" style="102"/>
  </cols>
  <sheetData>
    <row r="1" spans="1:18" ht="15.75" customHeight="1">
      <c r="A1" s="35" t="s">
        <v>184</v>
      </c>
      <c r="B1" s="100"/>
      <c r="C1" s="100"/>
      <c r="D1" s="100"/>
      <c r="E1" s="100"/>
      <c r="F1" s="100"/>
      <c r="G1" s="100"/>
      <c r="H1" s="100"/>
      <c r="I1" s="101"/>
      <c r="J1" s="101"/>
      <c r="K1" s="101"/>
      <c r="L1" s="100"/>
      <c r="M1" s="100"/>
      <c r="N1" s="100"/>
      <c r="O1" s="100"/>
      <c r="P1" s="100"/>
      <c r="Q1" s="100"/>
      <c r="R1" s="100"/>
    </row>
    <row r="2" spans="1:18" ht="13.5" customHeight="1">
      <c r="A2" s="100"/>
      <c r="B2" s="229" t="s">
        <v>173</v>
      </c>
      <c r="C2" s="230"/>
      <c r="D2" s="230"/>
      <c r="E2" s="230"/>
      <c r="F2" s="230"/>
      <c r="G2" s="230"/>
      <c r="H2" s="230"/>
      <c r="I2" s="230"/>
      <c r="J2" s="230"/>
      <c r="K2" s="230"/>
      <c r="L2" s="230"/>
      <c r="M2" s="230"/>
      <c r="N2" s="230"/>
      <c r="O2" s="230"/>
      <c r="P2" s="230"/>
      <c r="Q2" s="230"/>
      <c r="R2" s="231"/>
    </row>
    <row r="3" spans="1:18" ht="13.5" customHeight="1">
      <c r="A3" s="100"/>
      <c r="B3" s="229" t="s">
        <v>143</v>
      </c>
      <c r="C3" s="230"/>
      <c r="D3" s="230"/>
      <c r="E3" s="230"/>
      <c r="F3" s="230"/>
      <c r="G3" s="230"/>
      <c r="H3" s="230"/>
      <c r="I3" s="230"/>
      <c r="J3" s="230"/>
      <c r="K3" s="230"/>
      <c r="L3" s="230"/>
      <c r="M3" s="230"/>
      <c r="N3" s="230"/>
      <c r="O3" s="230"/>
      <c r="P3" s="230"/>
      <c r="Q3" s="230"/>
      <c r="R3" s="231"/>
    </row>
    <row r="4" spans="1:18">
      <c r="A4" s="100"/>
      <c r="B4" s="232">
        <v>44012</v>
      </c>
      <c r="C4" s="230"/>
      <c r="D4" s="230"/>
      <c r="E4" s="230"/>
      <c r="F4" s="230"/>
      <c r="G4" s="230"/>
      <c r="H4" s="230"/>
      <c r="I4" s="230"/>
      <c r="J4" s="230"/>
      <c r="K4" s="230"/>
      <c r="L4" s="230"/>
      <c r="M4" s="230"/>
      <c r="N4" s="230"/>
      <c r="O4" s="230"/>
      <c r="P4" s="230"/>
      <c r="Q4" s="230"/>
      <c r="R4" s="231"/>
    </row>
    <row r="5" spans="1:18">
      <c r="A5" s="100"/>
      <c r="B5" s="229" t="s">
        <v>174</v>
      </c>
      <c r="C5" s="230"/>
      <c r="D5" s="230"/>
      <c r="E5" s="230"/>
      <c r="F5" s="230"/>
      <c r="G5" s="230"/>
      <c r="H5" s="230"/>
      <c r="I5" s="230"/>
      <c r="J5" s="230"/>
      <c r="K5" s="230"/>
      <c r="L5" s="230"/>
      <c r="M5" s="230"/>
      <c r="N5" s="230"/>
      <c r="O5" s="230"/>
      <c r="P5" s="230"/>
      <c r="Q5" s="230"/>
      <c r="R5" s="231"/>
    </row>
    <row r="6" spans="1:18" s="103" customFormat="1" ht="126">
      <c r="B6" s="104" t="s">
        <v>57</v>
      </c>
      <c r="C6" s="104" t="s">
        <v>58</v>
      </c>
      <c r="D6" s="104" t="s">
        <v>59</v>
      </c>
      <c r="E6" s="104" t="s">
        <v>60</v>
      </c>
      <c r="F6" s="104" t="s">
        <v>61</v>
      </c>
      <c r="G6" s="104" t="s">
        <v>62</v>
      </c>
      <c r="H6" s="104" t="s">
        <v>63</v>
      </c>
      <c r="I6" s="104" t="s">
        <v>64</v>
      </c>
      <c r="J6" s="104" t="s">
        <v>65</v>
      </c>
      <c r="K6" s="104" t="s">
        <v>66</v>
      </c>
      <c r="L6" s="104" t="s">
        <v>67</v>
      </c>
      <c r="M6" s="104" t="s">
        <v>144</v>
      </c>
      <c r="N6" s="104" t="s">
        <v>68</v>
      </c>
      <c r="O6" s="104" t="s">
        <v>175</v>
      </c>
      <c r="P6" s="104" t="s">
        <v>176</v>
      </c>
      <c r="Q6" s="104" t="s">
        <v>177</v>
      </c>
      <c r="R6" s="104" t="s">
        <v>178</v>
      </c>
    </row>
    <row r="7" spans="1:18">
      <c r="B7" s="150" t="s">
        <v>69</v>
      </c>
      <c r="C7" s="151" t="s">
        <v>74</v>
      </c>
      <c r="D7" s="152" t="s">
        <v>70</v>
      </c>
      <c r="E7" s="151" t="s">
        <v>71</v>
      </c>
      <c r="F7" s="153">
        <v>43997.665405092594</v>
      </c>
      <c r="G7" s="153">
        <v>44113</v>
      </c>
      <c r="H7" s="152" t="s">
        <v>179</v>
      </c>
      <c r="I7" s="175">
        <v>102474</v>
      </c>
      <c r="J7" s="176">
        <v>101103.61</v>
      </c>
      <c r="K7" s="175">
        <v>101281.5430881738</v>
      </c>
      <c r="L7" s="176">
        <v>102474</v>
      </c>
      <c r="M7" s="171">
        <v>0.98836332228799995</v>
      </c>
      <c r="N7" s="177">
        <v>4.3715401391000004</v>
      </c>
      <c r="O7" s="151" t="s">
        <v>72</v>
      </c>
      <c r="P7" s="178">
        <v>0.67662512409999997</v>
      </c>
      <c r="Q7" s="154"/>
      <c r="R7" s="179"/>
    </row>
    <row r="8" spans="1:18">
      <c r="B8" s="156" t="s">
        <v>69</v>
      </c>
      <c r="C8" s="157" t="s">
        <v>74</v>
      </c>
      <c r="D8" s="158" t="s">
        <v>70</v>
      </c>
      <c r="E8" s="157" t="s">
        <v>71</v>
      </c>
      <c r="F8" s="159">
        <v>43640.583599537036</v>
      </c>
      <c r="G8" s="159">
        <v>44187</v>
      </c>
      <c r="H8" s="158" t="s">
        <v>179</v>
      </c>
      <c r="I8" s="180">
        <v>214767</v>
      </c>
      <c r="J8" s="181">
        <v>200079.59</v>
      </c>
      <c r="K8" s="180">
        <v>200395.73371817579</v>
      </c>
      <c r="L8" s="181">
        <v>214767</v>
      </c>
      <c r="M8" s="172">
        <v>0.93308438315999997</v>
      </c>
      <c r="N8" s="182">
        <v>4.9596933768999998</v>
      </c>
      <c r="O8" s="157" t="s">
        <v>72</v>
      </c>
      <c r="P8" s="183">
        <v>1.3387709552</v>
      </c>
      <c r="Q8" s="160"/>
      <c r="R8" s="184"/>
    </row>
    <row r="9" spans="1:18">
      <c r="B9" s="156" t="s">
        <v>69</v>
      </c>
      <c r="C9" s="157" t="s">
        <v>74</v>
      </c>
      <c r="D9" s="158" t="s">
        <v>70</v>
      </c>
      <c r="E9" s="157" t="s">
        <v>71</v>
      </c>
      <c r="F9" s="159">
        <v>43997.662997685184</v>
      </c>
      <c r="G9" s="159">
        <v>44113</v>
      </c>
      <c r="H9" s="158" t="s">
        <v>179</v>
      </c>
      <c r="I9" s="180">
        <v>102474</v>
      </c>
      <c r="J9" s="181">
        <v>101103.61</v>
      </c>
      <c r="K9" s="180">
        <v>101281.5430881738</v>
      </c>
      <c r="L9" s="181">
        <v>102474</v>
      </c>
      <c r="M9" s="172">
        <v>0.98836332228799995</v>
      </c>
      <c r="N9" s="182">
        <v>4.3715401391000004</v>
      </c>
      <c r="O9" s="157" t="s">
        <v>72</v>
      </c>
      <c r="P9" s="183">
        <v>0.67662512409999997</v>
      </c>
      <c r="Q9" s="160"/>
      <c r="R9" s="184"/>
    </row>
    <row r="10" spans="1:18">
      <c r="B10" s="156" t="s">
        <v>69</v>
      </c>
      <c r="C10" s="157" t="s">
        <v>74</v>
      </c>
      <c r="D10" s="158" t="s">
        <v>70</v>
      </c>
      <c r="E10" s="157" t="s">
        <v>71</v>
      </c>
      <c r="F10" s="159">
        <v>43997.665671296294</v>
      </c>
      <c r="G10" s="159">
        <v>44113</v>
      </c>
      <c r="H10" s="158" t="s">
        <v>179</v>
      </c>
      <c r="I10" s="180">
        <v>102474</v>
      </c>
      <c r="J10" s="181">
        <v>101103.61</v>
      </c>
      <c r="K10" s="180">
        <v>101281.5430881738</v>
      </c>
      <c r="L10" s="181">
        <v>102474</v>
      </c>
      <c r="M10" s="172">
        <v>0.98836332228799995</v>
      </c>
      <c r="N10" s="182">
        <v>4.3715401391000004</v>
      </c>
      <c r="O10" s="157" t="s">
        <v>72</v>
      </c>
      <c r="P10" s="183">
        <v>0.67662512409999997</v>
      </c>
      <c r="Q10" s="160"/>
      <c r="R10" s="184"/>
    </row>
    <row r="11" spans="1:18">
      <c r="B11" s="156" t="s">
        <v>69</v>
      </c>
      <c r="C11" s="157" t="s">
        <v>74</v>
      </c>
      <c r="D11" s="158" t="s">
        <v>70</v>
      </c>
      <c r="E11" s="157" t="s">
        <v>71</v>
      </c>
      <c r="F11" s="159">
        <v>43640.584050925929</v>
      </c>
      <c r="G11" s="159">
        <v>44187</v>
      </c>
      <c r="H11" s="158" t="s">
        <v>179</v>
      </c>
      <c r="I11" s="180">
        <v>107384</v>
      </c>
      <c r="J11" s="181">
        <v>100039.79</v>
      </c>
      <c r="K11" s="180">
        <v>100199.1913562004</v>
      </c>
      <c r="L11" s="181">
        <v>107384</v>
      </c>
      <c r="M11" s="172">
        <v>0.93309237275800005</v>
      </c>
      <c r="N11" s="182">
        <v>4.9600016339000002</v>
      </c>
      <c r="O11" s="157" t="s">
        <v>72</v>
      </c>
      <c r="P11" s="183">
        <v>0.66939432610000005</v>
      </c>
      <c r="Q11" s="160"/>
      <c r="R11" s="184"/>
    </row>
    <row r="12" spans="1:18">
      <c r="B12" s="156" t="s">
        <v>69</v>
      </c>
      <c r="C12" s="157" t="s">
        <v>74</v>
      </c>
      <c r="D12" s="158" t="s">
        <v>70</v>
      </c>
      <c r="E12" s="157" t="s">
        <v>71</v>
      </c>
      <c r="F12" s="159">
        <v>43997.663310185184</v>
      </c>
      <c r="G12" s="159">
        <v>44113</v>
      </c>
      <c r="H12" s="158" t="s">
        <v>179</v>
      </c>
      <c r="I12" s="180">
        <v>102474</v>
      </c>
      <c r="J12" s="181">
        <v>101103.61</v>
      </c>
      <c r="K12" s="180">
        <v>101281.5430881738</v>
      </c>
      <c r="L12" s="181">
        <v>102474</v>
      </c>
      <c r="M12" s="172">
        <v>0.98836332228799995</v>
      </c>
      <c r="N12" s="182">
        <v>4.3715401391000004</v>
      </c>
      <c r="O12" s="157" t="s">
        <v>72</v>
      </c>
      <c r="P12" s="183">
        <v>0.67662512409999997</v>
      </c>
      <c r="Q12" s="160"/>
      <c r="R12" s="184"/>
    </row>
    <row r="13" spans="1:18">
      <c r="B13" s="156" t="s">
        <v>69</v>
      </c>
      <c r="C13" s="157" t="s">
        <v>74</v>
      </c>
      <c r="D13" s="158" t="s">
        <v>70</v>
      </c>
      <c r="E13" s="157" t="s">
        <v>71</v>
      </c>
      <c r="F13" s="159">
        <v>43997.665995370371</v>
      </c>
      <c r="G13" s="159">
        <v>44113</v>
      </c>
      <c r="H13" s="158" t="s">
        <v>179</v>
      </c>
      <c r="I13" s="180">
        <v>102474</v>
      </c>
      <c r="J13" s="181">
        <v>101103.61</v>
      </c>
      <c r="K13" s="180">
        <v>101281.5430881738</v>
      </c>
      <c r="L13" s="181">
        <v>102474</v>
      </c>
      <c r="M13" s="172">
        <v>0.98836332228799995</v>
      </c>
      <c r="N13" s="182">
        <v>4.3715401391000004</v>
      </c>
      <c r="O13" s="157" t="s">
        <v>72</v>
      </c>
      <c r="P13" s="183">
        <v>0.67662512409999997</v>
      </c>
      <c r="Q13" s="160"/>
      <c r="R13" s="184"/>
    </row>
    <row r="14" spans="1:18">
      <c r="B14" s="156" t="s">
        <v>69</v>
      </c>
      <c r="C14" s="157" t="s">
        <v>74</v>
      </c>
      <c r="D14" s="158" t="s">
        <v>70</v>
      </c>
      <c r="E14" s="157" t="s">
        <v>71</v>
      </c>
      <c r="F14" s="159">
        <v>43640.659583333334</v>
      </c>
      <c r="G14" s="159">
        <v>44187</v>
      </c>
      <c r="H14" s="158" t="s">
        <v>179</v>
      </c>
      <c r="I14" s="180">
        <v>107384</v>
      </c>
      <c r="J14" s="181">
        <v>100039.79</v>
      </c>
      <c r="K14" s="180">
        <v>100199.1913562004</v>
      </c>
      <c r="L14" s="181">
        <v>107384</v>
      </c>
      <c r="M14" s="172">
        <v>0.93309237275800005</v>
      </c>
      <c r="N14" s="182">
        <v>4.9600016339000002</v>
      </c>
      <c r="O14" s="157" t="s">
        <v>72</v>
      </c>
      <c r="P14" s="183">
        <v>0.66939432610000005</v>
      </c>
      <c r="Q14" s="160"/>
      <c r="R14" s="184"/>
    </row>
    <row r="15" spans="1:18">
      <c r="B15" s="156" t="s">
        <v>69</v>
      </c>
      <c r="C15" s="157" t="s">
        <v>74</v>
      </c>
      <c r="D15" s="158" t="s">
        <v>70</v>
      </c>
      <c r="E15" s="157" t="s">
        <v>71</v>
      </c>
      <c r="F15" s="159">
        <v>43997.66510416667</v>
      </c>
      <c r="G15" s="159">
        <v>44113</v>
      </c>
      <c r="H15" s="158" t="s">
        <v>179</v>
      </c>
      <c r="I15" s="180">
        <v>102474</v>
      </c>
      <c r="J15" s="181">
        <v>101103.61</v>
      </c>
      <c r="K15" s="180">
        <v>101281.5430881738</v>
      </c>
      <c r="L15" s="181">
        <v>102474</v>
      </c>
      <c r="M15" s="172">
        <v>0.98836332228799995</v>
      </c>
      <c r="N15" s="182">
        <v>4.3715401391000004</v>
      </c>
      <c r="O15" s="157" t="s">
        <v>72</v>
      </c>
      <c r="P15" s="183">
        <v>0.67662512409999997</v>
      </c>
      <c r="Q15" s="160"/>
      <c r="R15" s="184"/>
    </row>
    <row r="16" spans="1:18">
      <c r="B16" s="156" t="s">
        <v>69</v>
      </c>
      <c r="C16" s="157" t="s">
        <v>74</v>
      </c>
      <c r="D16" s="158" t="s">
        <v>70</v>
      </c>
      <c r="E16" s="157" t="s">
        <v>71</v>
      </c>
      <c r="F16" s="159">
        <v>43997.666261574072</v>
      </c>
      <c r="G16" s="159">
        <v>44113</v>
      </c>
      <c r="H16" s="158" t="s">
        <v>179</v>
      </c>
      <c r="I16" s="180">
        <v>102474</v>
      </c>
      <c r="J16" s="181">
        <v>101103.61</v>
      </c>
      <c r="K16" s="180">
        <v>101281.5430881738</v>
      </c>
      <c r="L16" s="181">
        <v>102474</v>
      </c>
      <c r="M16" s="172">
        <v>0.98836332228799995</v>
      </c>
      <c r="N16" s="182">
        <v>4.3715401391000004</v>
      </c>
      <c r="O16" s="157" t="s">
        <v>72</v>
      </c>
      <c r="P16" s="183">
        <v>0.67662512409999997</v>
      </c>
      <c r="Q16" s="160"/>
      <c r="R16" s="184"/>
    </row>
    <row r="17" spans="2:18">
      <c r="B17" s="156" t="s">
        <v>69</v>
      </c>
      <c r="C17" s="157" t="s">
        <v>74</v>
      </c>
      <c r="D17" s="158" t="s">
        <v>70</v>
      </c>
      <c r="E17" s="157" t="s">
        <v>71</v>
      </c>
      <c r="F17" s="159">
        <v>43997.662615740737</v>
      </c>
      <c r="G17" s="159">
        <v>44113</v>
      </c>
      <c r="H17" s="158" t="s">
        <v>179</v>
      </c>
      <c r="I17" s="180">
        <v>102474</v>
      </c>
      <c r="J17" s="181">
        <v>101103.61</v>
      </c>
      <c r="K17" s="180">
        <v>101281.5430881738</v>
      </c>
      <c r="L17" s="181">
        <v>102474</v>
      </c>
      <c r="M17" s="172">
        <v>0.98836332228799995</v>
      </c>
      <c r="N17" s="182">
        <v>4.3715401391000004</v>
      </c>
      <c r="O17" s="157" t="s">
        <v>72</v>
      </c>
      <c r="P17" s="183">
        <v>0.67662512409999997</v>
      </c>
      <c r="Q17" s="160"/>
      <c r="R17" s="184"/>
    </row>
    <row r="18" spans="2:18" ht="15.75">
      <c r="B18" s="161" t="s">
        <v>75</v>
      </c>
      <c r="C18" s="162"/>
      <c r="D18" s="162"/>
      <c r="E18" s="162"/>
      <c r="F18" s="162"/>
      <c r="G18" s="162"/>
      <c r="H18" s="158"/>
      <c r="I18" s="185">
        <v>1249327</v>
      </c>
      <c r="J18" s="186">
        <v>1208988.05</v>
      </c>
      <c r="K18" s="185">
        <v>1211046.4611359669</v>
      </c>
      <c r="L18" s="186">
        <v>1249327</v>
      </c>
      <c r="M18" s="160"/>
      <c r="N18" s="187"/>
      <c r="O18" s="160"/>
      <c r="P18" s="188">
        <v>8.0905606001999999</v>
      </c>
      <c r="Q18" s="162"/>
      <c r="R18" s="189"/>
    </row>
    <row r="19" spans="2:18">
      <c r="B19" s="156" t="s">
        <v>69</v>
      </c>
      <c r="C19" s="157" t="s">
        <v>200</v>
      </c>
      <c r="D19" s="158" t="s">
        <v>70</v>
      </c>
      <c r="E19" s="157" t="s">
        <v>71</v>
      </c>
      <c r="F19" s="159">
        <v>43976.700462962966</v>
      </c>
      <c r="G19" s="159">
        <v>44894</v>
      </c>
      <c r="H19" s="158" t="s">
        <v>179</v>
      </c>
      <c r="I19" s="180">
        <v>112860</v>
      </c>
      <c r="J19" s="181">
        <v>99068.34</v>
      </c>
      <c r="K19" s="180">
        <v>99209.174333293005</v>
      </c>
      <c r="L19" s="181">
        <v>112860</v>
      </c>
      <c r="M19" s="172">
        <v>0.87904637899399996</v>
      </c>
      <c r="N19" s="182">
        <v>5.6609743329000004</v>
      </c>
      <c r="O19" s="157" t="s">
        <v>72</v>
      </c>
      <c r="P19" s="183">
        <v>0.66278038269999995</v>
      </c>
      <c r="Q19" s="160"/>
      <c r="R19" s="184"/>
    </row>
    <row r="20" spans="2:18">
      <c r="B20" s="156" t="s">
        <v>106</v>
      </c>
      <c r="C20" s="157" t="s">
        <v>200</v>
      </c>
      <c r="D20" s="158" t="s">
        <v>70</v>
      </c>
      <c r="E20" s="157" t="s">
        <v>71</v>
      </c>
      <c r="F20" s="159">
        <v>43810.564953703702</v>
      </c>
      <c r="G20" s="159">
        <v>45036</v>
      </c>
      <c r="H20" s="158" t="s">
        <v>179</v>
      </c>
      <c r="I20" s="180">
        <v>139623.14000000001</v>
      </c>
      <c r="J20" s="181">
        <v>118814.69</v>
      </c>
      <c r="K20" s="180">
        <v>119154.3554612779</v>
      </c>
      <c r="L20" s="181">
        <v>139623.14000000001</v>
      </c>
      <c r="M20" s="172">
        <v>0.85339976927399996</v>
      </c>
      <c r="N20" s="182">
        <v>5.3536569012999999</v>
      </c>
      <c r="O20" s="157" t="s">
        <v>72</v>
      </c>
      <c r="P20" s="183">
        <v>0.79602687800000005</v>
      </c>
      <c r="Q20" s="160"/>
      <c r="R20" s="184"/>
    </row>
    <row r="21" spans="2:18">
      <c r="B21" s="156" t="s">
        <v>69</v>
      </c>
      <c r="C21" s="157" t="s">
        <v>200</v>
      </c>
      <c r="D21" s="158" t="s">
        <v>70</v>
      </c>
      <c r="E21" s="157" t="s">
        <v>71</v>
      </c>
      <c r="F21" s="159">
        <v>43976.698634259257</v>
      </c>
      <c r="G21" s="159">
        <v>44894</v>
      </c>
      <c r="H21" s="158" t="s">
        <v>179</v>
      </c>
      <c r="I21" s="180">
        <v>112860</v>
      </c>
      <c r="J21" s="181">
        <v>99068.34</v>
      </c>
      <c r="K21" s="180">
        <v>99209.174333293005</v>
      </c>
      <c r="L21" s="181">
        <v>112860</v>
      </c>
      <c r="M21" s="172">
        <v>0.87904637899399996</v>
      </c>
      <c r="N21" s="182">
        <v>5.6609743329000004</v>
      </c>
      <c r="O21" s="157" t="s">
        <v>72</v>
      </c>
      <c r="P21" s="183">
        <v>0.66278038269999995</v>
      </c>
      <c r="Q21" s="160"/>
      <c r="R21" s="184"/>
    </row>
    <row r="22" spans="2:18">
      <c r="B22" s="156" t="s">
        <v>69</v>
      </c>
      <c r="C22" s="157" t="s">
        <v>200</v>
      </c>
      <c r="D22" s="158" t="s">
        <v>70</v>
      </c>
      <c r="E22" s="157" t="s">
        <v>71</v>
      </c>
      <c r="F22" s="159">
        <v>43690.485706018517</v>
      </c>
      <c r="G22" s="159">
        <v>44144</v>
      </c>
      <c r="H22" s="158" t="s">
        <v>179</v>
      </c>
      <c r="I22" s="180">
        <v>26894</v>
      </c>
      <c r="J22" s="181">
        <v>25027.93</v>
      </c>
      <c r="K22" s="180">
        <v>25224.734872516899</v>
      </c>
      <c r="L22" s="181">
        <v>26894</v>
      </c>
      <c r="M22" s="172">
        <v>0.93793169006199995</v>
      </c>
      <c r="N22" s="182">
        <v>6.1363502575000002</v>
      </c>
      <c r="O22" s="157" t="s">
        <v>72</v>
      </c>
      <c r="P22" s="183">
        <v>0.16851727220000001</v>
      </c>
      <c r="Q22" s="160"/>
      <c r="R22" s="184"/>
    </row>
    <row r="23" spans="2:18">
      <c r="B23" s="156" t="s">
        <v>106</v>
      </c>
      <c r="C23" s="157" t="s">
        <v>200</v>
      </c>
      <c r="D23" s="158" t="s">
        <v>70</v>
      </c>
      <c r="E23" s="157" t="s">
        <v>71</v>
      </c>
      <c r="F23" s="159">
        <v>43819.654085648152</v>
      </c>
      <c r="G23" s="159">
        <v>45036</v>
      </c>
      <c r="H23" s="158" t="s">
        <v>179</v>
      </c>
      <c r="I23" s="180">
        <v>37863.9</v>
      </c>
      <c r="J23" s="181">
        <v>32262.37</v>
      </c>
      <c r="K23" s="180">
        <v>32313.018601969201</v>
      </c>
      <c r="L23" s="181">
        <v>37863.9</v>
      </c>
      <c r="M23" s="172">
        <v>0.85339911107900002</v>
      </c>
      <c r="N23" s="182">
        <v>5.3536883022000001</v>
      </c>
      <c r="O23" s="157" t="s">
        <v>72</v>
      </c>
      <c r="P23" s="183">
        <v>0.21587151569999999</v>
      </c>
      <c r="Q23" s="160"/>
      <c r="R23" s="184"/>
    </row>
    <row r="24" spans="2:18">
      <c r="B24" s="156" t="s">
        <v>69</v>
      </c>
      <c r="C24" s="157" t="s">
        <v>200</v>
      </c>
      <c r="D24" s="158" t="s">
        <v>70</v>
      </c>
      <c r="E24" s="157" t="s">
        <v>71</v>
      </c>
      <c r="F24" s="159">
        <v>43976.699282407404</v>
      </c>
      <c r="G24" s="159">
        <v>44894</v>
      </c>
      <c r="H24" s="158" t="s">
        <v>179</v>
      </c>
      <c r="I24" s="180">
        <v>112860</v>
      </c>
      <c r="J24" s="181">
        <v>99068.34</v>
      </c>
      <c r="K24" s="180">
        <v>99209.174333293005</v>
      </c>
      <c r="L24" s="181">
        <v>112860</v>
      </c>
      <c r="M24" s="172">
        <v>0.87904637899399996</v>
      </c>
      <c r="N24" s="182">
        <v>5.6609743329000004</v>
      </c>
      <c r="O24" s="157" t="s">
        <v>72</v>
      </c>
      <c r="P24" s="183">
        <v>0.66278038269999995</v>
      </c>
      <c r="Q24" s="160"/>
      <c r="R24" s="184"/>
    </row>
    <row r="25" spans="2:18">
      <c r="B25" s="156" t="s">
        <v>106</v>
      </c>
      <c r="C25" s="157" t="s">
        <v>200</v>
      </c>
      <c r="D25" s="158" t="s">
        <v>70</v>
      </c>
      <c r="E25" s="157" t="s">
        <v>71</v>
      </c>
      <c r="F25" s="159">
        <v>43741.616851851853</v>
      </c>
      <c r="G25" s="159">
        <v>45036</v>
      </c>
      <c r="H25" s="158" t="s">
        <v>179</v>
      </c>
      <c r="I25" s="180">
        <v>370864</v>
      </c>
      <c r="J25" s="181">
        <v>313121.21000000002</v>
      </c>
      <c r="K25" s="180">
        <v>313030.842038667</v>
      </c>
      <c r="L25" s="181">
        <v>370864</v>
      </c>
      <c r="M25" s="172">
        <v>0.84405831258499997</v>
      </c>
      <c r="N25" s="182">
        <v>5.3538721411000001</v>
      </c>
      <c r="O25" s="157" t="s">
        <v>72</v>
      </c>
      <c r="P25" s="183">
        <v>2.0912451161000001</v>
      </c>
      <c r="Q25" s="160"/>
      <c r="R25" s="184"/>
    </row>
    <row r="26" spans="2:18">
      <c r="B26" s="156" t="s">
        <v>106</v>
      </c>
      <c r="C26" s="157" t="s">
        <v>200</v>
      </c>
      <c r="D26" s="158" t="s">
        <v>70</v>
      </c>
      <c r="E26" s="157" t="s">
        <v>71</v>
      </c>
      <c r="F26" s="159">
        <v>43857.543749999997</v>
      </c>
      <c r="G26" s="159">
        <v>45036</v>
      </c>
      <c r="H26" s="158" t="s">
        <v>179</v>
      </c>
      <c r="I26" s="180">
        <v>356898.08</v>
      </c>
      <c r="J26" s="181">
        <v>305175.46000000002</v>
      </c>
      <c r="K26" s="180">
        <v>307979.20111638471</v>
      </c>
      <c r="L26" s="181">
        <v>356898.08</v>
      </c>
      <c r="M26" s="172">
        <v>0.86293319682900005</v>
      </c>
      <c r="N26" s="182">
        <v>5.3542421108999996</v>
      </c>
      <c r="O26" s="157" t="s">
        <v>72</v>
      </c>
      <c r="P26" s="183">
        <v>2.0574969418000002</v>
      </c>
      <c r="Q26" s="160"/>
      <c r="R26" s="184"/>
    </row>
    <row r="27" spans="2:18">
      <c r="B27" s="156" t="s">
        <v>69</v>
      </c>
      <c r="C27" s="157" t="s">
        <v>200</v>
      </c>
      <c r="D27" s="158" t="s">
        <v>70</v>
      </c>
      <c r="E27" s="157" t="s">
        <v>71</v>
      </c>
      <c r="F27" s="159">
        <v>43976.700023148151</v>
      </c>
      <c r="G27" s="159">
        <v>44894</v>
      </c>
      <c r="H27" s="158" t="s">
        <v>179</v>
      </c>
      <c r="I27" s="180">
        <v>112860</v>
      </c>
      <c r="J27" s="181">
        <v>99068.34</v>
      </c>
      <c r="K27" s="180">
        <v>99209.174333293005</v>
      </c>
      <c r="L27" s="181">
        <v>112860</v>
      </c>
      <c r="M27" s="172">
        <v>0.87904637899399996</v>
      </c>
      <c r="N27" s="182">
        <v>5.6609743329000004</v>
      </c>
      <c r="O27" s="157" t="s">
        <v>72</v>
      </c>
      <c r="P27" s="183">
        <v>0.66278038269999995</v>
      </c>
      <c r="Q27" s="160"/>
      <c r="R27" s="184"/>
    </row>
    <row r="28" spans="2:18">
      <c r="B28" s="156" t="s">
        <v>106</v>
      </c>
      <c r="C28" s="157" t="s">
        <v>200</v>
      </c>
      <c r="D28" s="158" t="s">
        <v>70</v>
      </c>
      <c r="E28" s="157" t="s">
        <v>71</v>
      </c>
      <c r="F28" s="159">
        <v>43788.484675925924</v>
      </c>
      <c r="G28" s="159">
        <v>45036</v>
      </c>
      <c r="H28" s="158" t="s">
        <v>179</v>
      </c>
      <c r="I28" s="180">
        <v>182219.94</v>
      </c>
      <c r="J28" s="181">
        <v>154575.93</v>
      </c>
      <c r="K28" s="180">
        <v>155505.9963138875</v>
      </c>
      <c r="L28" s="181">
        <v>182219.94</v>
      </c>
      <c r="M28" s="172">
        <v>0.85339725341700001</v>
      </c>
      <c r="N28" s="182">
        <v>5.3537776198999998</v>
      </c>
      <c r="O28" s="157" t="s">
        <v>72</v>
      </c>
      <c r="P28" s="183">
        <v>1.038878959</v>
      </c>
      <c r="Q28" s="160"/>
      <c r="R28" s="184"/>
    </row>
    <row r="29" spans="2:18">
      <c r="B29" s="156" t="s">
        <v>106</v>
      </c>
      <c r="C29" s="157" t="s">
        <v>200</v>
      </c>
      <c r="D29" s="158" t="s">
        <v>70</v>
      </c>
      <c r="E29" s="157" t="s">
        <v>71</v>
      </c>
      <c r="F29" s="159">
        <v>43895.634027777778</v>
      </c>
      <c r="G29" s="159">
        <v>45036</v>
      </c>
      <c r="H29" s="158" t="s">
        <v>179</v>
      </c>
      <c r="I29" s="180">
        <v>108824.64</v>
      </c>
      <c r="J29" s="181">
        <v>93561.83</v>
      </c>
      <c r="K29" s="180">
        <v>93909.8973814294</v>
      </c>
      <c r="L29" s="181">
        <v>108824.64</v>
      </c>
      <c r="M29" s="172">
        <v>0.86294700705100003</v>
      </c>
      <c r="N29" s="182">
        <v>5.3535941223999997</v>
      </c>
      <c r="O29" s="157" t="s">
        <v>72</v>
      </c>
      <c r="P29" s="183">
        <v>0.62737784230000004</v>
      </c>
      <c r="Q29" s="160"/>
      <c r="R29" s="184"/>
    </row>
    <row r="30" spans="2:18" ht="15.75">
      <c r="B30" s="161" t="s">
        <v>201</v>
      </c>
      <c r="C30" s="162"/>
      <c r="D30" s="162"/>
      <c r="E30" s="162"/>
      <c r="F30" s="162"/>
      <c r="G30" s="162"/>
      <c r="H30" s="158"/>
      <c r="I30" s="185">
        <v>1674627.7</v>
      </c>
      <c r="J30" s="186">
        <v>1438812.78</v>
      </c>
      <c r="K30" s="185">
        <v>1443954.7431193045</v>
      </c>
      <c r="L30" s="186">
        <v>1674627.7</v>
      </c>
      <c r="M30" s="160"/>
      <c r="N30" s="187"/>
      <c r="O30" s="160"/>
      <c r="P30" s="188">
        <v>9.6465360559000004</v>
      </c>
      <c r="Q30" s="162"/>
      <c r="R30" s="189"/>
    </row>
    <row r="31" spans="2:18">
      <c r="B31" s="156" t="s">
        <v>69</v>
      </c>
      <c r="C31" s="157" t="s">
        <v>116</v>
      </c>
      <c r="D31" s="158" t="s">
        <v>70</v>
      </c>
      <c r="E31" s="157" t="s">
        <v>71</v>
      </c>
      <c r="F31" s="159">
        <v>43753.504999999997</v>
      </c>
      <c r="G31" s="159">
        <v>44494</v>
      </c>
      <c r="H31" s="158" t="s">
        <v>179</v>
      </c>
      <c r="I31" s="180">
        <v>109147.95</v>
      </c>
      <c r="J31" s="181">
        <v>100012.31</v>
      </c>
      <c r="K31" s="180">
        <v>100911.3511936326</v>
      </c>
      <c r="L31" s="181">
        <v>109147.95</v>
      </c>
      <c r="M31" s="172">
        <v>0.92453730183299998</v>
      </c>
      <c r="N31" s="182">
        <v>4.5760412288000003</v>
      </c>
      <c r="O31" s="157" t="s">
        <v>72</v>
      </c>
      <c r="P31" s="183">
        <v>0.67415200679999998</v>
      </c>
      <c r="Q31" s="160"/>
      <c r="R31" s="184"/>
    </row>
    <row r="32" spans="2:18">
      <c r="B32" s="156" t="s">
        <v>69</v>
      </c>
      <c r="C32" s="157" t="s">
        <v>116</v>
      </c>
      <c r="D32" s="158" t="s">
        <v>70</v>
      </c>
      <c r="E32" s="157" t="s">
        <v>71</v>
      </c>
      <c r="F32" s="159">
        <v>43986.713368055556</v>
      </c>
      <c r="G32" s="159">
        <v>45086</v>
      </c>
      <c r="H32" s="158" t="s">
        <v>179</v>
      </c>
      <c r="I32" s="180">
        <v>57534.25</v>
      </c>
      <c r="J32" s="181">
        <v>49999.99</v>
      </c>
      <c r="K32" s="180">
        <v>50177.286639894803</v>
      </c>
      <c r="L32" s="181">
        <v>57534.25</v>
      </c>
      <c r="M32" s="172">
        <v>0.87212897778099996</v>
      </c>
      <c r="N32" s="182">
        <v>5.094377723</v>
      </c>
      <c r="O32" s="157" t="s">
        <v>72</v>
      </c>
      <c r="P32" s="183">
        <v>0.33521618809999998</v>
      </c>
      <c r="Q32" s="160"/>
      <c r="R32" s="184"/>
    </row>
    <row r="33" spans="2:18">
      <c r="B33" s="156" t="s">
        <v>69</v>
      </c>
      <c r="C33" s="157" t="s">
        <v>116</v>
      </c>
      <c r="D33" s="158" t="s">
        <v>70</v>
      </c>
      <c r="E33" s="157" t="s">
        <v>71</v>
      </c>
      <c r="F33" s="159">
        <v>43964.711863425924</v>
      </c>
      <c r="G33" s="159">
        <v>44515</v>
      </c>
      <c r="H33" s="158" t="s">
        <v>179</v>
      </c>
      <c r="I33" s="180">
        <v>106038.36</v>
      </c>
      <c r="J33" s="181">
        <v>100000</v>
      </c>
      <c r="K33" s="180">
        <v>100524.7703125296</v>
      </c>
      <c r="L33" s="181">
        <v>106038.36</v>
      </c>
      <c r="M33" s="172">
        <v>0.94800381967900005</v>
      </c>
      <c r="N33" s="182">
        <v>4.0602711297000003</v>
      </c>
      <c r="O33" s="157" t="s">
        <v>72</v>
      </c>
      <c r="P33" s="183">
        <v>0.67156940060000003</v>
      </c>
      <c r="Q33" s="160"/>
      <c r="R33" s="184"/>
    </row>
    <row r="34" spans="2:18">
      <c r="B34" s="156" t="s">
        <v>69</v>
      </c>
      <c r="C34" s="157" t="s">
        <v>116</v>
      </c>
      <c r="D34" s="158" t="s">
        <v>70</v>
      </c>
      <c r="E34" s="157" t="s">
        <v>71</v>
      </c>
      <c r="F34" s="159">
        <v>43748.636574074073</v>
      </c>
      <c r="G34" s="159">
        <v>44488</v>
      </c>
      <c r="H34" s="158" t="s">
        <v>179</v>
      </c>
      <c r="I34" s="180">
        <v>109135.62</v>
      </c>
      <c r="J34" s="181">
        <v>100012.32</v>
      </c>
      <c r="K34" s="180">
        <v>100973.2449752477</v>
      </c>
      <c r="L34" s="181">
        <v>109135.62</v>
      </c>
      <c r="M34" s="172">
        <v>0.92520888207899998</v>
      </c>
      <c r="N34" s="182">
        <v>4.5760733107</v>
      </c>
      <c r="O34" s="157" t="s">
        <v>72</v>
      </c>
      <c r="P34" s="183">
        <v>0.67456549659999998</v>
      </c>
      <c r="Q34" s="160"/>
      <c r="R34" s="184"/>
    </row>
    <row r="35" spans="2:18">
      <c r="B35" s="156" t="s">
        <v>69</v>
      </c>
      <c r="C35" s="157" t="s">
        <v>116</v>
      </c>
      <c r="D35" s="158" t="s">
        <v>70</v>
      </c>
      <c r="E35" s="157" t="s">
        <v>71</v>
      </c>
      <c r="F35" s="159">
        <v>43986.716446759259</v>
      </c>
      <c r="G35" s="159">
        <v>45086</v>
      </c>
      <c r="H35" s="158" t="s">
        <v>179</v>
      </c>
      <c r="I35" s="180">
        <v>57534.25</v>
      </c>
      <c r="J35" s="181">
        <v>49999.99</v>
      </c>
      <c r="K35" s="180">
        <v>50177.286639894803</v>
      </c>
      <c r="L35" s="181">
        <v>57534.25</v>
      </c>
      <c r="M35" s="172">
        <v>0.87212897778099996</v>
      </c>
      <c r="N35" s="182">
        <v>5.094377723</v>
      </c>
      <c r="O35" s="157" t="s">
        <v>72</v>
      </c>
      <c r="P35" s="183">
        <v>0.33521618809999998</v>
      </c>
      <c r="Q35" s="160"/>
      <c r="R35" s="184"/>
    </row>
    <row r="36" spans="2:18">
      <c r="B36" s="156" t="s">
        <v>69</v>
      </c>
      <c r="C36" s="157" t="s">
        <v>116</v>
      </c>
      <c r="D36" s="158" t="s">
        <v>70</v>
      </c>
      <c r="E36" s="157" t="s">
        <v>71</v>
      </c>
      <c r="F36" s="159">
        <v>43986.712152777778</v>
      </c>
      <c r="G36" s="159">
        <v>45086</v>
      </c>
      <c r="H36" s="158" t="s">
        <v>179</v>
      </c>
      <c r="I36" s="180">
        <v>57534.25</v>
      </c>
      <c r="J36" s="181">
        <v>49999.99</v>
      </c>
      <c r="K36" s="180">
        <v>50177.286639894803</v>
      </c>
      <c r="L36" s="181">
        <v>57534.25</v>
      </c>
      <c r="M36" s="172">
        <v>0.87212897778099996</v>
      </c>
      <c r="N36" s="182">
        <v>5.094377723</v>
      </c>
      <c r="O36" s="157" t="s">
        <v>72</v>
      </c>
      <c r="P36" s="183">
        <v>0.33521618809999998</v>
      </c>
      <c r="Q36" s="160"/>
      <c r="R36" s="184"/>
    </row>
    <row r="37" spans="2:18">
      <c r="B37" s="156" t="s">
        <v>69</v>
      </c>
      <c r="C37" s="157" t="s">
        <v>116</v>
      </c>
      <c r="D37" s="158" t="s">
        <v>70</v>
      </c>
      <c r="E37" s="157" t="s">
        <v>71</v>
      </c>
      <c r="F37" s="159">
        <v>43753.505752314813</v>
      </c>
      <c r="G37" s="159">
        <v>44494</v>
      </c>
      <c r="H37" s="158" t="s">
        <v>179</v>
      </c>
      <c r="I37" s="180">
        <v>109147.95</v>
      </c>
      <c r="J37" s="181">
        <v>100012.31</v>
      </c>
      <c r="K37" s="180">
        <v>100911.3511936326</v>
      </c>
      <c r="L37" s="181">
        <v>109147.95</v>
      </c>
      <c r="M37" s="172">
        <v>0.92453730183299998</v>
      </c>
      <c r="N37" s="182">
        <v>4.5760412288000003</v>
      </c>
      <c r="O37" s="157" t="s">
        <v>72</v>
      </c>
      <c r="P37" s="183">
        <v>0.67415200679999998</v>
      </c>
      <c r="Q37" s="160"/>
      <c r="R37" s="184"/>
    </row>
    <row r="38" spans="2:18">
      <c r="B38" s="156" t="s">
        <v>106</v>
      </c>
      <c r="C38" s="157" t="s">
        <v>116</v>
      </c>
      <c r="D38" s="158" t="s">
        <v>70</v>
      </c>
      <c r="E38" s="157" t="s">
        <v>71</v>
      </c>
      <c r="F38" s="159">
        <v>43405.635879629626</v>
      </c>
      <c r="G38" s="159">
        <v>46885</v>
      </c>
      <c r="H38" s="158" t="s">
        <v>179</v>
      </c>
      <c r="I38" s="180">
        <v>1674.84</v>
      </c>
      <c r="J38" s="181">
        <v>1066.77</v>
      </c>
      <c r="K38" s="180">
        <v>1039.5110109292</v>
      </c>
      <c r="L38" s="181">
        <v>1674.84</v>
      </c>
      <c r="M38" s="172">
        <v>0.62066287581500001</v>
      </c>
      <c r="N38" s="182">
        <v>6.3476488715999997</v>
      </c>
      <c r="O38" s="157" t="s">
        <v>72</v>
      </c>
      <c r="P38" s="183">
        <v>6.9445946999999999E-3</v>
      </c>
      <c r="Q38" s="160"/>
      <c r="R38" s="184"/>
    </row>
    <row r="39" spans="2:18">
      <c r="B39" s="156" t="s">
        <v>69</v>
      </c>
      <c r="C39" s="157" t="s">
        <v>116</v>
      </c>
      <c r="D39" s="158" t="s">
        <v>70</v>
      </c>
      <c r="E39" s="157" t="s">
        <v>71</v>
      </c>
      <c r="F39" s="159">
        <v>43986.713680555556</v>
      </c>
      <c r="G39" s="159">
        <v>45086</v>
      </c>
      <c r="H39" s="158" t="s">
        <v>179</v>
      </c>
      <c r="I39" s="180">
        <v>57534.25</v>
      </c>
      <c r="J39" s="181">
        <v>49999.99</v>
      </c>
      <c r="K39" s="180">
        <v>50177.286639894803</v>
      </c>
      <c r="L39" s="181">
        <v>57534.25</v>
      </c>
      <c r="M39" s="172">
        <v>0.87212897778099996</v>
      </c>
      <c r="N39" s="182">
        <v>5.094377723</v>
      </c>
      <c r="O39" s="157" t="s">
        <v>72</v>
      </c>
      <c r="P39" s="183">
        <v>0.33521618809999998</v>
      </c>
      <c r="Q39" s="160"/>
      <c r="R39" s="184"/>
    </row>
    <row r="40" spans="2:18">
      <c r="B40" s="156" t="s">
        <v>69</v>
      </c>
      <c r="C40" s="157" t="s">
        <v>116</v>
      </c>
      <c r="D40" s="158" t="s">
        <v>70</v>
      </c>
      <c r="E40" s="157" t="s">
        <v>71</v>
      </c>
      <c r="F40" s="159">
        <v>43986.710833333331</v>
      </c>
      <c r="G40" s="159">
        <v>45086</v>
      </c>
      <c r="H40" s="158" t="s">
        <v>179</v>
      </c>
      <c r="I40" s="180">
        <v>57534.25</v>
      </c>
      <c r="J40" s="181">
        <v>49999.99</v>
      </c>
      <c r="K40" s="180">
        <v>50177.286639894803</v>
      </c>
      <c r="L40" s="181">
        <v>57534.25</v>
      </c>
      <c r="M40" s="172">
        <v>0.87212897778099996</v>
      </c>
      <c r="N40" s="182">
        <v>5.094377723</v>
      </c>
      <c r="O40" s="157" t="s">
        <v>72</v>
      </c>
      <c r="P40" s="183">
        <v>0.33521618809999998</v>
      </c>
      <c r="Q40" s="160"/>
      <c r="R40" s="184"/>
    </row>
    <row r="41" spans="2:18">
      <c r="B41" s="156" t="s">
        <v>69</v>
      </c>
      <c r="C41" s="157" t="s">
        <v>116</v>
      </c>
      <c r="D41" s="158" t="s">
        <v>70</v>
      </c>
      <c r="E41" s="157" t="s">
        <v>71</v>
      </c>
      <c r="F41" s="159">
        <v>43748.636874999997</v>
      </c>
      <c r="G41" s="159">
        <v>44488</v>
      </c>
      <c r="H41" s="158" t="s">
        <v>179</v>
      </c>
      <c r="I41" s="180">
        <v>109135.62</v>
      </c>
      <c r="J41" s="181">
        <v>100012.32</v>
      </c>
      <c r="K41" s="180">
        <v>100973.2449752477</v>
      </c>
      <c r="L41" s="181">
        <v>109135.62</v>
      </c>
      <c r="M41" s="172">
        <v>0.92520888207899998</v>
      </c>
      <c r="N41" s="182">
        <v>4.5760733107</v>
      </c>
      <c r="O41" s="157" t="s">
        <v>72</v>
      </c>
      <c r="P41" s="183">
        <v>0.67456549659999998</v>
      </c>
      <c r="Q41" s="160"/>
      <c r="R41" s="184"/>
    </row>
    <row r="42" spans="2:18">
      <c r="B42" s="156" t="s">
        <v>69</v>
      </c>
      <c r="C42" s="157" t="s">
        <v>116</v>
      </c>
      <c r="D42" s="158" t="s">
        <v>70</v>
      </c>
      <c r="E42" s="157" t="s">
        <v>71</v>
      </c>
      <c r="F42" s="159">
        <v>43986.712476851855</v>
      </c>
      <c r="G42" s="159">
        <v>45086</v>
      </c>
      <c r="H42" s="158" t="s">
        <v>179</v>
      </c>
      <c r="I42" s="180">
        <v>57534.25</v>
      </c>
      <c r="J42" s="181">
        <v>49999.99</v>
      </c>
      <c r="K42" s="180">
        <v>50177.286639894803</v>
      </c>
      <c r="L42" s="181">
        <v>57534.25</v>
      </c>
      <c r="M42" s="172">
        <v>0.87212897778099996</v>
      </c>
      <c r="N42" s="182">
        <v>5.094377723</v>
      </c>
      <c r="O42" s="157" t="s">
        <v>72</v>
      </c>
      <c r="P42" s="183">
        <v>0.33521618809999998</v>
      </c>
      <c r="Q42" s="160"/>
      <c r="R42" s="184"/>
    </row>
    <row r="43" spans="2:18">
      <c r="B43" s="156" t="s">
        <v>69</v>
      </c>
      <c r="C43" s="157" t="s">
        <v>116</v>
      </c>
      <c r="D43" s="158" t="s">
        <v>70</v>
      </c>
      <c r="E43" s="157" t="s">
        <v>71</v>
      </c>
      <c r="F43" s="159">
        <v>43964.710821759261</v>
      </c>
      <c r="G43" s="159">
        <v>44515</v>
      </c>
      <c r="H43" s="158" t="s">
        <v>179</v>
      </c>
      <c r="I43" s="180">
        <v>106038.36</v>
      </c>
      <c r="J43" s="181">
        <v>100000</v>
      </c>
      <c r="K43" s="180">
        <v>100524.7703125296</v>
      </c>
      <c r="L43" s="181">
        <v>106038.36</v>
      </c>
      <c r="M43" s="172">
        <v>0.94800381967900005</v>
      </c>
      <c r="N43" s="182">
        <v>4.0602711297000003</v>
      </c>
      <c r="O43" s="157" t="s">
        <v>72</v>
      </c>
      <c r="P43" s="183">
        <v>0.67156940060000003</v>
      </c>
      <c r="Q43" s="160"/>
      <c r="R43" s="184"/>
    </row>
    <row r="44" spans="2:18">
      <c r="B44" s="156" t="s">
        <v>106</v>
      </c>
      <c r="C44" s="157" t="s">
        <v>116</v>
      </c>
      <c r="D44" s="158" t="s">
        <v>70</v>
      </c>
      <c r="E44" s="157" t="s">
        <v>71</v>
      </c>
      <c r="F44" s="159">
        <v>43529.479733796295</v>
      </c>
      <c r="G44" s="159">
        <v>45595</v>
      </c>
      <c r="H44" s="158" t="s">
        <v>179</v>
      </c>
      <c r="I44" s="180">
        <v>2660.31</v>
      </c>
      <c r="J44" s="181">
        <v>2037.69</v>
      </c>
      <c r="K44" s="180">
        <v>2018.6380111479</v>
      </c>
      <c r="L44" s="181">
        <v>2660.31</v>
      </c>
      <c r="M44" s="172">
        <v>0.75879803900599996</v>
      </c>
      <c r="N44" s="182">
        <v>5.5739870754999998</v>
      </c>
      <c r="O44" s="157" t="s">
        <v>72</v>
      </c>
      <c r="P44" s="183">
        <v>1.34857858E-2</v>
      </c>
      <c r="Q44" s="160"/>
      <c r="R44" s="184"/>
    </row>
    <row r="45" spans="2:18">
      <c r="B45" s="156" t="s">
        <v>69</v>
      </c>
      <c r="C45" s="157" t="s">
        <v>116</v>
      </c>
      <c r="D45" s="158" t="s">
        <v>70</v>
      </c>
      <c r="E45" s="157" t="s">
        <v>71</v>
      </c>
      <c r="F45" s="159">
        <v>43986.714201388888</v>
      </c>
      <c r="G45" s="159">
        <v>45086</v>
      </c>
      <c r="H45" s="158" t="s">
        <v>179</v>
      </c>
      <c r="I45" s="180">
        <v>57534.25</v>
      </c>
      <c r="J45" s="181">
        <v>49999.99</v>
      </c>
      <c r="K45" s="180">
        <v>50177.286639894803</v>
      </c>
      <c r="L45" s="181">
        <v>57534.25</v>
      </c>
      <c r="M45" s="172">
        <v>0.87212897778099996</v>
      </c>
      <c r="N45" s="182">
        <v>5.094377723</v>
      </c>
      <c r="O45" s="157" t="s">
        <v>72</v>
      </c>
      <c r="P45" s="183">
        <v>0.33521618809999998</v>
      </c>
      <c r="Q45" s="160"/>
      <c r="R45" s="184"/>
    </row>
    <row r="46" spans="2:18">
      <c r="B46" s="156" t="s">
        <v>69</v>
      </c>
      <c r="C46" s="157" t="s">
        <v>116</v>
      </c>
      <c r="D46" s="158" t="s">
        <v>70</v>
      </c>
      <c r="E46" s="157" t="s">
        <v>71</v>
      </c>
      <c r="F46" s="159">
        <v>43986.71125</v>
      </c>
      <c r="G46" s="159">
        <v>45086</v>
      </c>
      <c r="H46" s="158" t="s">
        <v>179</v>
      </c>
      <c r="I46" s="180">
        <v>57534.25</v>
      </c>
      <c r="J46" s="181">
        <v>49999.99</v>
      </c>
      <c r="K46" s="180">
        <v>50177.286639894803</v>
      </c>
      <c r="L46" s="181">
        <v>57534.25</v>
      </c>
      <c r="M46" s="172">
        <v>0.87212897778099996</v>
      </c>
      <c r="N46" s="182">
        <v>5.094377723</v>
      </c>
      <c r="O46" s="157" t="s">
        <v>72</v>
      </c>
      <c r="P46" s="183">
        <v>0.33521618809999998</v>
      </c>
      <c r="Q46" s="160"/>
      <c r="R46" s="184"/>
    </row>
    <row r="47" spans="2:18">
      <c r="B47" s="156" t="s">
        <v>69</v>
      </c>
      <c r="C47" s="157" t="s">
        <v>116</v>
      </c>
      <c r="D47" s="158" t="s">
        <v>70</v>
      </c>
      <c r="E47" s="157" t="s">
        <v>71</v>
      </c>
      <c r="F47" s="159">
        <v>43753.504374999997</v>
      </c>
      <c r="G47" s="159">
        <v>44494</v>
      </c>
      <c r="H47" s="158" t="s">
        <v>179</v>
      </c>
      <c r="I47" s="180">
        <v>109147.95</v>
      </c>
      <c r="J47" s="181">
        <v>100012.31</v>
      </c>
      <c r="K47" s="180">
        <v>100911.3511936326</v>
      </c>
      <c r="L47" s="181">
        <v>109147.95</v>
      </c>
      <c r="M47" s="172">
        <v>0.92453730183299998</v>
      </c>
      <c r="N47" s="182">
        <v>4.5760412288000003</v>
      </c>
      <c r="O47" s="157" t="s">
        <v>72</v>
      </c>
      <c r="P47" s="183">
        <v>0.67415200679999998</v>
      </c>
      <c r="Q47" s="160"/>
      <c r="R47" s="184"/>
    </row>
    <row r="48" spans="2:18">
      <c r="B48" s="156" t="s">
        <v>69</v>
      </c>
      <c r="C48" s="157" t="s">
        <v>116</v>
      </c>
      <c r="D48" s="158" t="s">
        <v>70</v>
      </c>
      <c r="E48" s="157" t="s">
        <v>71</v>
      </c>
      <c r="F48" s="159">
        <v>43986.712812500002</v>
      </c>
      <c r="G48" s="159">
        <v>45086</v>
      </c>
      <c r="H48" s="158" t="s">
        <v>179</v>
      </c>
      <c r="I48" s="180">
        <v>57534.25</v>
      </c>
      <c r="J48" s="181">
        <v>49999.99</v>
      </c>
      <c r="K48" s="180">
        <v>50177.286639894803</v>
      </c>
      <c r="L48" s="181">
        <v>57534.25</v>
      </c>
      <c r="M48" s="172">
        <v>0.87212897778099996</v>
      </c>
      <c r="N48" s="182">
        <v>5.094377723</v>
      </c>
      <c r="O48" s="157" t="s">
        <v>72</v>
      </c>
      <c r="P48" s="183">
        <v>0.33521618809999998</v>
      </c>
      <c r="Q48" s="160"/>
      <c r="R48" s="184"/>
    </row>
    <row r="49" spans="2:18">
      <c r="B49" s="156" t="s">
        <v>69</v>
      </c>
      <c r="C49" s="157" t="s">
        <v>116</v>
      </c>
      <c r="D49" s="158" t="s">
        <v>70</v>
      </c>
      <c r="E49" s="157" t="s">
        <v>71</v>
      </c>
      <c r="F49" s="159">
        <v>43964.711342592593</v>
      </c>
      <c r="G49" s="159">
        <v>44515</v>
      </c>
      <c r="H49" s="158" t="s">
        <v>179</v>
      </c>
      <c r="I49" s="180">
        <v>106038.36</v>
      </c>
      <c r="J49" s="181">
        <v>100000</v>
      </c>
      <c r="K49" s="180">
        <v>100524.7703125296</v>
      </c>
      <c r="L49" s="181">
        <v>106038.36</v>
      </c>
      <c r="M49" s="172">
        <v>0.94800381967900005</v>
      </c>
      <c r="N49" s="182">
        <v>4.0602711297000003</v>
      </c>
      <c r="O49" s="157" t="s">
        <v>72</v>
      </c>
      <c r="P49" s="183">
        <v>0.67156940060000003</v>
      </c>
      <c r="Q49" s="160"/>
      <c r="R49" s="184"/>
    </row>
    <row r="50" spans="2:18">
      <c r="B50" s="156" t="s">
        <v>69</v>
      </c>
      <c r="C50" s="157" t="s">
        <v>116</v>
      </c>
      <c r="D50" s="158" t="s">
        <v>70</v>
      </c>
      <c r="E50" s="157" t="s">
        <v>71</v>
      </c>
      <c r="F50" s="159">
        <v>43748.63622685185</v>
      </c>
      <c r="G50" s="159">
        <v>44488</v>
      </c>
      <c r="H50" s="158" t="s">
        <v>179</v>
      </c>
      <c r="I50" s="180">
        <v>109135.62</v>
      </c>
      <c r="J50" s="181">
        <v>100012.32</v>
      </c>
      <c r="K50" s="180">
        <v>100973.2449752477</v>
      </c>
      <c r="L50" s="181">
        <v>109135.62</v>
      </c>
      <c r="M50" s="172">
        <v>0.92520888207899998</v>
      </c>
      <c r="N50" s="182">
        <v>4.5760733107</v>
      </c>
      <c r="O50" s="157" t="s">
        <v>72</v>
      </c>
      <c r="P50" s="183">
        <v>0.67456549659999998</v>
      </c>
      <c r="Q50" s="160"/>
      <c r="R50" s="184"/>
    </row>
    <row r="51" spans="2:18">
      <c r="B51" s="156" t="s">
        <v>69</v>
      </c>
      <c r="C51" s="157" t="s">
        <v>116</v>
      </c>
      <c r="D51" s="158" t="s">
        <v>70</v>
      </c>
      <c r="E51" s="157" t="s">
        <v>71</v>
      </c>
      <c r="F51" s="159">
        <v>43986.714594907404</v>
      </c>
      <c r="G51" s="159">
        <v>45086</v>
      </c>
      <c r="H51" s="158" t="s">
        <v>179</v>
      </c>
      <c r="I51" s="180">
        <v>57534.25</v>
      </c>
      <c r="J51" s="181">
        <v>49999.99</v>
      </c>
      <c r="K51" s="180">
        <v>50177.286639894803</v>
      </c>
      <c r="L51" s="181">
        <v>57534.25</v>
      </c>
      <c r="M51" s="172">
        <v>0.87212897778099996</v>
      </c>
      <c r="N51" s="182">
        <v>5.094377723</v>
      </c>
      <c r="O51" s="157" t="s">
        <v>72</v>
      </c>
      <c r="P51" s="183">
        <v>0.33521618809999998</v>
      </c>
      <c r="Q51" s="160"/>
      <c r="R51" s="184"/>
    </row>
    <row r="52" spans="2:18">
      <c r="B52" s="156" t="s">
        <v>69</v>
      </c>
      <c r="C52" s="157" t="s">
        <v>116</v>
      </c>
      <c r="D52" s="158" t="s">
        <v>70</v>
      </c>
      <c r="E52" s="157" t="s">
        <v>71</v>
      </c>
      <c r="F52" s="159">
        <v>43986.711550925924</v>
      </c>
      <c r="G52" s="159">
        <v>45086</v>
      </c>
      <c r="H52" s="158" t="s">
        <v>179</v>
      </c>
      <c r="I52" s="180">
        <v>57534.25</v>
      </c>
      <c r="J52" s="181">
        <v>49999.99</v>
      </c>
      <c r="K52" s="180">
        <v>50177.286639894803</v>
      </c>
      <c r="L52" s="181">
        <v>57534.25</v>
      </c>
      <c r="M52" s="172">
        <v>0.87212897778099996</v>
      </c>
      <c r="N52" s="182">
        <v>5.094377723</v>
      </c>
      <c r="O52" s="157" t="s">
        <v>72</v>
      </c>
      <c r="P52" s="183">
        <v>0.33521618809999998</v>
      </c>
      <c r="Q52" s="160"/>
      <c r="R52" s="184"/>
    </row>
    <row r="53" spans="2:18" ht="15.75">
      <c r="B53" s="161" t="s">
        <v>76</v>
      </c>
      <c r="C53" s="162"/>
      <c r="D53" s="162"/>
      <c r="E53" s="162"/>
      <c r="F53" s="162"/>
      <c r="G53" s="162"/>
      <c r="H53" s="158"/>
      <c r="I53" s="185">
        <v>1610177.69</v>
      </c>
      <c r="J53" s="186">
        <v>1453178.24</v>
      </c>
      <c r="K53" s="185">
        <v>1462236.4015051497</v>
      </c>
      <c r="L53" s="186">
        <v>1610177.69</v>
      </c>
      <c r="M53" s="160"/>
      <c r="N53" s="187"/>
      <c r="O53" s="160"/>
      <c r="P53" s="188">
        <v>9.7686691616000019</v>
      </c>
      <c r="Q53" s="162"/>
      <c r="R53" s="189"/>
    </row>
    <row r="54" spans="2:18">
      <c r="B54" s="156" t="s">
        <v>69</v>
      </c>
      <c r="C54" s="157" t="s">
        <v>77</v>
      </c>
      <c r="D54" s="158" t="s">
        <v>70</v>
      </c>
      <c r="E54" s="157" t="s">
        <v>71</v>
      </c>
      <c r="F54" s="159">
        <v>43851.641180555554</v>
      </c>
      <c r="G54" s="159">
        <v>44181</v>
      </c>
      <c r="H54" s="158" t="s">
        <v>179</v>
      </c>
      <c r="I54" s="180">
        <v>158233.15</v>
      </c>
      <c r="J54" s="181">
        <v>151666.23999999999</v>
      </c>
      <c r="K54" s="180">
        <v>150879.70726241011</v>
      </c>
      <c r="L54" s="181">
        <v>158233.15</v>
      </c>
      <c r="M54" s="172">
        <v>0.95352779908899998</v>
      </c>
      <c r="N54" s="182">
        <v>4.8772324320999996</v>
      </c>
      <c r="O54" s="157" t="s">
        <v>72</v>
      </c>
      <c r="P54" s="183">
        <v>1.0079724057999999</v>
      </c>
      <c r="Q54" s="160"/>
      <c r="R54" s="184"/>
    </row>
    <row r="55" spans="2:18">
      <c r="B55" s="156" t="s">
        <v>69</v>
      </c>
      <c r="C55" s="157" t="s">
        <v>77</v>
      </c>
      <c r="D55" s="158" t="s">
        <v>70</v>
      </c>
      <c r="E55" s="157" t="s">
        <v>71</v>
      </c>
      <c r="F55" s="159">
        <v>43851.642164351855</v>
      </c>
      <c r="G55" s="159">
        <v>44181</v>
      </c>
      <c r="H55" s="158" t="s">
        <v>179</v>
      </c>
      <c r="I55" s="180">
        <v>158233.15</v>
      </c>
      <c r="J55" s="181">
        <v>151666.23999999999</v>
      </c>
      <c r="K55" s="180">
        <v>150879.70726241011</v>
      </c>
      <c r="L55" s="181">
        <v>158233.15</v>
      </c>
      <c r="M55" s="172">
        <v>0.95352779908899998</v>
      </c>
      <c r="N55" s="182">
        <v>4.8772324320999996</v>
      </c>
      <c r="O55" s="157" t="s">
        <v>72</v>
      </c>
      <c r="P55" s="183">
        <v>1.0079724057999999</v>
      </c>
      <c r="Q55" s="160"/>
      <c r="R55" s="184"/>
    </row>
    <row r="56" spans="2:18">
      <c r="B56" s="156" t="s">
        <v>69</v>
      </c>
      <c r="C56" s="157" t="s">
        <v>77</v>
      </c>
      <c r="D56" s="158" t="s">
        <v>70</v>
      </c>
      <c r="E56" s="157" t="s">
        <v>71</v>
      </c>
      <c r="F56" s="159">
        <v>43621.65861111111</v>
      </c>
      <c r="G56" s="159">
        <v>44432</v>
      </c>
      <c r="H56" s="158" t="s">
        <v>179</v>
      </c>
      <c r="I56" s="180">
        <v>55171.92</v>
      </c>
      <c r="J56" s="181">
        <v>48866.11</v>
      </c>
      <c r="K56" s="180">
        <v>49481.387831409003</v>
      </c>
      <c r="L56" s="181">
        <v>55171.92</v>
      </c>
      <c r="M56" s="172">
        <v>0.89685818132499995</v>
      </c>
      <c r="N56" s="182">
        <v>5.9039877173999997</v>
      </c>
      <c r="O56" s="157" t="s">
        <v>72</v>
      </c>
      <c r="P56" s="183">
        <v>0.33056714139999999</v>
      </c>
      <c r="Q56" s="160"/>
      <c r="R56" s="184"/>
    </row>
    <row r="57" spans="2:18">
      <c r="B57" s="156" t="s">
        <v>69</v>
      </c>
      <c r="C57" s="157" t="s">
        <v>77</v>
      </c>
      <c r="D57" s="158" t="s">
        <v>70</v>
      </c>
      <c r="E57" s="157" t="s">
        <v>71</v>
      </c>
      <c r="F57" s="159">
        <v>43851.64266203704</v>
      </c>
      <c r="G57" s="159">
        <v>44181</v>
      </c>
      <c r="H57" s="158" t="s">
        <v>179</v>
      </c>
      <c r="I57" s="180">
        <v>158233.15</v>
      </c>
      <c r="J57" s="181">
        <v>151666.23999999999</v>
      </c>
      <c r="K57" s="180">
        <v>150879.70726241011</v>
      </c>
      <c r="L57" s="181">
        <v>158233.15</v>
      </c>
      <c r="M57" s="172">
        <v>0.95352779908899998</v>
      </c>
      <c r="N57" s="182">
        <v>4.8772324320999996</v>
      </c>
      <c r="O57" s="157" t="s">
        <v>72</v>
      </c>
      <c r="P57" s="183">
        <v>1.0079724057999999</v>
      </c>
      <c r="Q57" s="160"/>
      <c r="R57" s="184"/>
    </row>
    <row r="58" spans="2:18">
      <c r="B58" s="156" t="s">
        <v>69</v>
      </c>
      <c r="C58" s="157" t="s">
        <v>77</v>
      </c>
      <c r="D58" s="158" t="s">
        <v>70</v>
      </c>
      <c r="E58" s="157" t="s">
        <v>71</v>
      </c>
      <c r="F58" s="159">
        <v>43851.6406712963</v>
      </c>
      <c r="G58" s="159">
        <v>44181</v>
      </c>
      <c r="H58" s="158" t="s">
        <v>179</v>
      </c>
      <c r="I58" s="180">
        <v>158233.15</v>
      </c>
      <c r="J58" s="181">
        <v>151666.23999999999</v>
      </c>
      <c r="K58" s="180">
        <v>150879.70726241011</v>
      </c>
      <c r="L58" s="181">
        <v>158233.15</v>
      </c>
      <c r="M58" s="172">
        <v>0.95352779908899998</v>
      </c>
      <c r="N58" s="182">
        <v>4.8772324320999996</v>
      </c>
      <c r="O58" s="157" t="s">
        <v>72</v>
      </c>
      <c r="P58" s="183">
        <v>1.0079724057999999</v>
      </c>
      <c r="Q58" s="160"/>
      <c r="R58" s="184"/>
    </row>
    <row r="59" spans="2:18" ht="15.75">
      <c r="B59" s="161" t="s">
        <v>78</v>
      </c>
      <c r="C59" s="162"/>
      <c r="D59" s="162"/>
      <c r="E59" s="162"/>
      <c r="F59" s="162"/>
      <c r="G59" s="162"/>
      <c r="H59" s="158"/>
      <c r="I59" s="185">
        <v>688104.52</v>
      </c>
      <c r="J59" s="186">
        <v>655531.06999999995</v>
      </c>
      <c r="K59" s="185">
        <v>653000.21688104945</v>
      </c>
      <c r="L59" s="186">
        <v>688104.52</v>
      </c>
      <c r="M59" s="160"/>
      <c r="N59" s="187"/>
      <c r="O59" s="160"/>
      <c r="P59" s="188">
        <v>4.3624567645999992</v>
      </c>
      <c r="Q59" s="162"/>
      <c r="R59" s="189"/>
    </row>
    <row r="60" spans="2:18">
      <c r="B60" s="156" t="s">
        <v>69</v>
      </c>
      <c r="C60" s="157" t="s">
        <v>80</v>
      </c>
      <c r="D60" s="158" t="s">
        <v>70</v>
      </c>
      <c r="E60" s="157" t="s">
        <v>71</v>
      </c>
      <c r="F60" s="159">
        <v>43895.627581018518</v>
      </c>
      <c r="G60" s="159">
        <v>44529</v>
      </c>
      <c r="H60" s="158" t="s">
        <v>179</v>
      </c>
      <c r="I60" s="180">
        <v>43034.73</v>
      </c>
      <c r="J60" s="181">
        <v>39582.19</v>
      </c>
      <c r="K60" s="180">
        <v>39650.834695396501</v>
      </c>
      <c r="L60" s="181">
        <v>43034.73</v>
      </c>
      <c r="M60" s="172">
        <v>0.92136826919600001</v>
      </c>
      <c r="N60" s="182">
        <v>5.1161897881999998</v>
      </c>
      <c r="O60" s="157" t="s">
        <v>72</v>
      </c>
      <c r="P60" s="183">
        <v>0.2648927942</v>
      </c>
      <c r="Q60" s="160"/>
      <c r="R60" s="184"/>
    </row>
    <row r="61" spans="2:18">
      <c r="B61" s="156" t="s">
        <v>69</v>
      </c>
      <c r="C61" s="157" t="s">
        <v>80</v>
      </c>
      <c r="D61" s="158" t="s">
        <v>70</v>
      </c>
      <c r="E61" s="157" t="s">
        <v>71</v>
      </c>
      <c r="F61" s="159">
        <v>43461.7112037037</v>
      </c>
      <c r="G61" s="159">
        <v>44958</v>
      </c>
      <c r="H61" s="158" t="s">
        <v>179</v>
      </c>
      <c r="I61" s="180">
        <v>59425.68</v>
      </c>
      <c r="J61" s="181">
        <v>50708.77</v>
      </c>
      <c r="K61" s="180">
        <v>50720.6299922283</v>
      </c>
      <c r="L61" s="181">
        <v>59425.68</v>
      </c>
      <c r="M61" s="172">
        <v>0.85351366601500001</v>
      </c>
      <c r="N61" s="182">
        <v>4.2951540540000002</v>
      </c>
      <c r="O61" s="157" t="s">
        <v>72</v>
      </c>
      <c r="P61" s="183">
        <v>0.3388460673</v>
      </c>
      <c r="Q61" s="160"/>
      <c r="R61" s="184"/>
    </row>
    <row r="62" spans="2:18">
      <c r="B62" s="156" t="s">
        <v>106</v>
      </c>
      <c r="C62" s="157" t="s">
        <v>80</v>
      </c>
      <c r="D62" s="158" t="s">
        <v>70</v>
      </c>
      <c r="E62" s="157" t="s">
        <v>71</v>
      </c>
      <c r="F62" s="159">
        <v>43944.523738425924</v>
      </c>
      <c r="G62" s="159">
        <v>44020</v>
      </c>
      <c r="H62" s="158" t="s">
        <v>179</v>
      </c>
      <c r="I62" s="180">
        <v>271937.19</v>
      </c>
      <c r="J62" s="181">
        <v>269702.84000000003</v>
      </c>
      <c r="K62" s="180">
        <v>271701.12623920798</v>
      </c>
      <c r="L62" s="181">
        <v>271937.19</v>
      </c>
      <c r="M62" s="172">
        <v>0.99913191807000001</v>
      </c>
      <c r="N62" s="182">
        <v>4.0418919383</v>
      </c>
      <c r="O62" s="157" t="s">
        <v>72</v>
      </c>
      <c r="P62" s="183">
        <v>1.8151363282999999</v>
      </c>
      <c r="Q62" s="160"/>
      <c r="R62" s="184"/>
    </row>
    <row r="63" spans="2:18">
      <c r="B63" s="156" t="s">
        <v>69</v>
      </c>
      <c r="C63" s="157" t="s">
        <v>80</v>
      </c>
      <c r="D63" s="158" t="s">
        <v>70</v>
      </c>
      <c r="E63" s="157" t="s">
        <v>71</v>
      </c>
      <c r="F63" s="159">
        <v>43742.656747685185</v>
      </c>
      <c r="G63" s="159">
        <v>45349</v>
      </c>
      <c r="H63" s="158" t="s">
        <v>179</v>
      </c>
      <c r="I63" s="180">
        <v>97910.57</v>
      </c>
      <c r="J63" s="181">
        <v>77531.789999999994</v>
      </c>
      <c r="K63" s="180">
        <v>78033.643304666693</v>
      </c>
      <c r="L63" s="181">
        <v>97910.57</v>
      </c>
      <c r="M63" s="172">
        <v>0.79698895946199999</v>
      </c>
      <c r="N63" s="182">
        <v>6.0094287816999996</v>
      </c>
      <c r="O63" s="157" t="s">
        <v>72</v>
      </c>
      <c r="P63" s="183">
        <v>0.52131436760000005</v>
      </c>
      <c r="Q63" s="160"/>
      <c r="R63" s="184"/>
    </row>
    <row r="64" spans="2:18">
      <c r="B64" s="156" t="s">
        <v>69</v>
      </c>
      <c r="C64" s="157" t="s">
        <v>80</v>
      </c>
      <c r="D64" s="158" t="s">
        <v>70</v>
      </c>
      <c r="E64" s="157" t="s">
        <v>71</v>
      </c>
      <c r="F64" s="159">
        <v>43461.705451388887</v>
      </c>
      <c r="G64" s="159">
        <v>44958</v>
      </c>
      <c r="H64" s="158" t="s">
        <v>179</v>
      </c>
      <c r="I64" s="180">
        <v>59425.68</v>
      </c>
      <c r="J64" s="181">
        <v>50708.77</v>
      </c>
      <c r="K64" s="180">
        <v>50720.6299922283</v>
      </c>
      <c r="L64" s="181">
        <v>59425.68</v>
      </c>
      <c r="M64" s="172">
        <v>0.85351366601500001</v>
      </c>
      <c r="N64" s="182">
        <v>4.2951540540000002</v>
      </c>
      <c r="O64" s="157" t="s">
        <v>72</v>
      </c>
      <c r="P64" s="183">
        <v>0.3388460673</v>
      </c>
      <c r="Q64" s="160"/>
      <c r="R64" s="184"/>
    </row>
    <row r="65" spans="2:18">
      <c r="B65" s="156" t="s">
        <v>106</v>
      </c>
      <c r="C65" s="157" t="s">
        <v>80</v>
      </c>
      <c r="D65" s="158" t="s">
        <v>70</v>
      </c>
      <c r="E65" s="157" t="s">
        <v>71</v>
      </c>
      <c r="F65" s="159">
        <v>43895.634652777779</v>
      </c>
      <c r="G65" s="159">
        <v>44020</v>
      </c>
      <c r="H65" s="158" t="s">
        <v>179</v>
      </c>
      <c r="I65" s="180">
        <v>25654.45</v>
      </c>
      <c r="J65" s="181">
        <v>25204.97</v>
      </c>
      <c r="K65" s="180">
        <v>25625.444708654399</v>
      </c>
      <c r="L65" s="181">
        <v>25654.45</v>
      </c>
      <c r="M65" s="172">
        <v>0.99886938557100002</v>
      </c>
      <c r="N65" s="182">
        <v>5.2968656518000001</v>
      </c>
      <c r="O65" s="157" t="s">
        <v>72</v>
      </c>
      <c r="P65" s="183">
        <v>0.17119426870000001</v>
      </c>
      <c r="Q65" s="160"/>
      <c r="R65" s="184"/>
    </row>
    <row r="66" spans="2:18">
      <c r="B66" s="156" t="s">
        <v>69</v>
      </c>
      <c r="C66" s="157" t="s">
        <v>80</v>
      </c>
      <c r="D66" s="158" t="s">
        <v>70</v>
      </c>
      <c r="E66" s="157" t="s">
        <v>71</v>
      </c>
      <c r="F66" s="159">
        <v>43461.711678240739</v>
      </c>
      <c r="G66" s="159">
        <v>44958</v>
      </c>
      <c r="H66" s="158" t="s">
        <v>179</v>
      </c>
      <c r="I66" s="180">
        <v>59425.68</v>
      </c>
      <c r="J66" s="181">
        <v>50708.77</v>
      </c>
      <c r="K66" s="180">
        <v>50720.6299922283</v>
      </c>
      <c r="L66" s="181">
        <v>59425.68</v>
      </c>
      <c r="M66" s="172">
        <v>0.85351366601500001</v>
      </c>
      <c r="N66" s="182">
        <v>4.2951540540000002</v>
      </c>
      <c r="O66" s="157" t="s">
        <v>72</v>
      </c>
      <c r="P66" s="183">
        <v>0.3388460673</v>
      </c>
      <c r="Q66" s="160"/>
      <c r="R66" s="184"/>
    </row>
    <row r="67" spans="2:18">
      <c r="B67" s="156" t="s">
        <v>106</v>
      </c>
      <c r="C67" s="157" t="s">
        <v>80</v>
      </c>
      <c r="D67" s="158" t="s">
        <v>70</v>
      </c>
      <c r="E67" s="157" t="s">
        <v>71</v>
      </c>
      <c r="F67" s="159">
        <v>43999.552395833336</v>
      </c>
      <c r="G67" s="159">
        <v>44020</v>
      </c>
      <c r="H67" s="158" t="s">
        <v>179</v>
      </c>
      <c r="I67" s="180">
        <v>256544.52</v>
      </c>
      <c r="J67" s="181">
        <v>255789.38</v>
      </c>
      <c r="K67" s="180">
        <v>256256.58511085639</v>
      </c>
      <c r="L67" s="181">
        <v>256544.52</v>
      </c>
      <c r="M67" s="172">
        <v>0.99887764163100001</v>
      </c>
      <c r="N67" s="182">
        <v>5.2571648955999999</v>
      </c>
      <c r="O67" s="157" t="s">
        <v>72</v>
      </c>
      <c r="P67" s="183">
        <v>1.7119569707</v>
      </c>
      <c r="Q67" s="160"/>
      <c r="R67" s="184"/>
    </row>
    <row r="68" spans="2:18">
      <c r="B68" s="156" t="s">
        <v>69</v>
      </c>
      <c r="C68" s="157" t="s">
        <v>80</v>
      </c>
      <c r="D68" s="158" t="s">
        <v>70</v>
      </c>
      <c r="E68" s="157" t="s">
        <v>71</v>
      </c>
      <c r="F68" s="159">
        <v>43763.582430555558</v>
      </c>
      <c r="G68" s="159">
        <v>45421</v>
      </c>
      <c r="H68" s="158" t="s">
        <v>179</v>
      </c>
      <c r="I68" s="180">
        <v>120579.98</v>
      </c>
      <c r="J68" s="181">
        <v>94883.87</v>
      </c>
      <c r="K68" s="180">
        <v>95528.361231092102</v>
      </c>
      <c r="L68" s="181">
        <v>120579.98</v>
      </c>
      <c r="M68" s="172">
        <v>0.792240645844</v>
      </c>
      <c r="N68" s="182">
        <v>6.0094312146000002</v>
      </c>
      <c r="O68" s="157" t="s">
        <v>72</v>
      </c>
      <c r="P68" s="183">
        <v>0.6381902102</v>
      </c>
      <c r="Q68" s="160"/>
      <c r="R68" s="184"/>
    </row>
    <row r="69" spans="2:18">
      <c r="B69" s="156" t="s">
        <v>69</v>
      </c>
      <c r="C69" s="157" t="s">
        <v>80</v>
      </c>
      <c r="D69" s="158" t="s">
        <v>70</v>
      </c>
      <c r="E69" s="157" t="s">
        <v>71</v>
      </c>
      <c r="F69" s="159">
        <v>43461.706041666665</v>
      </c>
      <c r="G69" s="159">
        <v>44958</v>
      </c>
      <c r="H69" s="158" t="s">
        <v>179</v>
      </c>
      <c r="I69" s="180">
        <v>59425.68</v>
      </c>
      <c r="J69" s="181">
        <v>50708.77</v>
      </c>
      <c r="K69" s="180">
        <v>50720.6299922283</v>
      </c>
      <c r="L69" s="181">
        <v>59425.68</v>
      </c>
      <c r="M69" s="172">
        <v>0.85351366601500001</v>
      </c>
      <c r="N69" s="182">
        <v>4.2951540540000002</v>
      </c>
      <c r="O69" s="157" t="s">
        <v>72</v>
      </c>
      <c r="P69" s="183">
        <v>0.3388460673</v>
      </c>
      <c r="Q69" s="160"/>
      <c r="R69" s="184"/>
    </row>
    <row r="70" spans="2:18">
      <c r="B70" s="156" t="s">
        <v>106</v>
      </c>
      <c r="C70" s="157" t="s">
        <v>80</v>
      </c>
      <c r="D70" s="158" t="s">
        <v>70</v>
      </c>
      <c r="E70" s="157" t="s">
        <v>71</v>
      </c>
      <c r="F70" s="159">
        <v>43896.432222222225</v>
      </c>
      <c r="G70" s="159">
        <v>44020</v>
      </c>
      <c r="H70" s="158" t="s">
        <v>179</v>
      </c>
      <c r="I70" s="180">
        <v>102617.81</v>
      </c>
      <c r="J70" s="181">
        <v>100834.25</v>
      </c>
      <c r="K70" s="180">
        <v>102501.79552201361</v>
      </c>
      <c r="L70" s="181">
        <v>102617.81</v>
      </c>
      <c r="M70" s="172">
        <v>0.99886945084900003</v>
      </c>
      <c r="N70" s="182">
        <v>5.2965516899000002</v>
      </c>
      <c r="O70" s="157" t="s">
        <v>72</v>
      </c>
      <c r="P70" s="183">
        <v>0.68477718639999996</v>
      </c>
      <c r="Q70" s="160"/>
      <c r="R70" s="184"/>
    </row>
    <row r="71" spans="2:18">
      <c r="B71" s="156" t="s">
        <v>106</v>
      </c>
      <c r="C71" s="157" t="s">
        <v>80</v>
      </c>
      <c r="D71" s="158" t="s">
        <v>70</v>
      </c>
      <c r="E71" s="157" t="s">
        <v>71</v>
      </c>
      <c r="F71" s="159">
        <v>43475.59375</v>
      </c>
      <c r="G71" s="159">
        <v>44020</v>
      </c>
      <c r="H71" s="158" t="s">
        <v>179</v>
      </c>
      <c r="I71" s="180">
        <v>26963.35</v>
      </c>
      <c r="J71" s="181">
        <v>25003.599999999999</v>
      </c>
      <c r="K71" s="180">
        <v>25625.326996329601</v>
      </c>
      <c r="L71" s="181">
        <v>26963.35</v>
      </c>
      <c r="M71" s="172">
        <v>0.95037623278700001</v>
      </c>
      <c r="N71" s="182">
        <v>5.3189363138000001</v>
      </c>
      <c r="O71" s="157" t="s">
        <v>72</v>
      </c>
      <c r="P71" s="183">
        <v>0.1711934823</v>
      </c>
      <c r="Q71" s="160"/>
      <c r="R71" s="184"/>
    </row>
    <row r="72" spans="2:18">
      <c r="B72" s="156" t="s">
        <v>106</v>
      </c>
      <c r="C72" s="157" t="s">
        <v>80</v>
      </c>
      <c r="D72" s="158" t="s">
        <v>70</v>
      </c>
      <c r="E72" s="157" t="s">
        <v>71</v>
      </c>
      <c r="F72" s="159">
        <v>43999.554513888892</v>
      </c>
      <c r="G72" s="159">
        <v>44020</v>
      </c>
      <c r="H72" s="158" t="s">
        <v>179</v>
      </c>
      <c r="I72" s="180">
        <v>25654.45</v>
      </c>
      <c r="J72" s="181">
        <v>25578.94</v>
      </c>
      <c r="K72" s="180">
        <v>25625.658037274199</v>
      </c>
      <c r="L72" s="181">
        <v>25654.45</v>
      </c>
      <c r="M72" s="172">
        <v>0.998877701033</v>
      </c>
      <c r="N72" s="182">
        <v>5.2568793023999998</v>
      </c>
      <c r="O72" s="157" t="s">
        <v>72</v>
      </c>
      <c r="P72" s="183">
        <v>0.1711956939</v>
      </c>
      <c r="Q72" s="160"/>
      <c r="R72" s="184"/>
    </row>
    <row r="73" spans="2:18">
      <c r="B73" s="156" t="s">
        <v>69</v>
      </c>
      <c r="C73" s="157" t="s">
        <v>80</v>
      </c>
      <c r="D73" s="158" t="s">
        <v>70</v>
      </c>
      <c r="E73" s="157" t="s">
        <v>71</v>
      </c>
      <c r="F73" s="159">
        <v>43797.487928240742</v>
      </c>
      <c r="G73" s="159">
        <v>45335</v>
      </c>
      <c r="H73" s="158" t="s">
        <v>179</v>
      </c>
      <c r="I73" s="180">
        <v>71699.5</v>
      </c>
      <c r="J73" s="181">
        <v>57964.63</v>
      </c>
      <c r="K73" s="180">
        <v>58227.894440831296</v>
      </c>
      <c r="L73" s="181">
        <v>71699.5</v>
      </c>
      <c r="M73" s="172">
        <v>0.81211018822799996</v>
      </c>
      <c r="N73" s="182">
        <v>5.6933794713000001</v>
      </c>
      <c r="O73" s="157" t="s">
        <v>72</v>
      </c>
      <c r="P73" s="183">
        <v>0.3889993685</v>
      </c>
      <c r="Q73" s="160"/>
      <c r="R73" s="184"/>
    </row>
    <row r="74" spans="2:18">
      <c r="B74" s="156" t="s">
        <v>69</v>
      </c>
      <c r="C74" s="157" t="s">
        <v>80</v>
      </c>
      <c r="D74" s="158" t="s">
        <v>70</v>
      </c>
      <c r="E74" s="157" t="s">
        <v>71</v>
      </c>
      <c r="F74" s="159">
        <v>43461.710763888892</v>
      </c>
      <c r="G74" s="159">
        <v>44958</v>
      </c>
      <c r="H74" s="158" t="s">
        <v>179</v>
      </c>
      <c r="I74" s="180">
        <v>59425.68</v>
      </c>
      <c r="J74" s="181">
        <v>50708.77</v>
      </c>
      <c r="K74" s="180">
        <v>50720.6299922283</v>
      </c>
      <c r="L74" s="181">
        <v>59425.68</v>
      </c>
      <c r="M74" s="172">
        <v>0.85351366601500001</v>
      </c>
      <c r="N74" s="182">
        <v>4.2951540540000002</v>
      </c>
      <c r="O74" s="157" t="s">
        <v>72</v>
      </c>
      <c r="P74" s="183">
        <v>0.3388460673</v>
      </c>
      <c r="Q74" s="160"/>
      <c r="R74" s="184"/>
    </row>
    <row r="75" spans="2:18">
      <c r="B75" s="156" t="s">
        <v>106</v>
      </c>
      <c r="C75" s="157" t="s">
        <v>80</v>
      </c>
      <c r="D75" s="158" t="s">
        <v>70</v>
      </c>
      <c r="E75" s="157" t="s">
        <v>71</v>
      </c>
      <c r="F75" s="159">
        <v>43902.541238425925</v>
      </c>
      <c r="G75" s="159">
        <v>44020</v>
      </c>
      <c r="H75" s="158" t="s">
        <v>179</v>
      </c>
      <c r="I75" s="180">
        <v>25654.45</v>
      </c>
      <c r="J75" s="181">
        <v>25230.14</v>
      </c>
      <c r="K75" s="180">
        <v>25625.459060489698</v>
      </c>
      <c r="L75" s="181">
        <v>25654.45</v>
      </c>
      <c r="M75" s="172">
        <v>0.99886994499899995</v>
      </c>
      <c r="N75" s="182">
        <v>5.2941750546000002</v>
      </c>
      <c r="O75" s="157" t="s">
        <v>72</v>
      </c>
      <c r="P75" s="183">
        <v>0.17119436460000001</v>
      </c>
      <c r="Q75" s="160"/>
      <c r="R75" s="184"/>
    </row>
    <row r="76" spans="2:18">
      <c r="B76" s="156" t="s">
        <v>69</v>
      </c>
      <c r="C76" s="157" t="s">
        <v>80</v>
      </c>
      <c r="D76" s="158" t="s">
        <v>70</v>
      </c>
      <c r="E76" s="157" t="s">
        <v>71</v>
      </c>
      <c r="F76" s="159">
        <v>43557.641944444447</v>
      </c>
      <c r="G76" s="159">
        <v>44958</v>
      </c>
      <c r="H76" s="158" t="s">
        <v>179</v>
      </c>
      <c r="I76" s="180">
        <v>58354.45</v>
      </c>
      <c r="J76" s="181">
        <v>50197.33</v>
      </c>
      <c r="K76" s="180">
        <v>50720.625239687099</v>
      </c>
      <c r="L76" s="181">
        <v>58354.45</v>
      </c>
      <c r="M76" s="172">
        <v>0.86918178887300002</v>
      </c>
      <c r="N76" s="182">
        <v>4.2951580479000002</v>
      </c>
      <c r="O76" s="157" t="s">
        <v>72</v>
      </c>
      <c r="P76" s="183">
        <v>0.33884603549999998</v>
      </c>
      <c r="Q76" s="160"/>
      <c r="R76" s="184"/>
    </row>
    <row r="77" spans="2:18">
      <c r="B77" s="156" t="s">
        <v>69</v>
      </c>
      <c r="C77" s="157" t="s">
        <v>80</v>
      </c>
      <c r="D77" s="158" t="s">
        <v>70</v>
      </c>
      <c r="E77" s="157" t="s">
        <v>71</v>
      </c>
      <c r="F77" s="159">
        <v>43461.704942129632</v>
      </c>
      <c r="G77" s="159">
        <v>44958</v>
      </c>
      <c r="H77" s="158" t="s">
        <v>179</v>
      </c>
      <c r="I77" s="180">
        <v>59425.68</v>
      </c>
      <c r="J77" s="181">
        <v>50708.77</v>
      </c>
      <c r="K77" s="180">
        <v>50720.6299922283</v>
      </c>
      <c r="L77" s="181">
        <v>59425.68</v>
      </c>
      <c r="M77" s="172">
        <v>0.85351366601500001</v>
      </c>
      <c r="N77" s="182">
        <v>4.2951540540000002</v>
      </c>
      <c r="O77" s="157" t="s">
        <v>72</v>
      </c>
      <c r="P77" s="183">
        <v>0.3388460673</v>
      </c>
      <c r="Q77" s="160"/>
      <c r="R77" s="184"/>
    </row>
    <row r="78" spans="2:18" ht="15.75">
      <c r="B78" s="161" t="s">
        <v>81</v>
      </c>
      <c r="C78" s="162"/>
      <c r="D78" s="162"/>
      <c r="E78" s="162"/>
      <c r="F78" s="162"/>
      <c r="G78" s="162"/>
      <c r="H78" s="158"/>
      <c r="I78" s="185">
        <v>1483159.5299999998</v>
      </c>
      <c r="J78" s="186">
        <v>1351756.55</v>
      </c>
      <c r="K78" s="185">
        <v>1359446.5345398693</v>
      </c>
      <c r="L78" s="186">
        <v>1483159.5299999998</v>
      </c>
      <c r="M78" s="160"/>
      <c r="N78" s="187"/>
      <c r="O78" s="160"/>
      <c r="P78" s="188">
        <v>9.0819674747000008</v>
      </c>
      <c r="Q78" s="162"/>
      <c r="R78" s="189"/>
    </row>
    <row r="79" spans="2:18">
      <c r="B79" s="156" t="s">
        <v>106</v>
      </c>
      <c r="C79" s="157" t="s">
        <v>82</v>
      </c>
      <c r="D79" s="158" t="s">
        <v>70</v>
      </c>
      <c r="E79" s="157" t="s">
        <v>71</v>
      </c>
      <c r="F79" s="159">
        <v>43895.635231481479</v>
      </c>
      <c r="G79" s="159">
        <v>45422</v>
      </c>
      <c r="H79" s="158" t="s">
        <v>179</v>
      </c>
      <c r="I79" s="180">
        <v>31652.32</v>
      </c>
      <c r="J79" s="181">
        <v>25115.57</v>
      </c>
      <c r="K79" s="180">
        <v>25226.7160897504</v>
      </c>
      <c r="L79" s="181">
        <v>31652.32</v>
      </c>
      <c r="M79" s="172">
        <v>0.79699422000499998</v>
      </c>
      <c r="N79" s="182">
        <v>6.3971392080999996</v>
      </c>
      <c r="O79" s="157" t="s">
        <v>72</v>
      </c>
      <c r="P79" s="183">
        <v>0.168530508</v>
      </c>
      <c r="Q79" s="160"/>
      <c r="R79" s="184"/>
    </row>
    <row r="80" spans="2:18">
      <c r="B80" s="156" t="s">
        <v>69</v>
      </c>
      <c r="C80" s="157" t="s">
        <v>82</v>
      </c>
      <c r="D80" s="158" t="s">
        <v>70</v>
      </c>
      <c r="E80" s="157" t="s">
        <v>71</v>
      </c>
      <c r="F80" s="159">
        <v>43964.506076388891</v>
      </c>
      <c r="G80" s="159">
        <v>44137</v>
      </c>
      <c r="H80" s="158" t="s">
        <v>179</v>
      </c>
      <c r="I80" s="180">
        <v>102604.38</v>
      </c>
      <c r="J80" s="181">
        <v>100291.74</v>
      </c>
      <c r="K80" s="180">
        <v>100929.58077703881</v>
      </c>
      <c r="L80" s="181">
        <v>102604.38</v>
      </c>
      <c r="M80" s="172">
        <v>0.98367711765400001</v>
      </c>
      <c r="N80" s="182">
        <v>4.9389167192999999</v>
      </c>
      <c r="O80" s="157" t="s">
        <v>72</v>
      </c>
      <c r="P80" s="183">
        <v>0.67427379200000004</v>
      </c>
      <c r="Q80" s="160"/>
      <c r="R80" s="184"/>
    </row>
    <row r="81" spans="2:18">
      <c r="B81" s="156" t="s">
        <v>106</v>
      </c>
      <c r="C81" s="157" t="s">
        <v>82</v>
      </c>
      <c r="D81" s="158" t="s">
        <v>70</v>
      </c>
      <c r="E81" s="157" t="s">
        <v>71</v>
      </c>
      <c r="F81" s="159">
        <v>43860.491099537037</v>
      </c>
      <c r="G81" s="159">
        <v>45470</v>
      </c>
      <c r="H81" s="158" t="s">
        <v>179</v>
      </c>
      <c r="I81" s="180">
        <v>493446</v>
      </c>
      <c r="J81" s="181">
        <v>387307.36</v>
      </c>
      <c r="K81" s="180">
        <v>385336.95626692963</v>
      </c>
      <c r="L81" s="181">
        <v>493446</v>
      </c>
      <c r="M81" s="172">
        <v>0.78091008188699995</v>
      </c>
      <c r="N81" s="182">
        <v>6.3971642569</v>
      </c>
      <c r="O81" s="157" t="s">
        <v>72</v>
      </c>
      <c r="P81" s="183">
        <v>2.5742959465999999</v>
      </c>
      <c r="Q81" s="160"/>
      <c r="R81" s="184"/>
    </row>
    <row r="82" spans="2:18">
      <c r="B82" s="156" t="s">
        <v>69</v>
      </c>
      <c r="C82" s="157" t="s">
        <v>82</v>
      </c>
      <c r="D82" s="158" t="s">
        <v>70</v>
      </c>
      <c r="E82" s="157" t="s">
        <v>71</v>
      </c>
      <c r="F82" s="159">
        <v>43964.503506944442</v>
      </c>
      <c r="G82" s="159">
        <v>44137</v>
      </c>
      <c r="H82" s="158" t="s">
        <v>179</v>
      </c>
      <c r="I82" s="180">
        <v>102604.38</v>
      </c>
      <c r="J82" s="181">
        <v>100291.74</v>
      </c>
      <c r="K82" s="180">
        <v>100929.58077703881</v>
      </c>
      <c r="L82" s="181">
        <v>102604.38</v>
      </c>
      <c r="M82" s="172">
        <v>0.98367711765400001</v>
      </c>
      <c r="N82" s="182">
        <v>4.9389167192999999</v>
      </c>
      <c r="O82" s="157" t="s">
        <v>72</v>
      </c>
      <c r="P82" s="183">
        <v>0.67427379200000004</v>
      </c>
      <c r="Q82" s="160"/>
      <c r="R82" s="184"/>
    </row>
    <row r="83" spans="2:18">
      <c r="B83" s="156" t="s">
        <v>69</v>
      </c>
      <c r="C83" s="157" t="s">
        <v>82</v>
      </c>
      <c r="D83" s="158" t="s">
        <v>70</v>
      </c>
      <c r="E83" s="157" t="s">
        <v>71</v>
      </c>
      <c r="F83" s="159">
        <v>43964.507349537038</v>
      </c>
      <c r="G83" s="159">
        <v>44137</v>
      </c>
      <c r="H83" s="158" t="s">
        <v>179</v>
      </c>
      <c r="I83" s="180">
        <v>102604.38</v>
      </c>
      <c r="J83" s="181">
        <v>100291.74</v>
      </c>
      <c r="K83" s="180">
        <v>100929.58077703881</v>
      </c>
      <c r="L83" s="181">
        <v>102604.38</v>
      </c>
      <c r="M83" s="172">
        <v>0.98367711765400001</v>
      </c>
      <c r="N83" s="182">
        <v>4.9389167192999999</v>
      </c>
      <c r="O83" s="157" t="s">
        <v>72</v>
      </c>
      <c r="P83" s="183">
        <v>0.67427379200000004</v>
      </c>
      <c r="Q83" s="160"/>
      <c r="R83" s="184"/>
    </row>
    <row r="84" spans="2:18">
      <c r="B84" s="156" t="s">
        <v>69</v>
      </c>
      <c r="C84" s="157" t="s">
        <v>82</v>
      </c>
      <c r="D84" s="158" t="s">
        <v>70</v>
      </c>
      <c r="E84" s="157" t="s">
        <v>71</v>
      </c>
      <c r="F84" s="159">
        <v>43864.689085648148</v>
      </c>
      <c r="G84" s="159">
        <v>44445</v>
      </c>
      <c r="H84" s="158" t="s">
        <v>179</v>
      </c>
      <c r="I84" s="180">
        <v>108253.98</v>
      </c>
      <c r="J84" s="181">
        <v>101025.88</v>
      </c>
      <c r="K84" s="180">
        <v>100550.5133026476</v>
      </c>
      <c r="L84" s="181">
        <v>108253.98</v>
      </c>
      <c r="M84" s="172">
        <v>0.92883895171899999</v>
      </c>
      <c r="N84" s="182">
        <v>4.6106913990000002</v>
      </c>
      <c r="O84" s="157" t="s">
        <v>72</v>
      </c>
      <c r="P84" s="183">
        <v>0.67174138009999995</v>
      </c>
      <c r="Q84" s="160"/>
      <c r="R84" s="184"/>
    </row>
    <row r="85" spans="2:18">
      <c r="B85" s="156" t="s">
        <v>69</v>
      </c>
      <c r="C85" s="157" t="s">
        <v>82</v>
      </c>
      <c r="D85" s="158" t="s">
        <v>70</v>
      </c>
      <c r="E85" s="157" t="s">
        <v>71</v>
      </c>
      <c r="F85" s="159">
        <v>43964.504513888889</v>
      </c>
      <c r="G85" s="159">
        <v>44137</v>
      </c>
      <c r="H85" s="158" t="s">
        <v>179</v>
      </c>
      <c r="I85" s="180">
        <v>102604.38</v>
      </c>
      <c r="J85" s="181">
        <v>100291.74</v>
      </c>
      <c r="K85" s="180">
        <v>100929.58077703881</v>
      </c>
      <c r="L85" s="181">
        <v>102604.38</v>
      </c>
      <c r="M85" s="172">
        <v>0.98367711765400001</v>
      </c>
      <c r="N85" s="182">
        <v>4.9389167192999999</v>
      </c>
      <c r="O85" s="157" t="s">
        <v>72</v>
      </c>
      <c r="P85" s="183">
        <v>0.67427379200000004</v>
      </c>
      <c r="Q85" s="160"/>
      <c r="R85" s="184"/>
    </row>
    <row r="86" spans="2:18">
      <c r="B86" s="156" t="s">
        <v>69</v>
      </c>
      <c r="C86" s="157" t="s">
        <v>82</v>
      </c>
      <c r="D86" s="158" t="s">
        <v>70</v>
      </c>
      <c r="E86" s="157" t="s">
        <v>71</v>
      </c>
      <c r="F86" s="159">
        <v>43864.689479166664</v>
      </c>
      <c r="G86" s="159">
        <v>44445</v>
      </c>
      <c r="H86" s="158" t="s">
        <v>179</v>
      </c>
      <c r="I86" s="180">
        <v>108253.98</v>
      </c>
      <c r="J86" s="181">
        <v>101025.88</v>
      </c>
      <c r="K86" s="180">
        <v>100550.5133026476</v>
      </c>
      <c r="L86" s="181">
        <v>108253.98</v>
      </c>
      <c r="M86" s="172">
        <v>0.92883895171899999</v>
      </c>
      <c r="N86" s="182">
        <v>4.6106913990000002</v>
      </c>
      <c r="O86" s="157" t="s">
        <v>72</v>
      </c>
      <c r="P86" s="183">
        <v>0.67174138009999995</v>
      </c>
      <c r="Q86" s="160"/>
      <c r="R86" s="184"/>
    </row>
    <row r="87" spans="2:18">
      <c r="B87" s="156" t="s">
        <v>69</v>
      </c>
      <c r="C87" s="157" t="s">
        <v>82</v>
      </c>
      <c r="D87" s="158" t="s">
        <v>70</v>
      </c>
      <c r="E87" s="157" t="s">
        <v>71</v>
      </c>
      <c r="F87" s="159">
        <v>43964.505243055559</v>
      </c>
      <c r="G87" s="159">
        <v>44137</v>
      </c>
      <c r="H87" s="158" t="s">
        <v>179</v>
      </c>
      <c r="I87" s="180">
        <v>102604.38</v>
      </c>
      <c r="J87" s="181">
        <v>100291.74</v>
      </c>
      <c r="K87" s="180">
        <v>100929.58077703881</v>
      </c>
      <c r="L87" s="181">
        <v>102604.38</v>
      </c>
      <c r="M87" s="172">
        <v>0.98367711765400001</v>
      </c>
      <c r="N87" s="182">
        <v>4.9389167192999999</v>
      </c>
      <c r="O87" s="157" t="s">
        <v>72</v>
      </c>
      <c r="P87" s="183">
        <v>0.67427379200000004</v>
      </c>
      <c r="Q87" s="160"/>
      <c r="R87" s="184"/>
    </row>
    <row r="88" spans="2:18">
      <c r="B88" s="156" t="s">
        <v>106</v>
      </c>
      <c r="C88" s="157" t="s">
        <v>82</v>
      </c>
      <c r="D88" s="158" t="s">
        <v>70</v>
      </c>
      <c r="E88" s="157" t="s">
        <v>71</v>
      </c>
      <c r="F88" s="159">
        <v>43853.521562499998</v>
      </c>
      <c r="G88" s="159">
        <v>45386</v>
      </c>
      <c r="H88" s="158" t="s">
        <v>179</v>
      </c>
      <c r="I88" s="180">
        <v>125394.39</v>
      </c>
      <c r="J88" s="181">
        <v>99406.85</v>
      </c>
      <c r="K88" s="180">
        <v>100510.85792685801</v>
      </c>
      <c r="L88" s="181">
        <v>125394.39</v>
      </c>
      <c r="M88" s="172">
        <v>0.801557852204</v>
      </c>
      <c r="N88" s="182">
        <v>6.3971623636999997</v>
      </c>
      <c r="O88" s="157" t="s">
        <v>72</v>
      </c>
      <c r="P88" s="183">
        <v>0.67147645700000003</v>
      </c>
      <c r="Q88" s="160"/>
      <c r="R88" s="184"/>
    </row>
    <row r="89" spans="2:18" ht="15.75">
      <c r="B89" s="161" t="s">
        <v>83</v>
      </c>
      <c r="C89" s="162"/>
      <c r="D89" s="162"/>
      <c r="E89" s="162"/>
      <c r="F89" s="162"/>
      <c r="G89" s="162"/>
      <c r="H89" s="158"/>
      <c r="I89" s="185">
        <v>1380022.57</v>
      </c>
      <c r="J89" s="186">
        <v>1215340.2400000002</v>
      </c>
      <c r="K89" s="185">
        <v>1216823.4607740273</v>
      </c>
      <c r="L89" s="186">
        <v>1380022.57</v>
      </c>
      <c r="M89" s="160"/>
      <c r="N89" s="187"/>
      <c r="O89" s="160"/>
      <c r="P89" s="188">
        <v>8.1291546318000005</v>
      </c>
      <c r="Q89" s="162"/>
      <c r="R89" s="189"/>
    </row>
    <row r="90" spans="2:18">
      <c r="B90" s="156" t="s">
        <v>69</v>
      </c>
      <c r="C90" s="157" t="s">
        <v>114</v>
      </c>
      <c r="D90" s="158" t="s">
        <v>70</v>
      </c>
      <c r="E90" s="157" t="s">
        <v>71</v>
      </c>
      <c r="F90" s="159">
        <v>43797.627581018518</v>
      </c>
      <c r="G90" s="159">
        <v>44039</v>
      </c>
      <c r="H90" s="158" t="s">
        <v>179</v>
      </c>
      <c r="I90" s="180">
        <v>104536.99</v>
      </c>
      <c r="J90" s="181">
        <v>101770.49</v>
      </c>
      <c r="K90" s="180">
        <v>101236.6741877452</v>
      </c>
      <c r="L90" s="181">
        <v>104536.99</v>
      </c>
      <c r="M90" s="172">
        <v>0.96842920566000001</v>
      </c>
      <c r="N90" s="182">
        <v>4.1995169365000002</v>
      </c>
      <c r="O90" s="157" t="s">
        <v>72</v>
      </c>
      <c r="P90" s="183">
        <v>0.67632537130000003</v>
      </c>
      <c r="Q90" s="160"/>
      <c r="R90" s="184"/>
    </row>
    <row r="91" spans="2:18">
      <c r="B91" s="156" t="s">
        <v>69</v>
      </c>
      <c r="C91" s="157" t="s">
        <v>114</v>
      </c>
      <c r="D91" s="158" t="s">
        <v>70</v>
      </c>
      <c r="E91" s="157" t="s">
        <v>71</v>
      </c>
      <c r="F91" s="159">
        <v>43643.71234953704</v>
      </c>
      <c r="G91" s="159">
        <v>44061</v>
      </c>
      <c r="H91" s="158" t="s">
        <v>179</v>
      </c>
      <c r="I91" s="180">
        <v>30000</v>
      </c>
      <c r="J91" s="181">
        <v>28436.87</v>
      </c>
      <c r="K91" s="180">
        <v>29812.404996673398</v>
      </c>
      <c r="L91" s="181">
        <v>30000</v>
      </c>
      <c r="M91" s="172">
        <v>0.99374683322199997</v>
      </c>
      <c r="N91" s="182">
        <v>4.7834818106999997</v>
      </c>
      <c r="O91" s="157" t="s">
        <v>72</v>
      </c>
      <c r="P91" s="183">
        <v>0.1991658264</v>
      </c>
      <c r="Q91" s="160"/>
      <c r="R91" s="184"/>
    </row>
    <row r="92" spans="2:18">
      <c r="B92" s="156" t="s">
        <v>69</v>
      </c>
      <c r="C92" s="157" t="s">
        <v>114</v>
      </c>
      <c r="D92" s="158" t="s">
        <v>70</v>
      </c>
      <c r="E92" s="157" t="s">
        <v>71</v>
      </c>
      <c r="F92" s="159">
        <v>43768.454201388886</v>
      </c>
      <c r="G92" s="159">
        <v>44046</v>
      </c>
      <c r="H92" s="158" t="s">
        <v>179</v>
      </c>
      <c r="I92" s="180">
        <v>216279</v>
      </c>
      <c r="J92" s="181">
        <v>208540.7</v>
      </c>
      <c r="K92" s="180">
        <v>215317.38738039581</v>
      </c>
      <c r="L92" s="181">
        <v>216279</v>
      </c>
      <c r="M92" s="172">
        <v>0.99555383268999997</v>
      </c>
      <c r="N92" s="182">
        <v>4.9000010720000002</v>
      </c>
      <c r="O92" s="157" t="s">
        <v>72</v>
      </c>
      <c r="P92" s="183">
        <v>1.4384570919999999</v>
      </c>
      <c r="Q92" s="160"/>
      <c r="R92" s="184"/>
    </row>
    <row r="93" spans="2:18">
      <c r="B93" s="156" t="s">
        <v>69</v>
      </c>
      <c r="C93" s="157" t="s">
        <v>114</v>
      </c>
      <c r="D93" s="158" t="s">
        <v>70</v>
      </c>
      <c r="E93" s="157" t="s">
        <v>71</v>
      </c>
      <c r="F93" s="159">
        <v>43964.665520833332</v>
      </c>
      <c r="G93" s="159">
        <v>44334</v>
      </c>
      <c r="H93" s="158" t="s">
        <v>179</v>
      </c>
      <c r="I93" s="180">
        <v>104815.07</v>
      </c>
      <c r="J93" s="181">
        <v>100000</v>
      </c>
      <c r="K93" s="180">
        <v>100622.8588569649</v>
      </c>
      <c r="L93" s="181">
        <v>104815.07</v>
      </c>
      <c r="M93" s="172">
        <v>0.96000373664700001</v>
      </c>
      <c r="N93" s="182">
        <v>4.8348784764000001</v>
      </c>
      <c r="O93" s="157" t="s">
        <v>72</v>
      </c>
      <c r="P93" s="183">
        <v>0.6722246945</v>
      </c>
      <c r="Q93" s="160"/>
      <c r="R93" s="184"/>
    </row>
    <row r="94" spans="2:18">
      <c r="B94" s="156" t="s">
        <v>69</v>
      </c>
      <c r="C94" s="157" t="s">
        <v>114</v>
      </c>
      <c r="D94" s="158" t="s">
        <v>70</v>
      </c>
      <c r="E94" s="157" t="s">
        <v>71</v>
      </c>
      <c r="F94" s="159">
        <v>43643.71292824074</v>
      </c>
      <c r="G94" s="159">
        <v>44061</v>
      </c>
      <c r="H94" s="158" t="s">
        <v>179</v>
      </c>
      <c r="I94" s="180">
        <v>30000</v>
      </c>
      <c r="J94" s="181">
        <v>28436.87</v>
      </c>
      <c r="K94" s="180">
        <v>29812.404996673398</v>
      </c>
      <c r="L94" s="181">
        <v>30000</v>
      </c>
      <c r="M94" s="172">
        <v>0.99374683322199997</v>
      </c>
      <c r="N94" s="182">
        <v>4.7834818106999997</v>
      </c>
      <c r="O94" s="157" t="s">
        <v>72</v>
      </c>
      <c r="P94" s="183">
        <v>0.1991658264</v>
      </c>
      <c r="Q94" s="160"/>
      <c r="R94" s="184"/>
    </row>
    <row r="95" spans="2:18">
      <c r="B95" s="156" t="s">
        <v>69</v>
      </c>
      <c r="C95" s="157" t="s">
        <v>114</v>
      </c>
      <c r="D95" s="158" t="s">
        <v>70</v>
      </c>
      <c r="E95" s="157" t="s">
        <v>71</v>
      </c>
      <c r="F95" s="159">
        <v>43797.627002314817</v>
      </c>
      <c r="G95" s="159">
        <v>44039</v>
      </c>
      <c r="H95" s="158" t="s">
        <v>179</v>
      </c>
      <c r="I95" s="180">
        <v>104536.99</v>
      </c>
      <c r="J95" s="181">
        <v>101770.49</v>
      </c>
      <c r="K95" s="180">
        <v>101236.6741877452</v>
      </c>
      <c r="L95" s="181">
        <v>104536.99</v>
      </c>
      <c r="M95" s="172">
        <v>0.96842920566000001</v>
      </c>
      <c r="N95" s="182">
        <v>4.1995169365000002</v>
      </c>
      <c r="O95" s="157" t="s">
        <v>72</v>
      </c>
      <c r="P95" s="183">
        <v>0.67632537130000003</v>
      </c>
      <c r="Q95" s="160"/>
      <c r="R95" s="184"/>
    </row>
    <row r="96" spans="2:18">
      <c r="B96" s="156" t="s">
        <v>69</v>
      </c>
      <c r="C96" s="157" t="s">
        <v>114</v>
      </c>
      <c r="D96" s="158" t="s">
        <v>70</v>
      </c>
      <c r="E96" s="157" t="s">
        <v>71</v>
      </c>
      <c r="F96" s="159">
        <v>43964.666006944448</v>
      </c>
      <c r="G96" s="159">
        <v>44334</v>
      </c>
      <c r="H96" s="158" t="s">
        <v>179</v>
      </c>
      <c r="I96" s="180">
        <v>104815.07</v>
      </c>
      <c r="J96" s="181">
        <v>100000</v>
      </c>
      <c r="K96" s="180">
        <v>100622.8588569649</v>
      </c>
      <c r="L96" s="181">
        <v>104815.07</v>
      </c>
      <c r="M96" s="172">
        <v>0.96000373664700001</v>
      </c>
      <c r="N96" s="182">
        <v>4.8348784764000001</v>
      </c>
      <c r="O96" s="157" t="s">
        <v>72</v>
      </c>
      <c r="P96" s="183">
        <v>0.6722246945</v>
      </c>
      <c r="Q96" s="160"/>
      <c r="R96" s="184"/>
    </row>
    <row r="97" spans="2:18">
      <c r="B97" s="156" t="s">
        <v>69</v>
      </c>
      <c r="C97" s="157" t="s">
        <v>114</v>
      </c>
      <c r="D97" s="158" t="s">
        <v>70</v>
      </c>
      <c r="E97" s="157" t="s">
        <v>71</v>
      </c>
      <c r="F97" s="159">
        <v>43643.713692129626</v>
      </c>
      <c r="G97" s="159">
        <v>44009</v>
      </c>
      <c r="H97" s="158" t="s">
        <v>179</v>
      </c>
      <c r="I97" s="180">
        <v>30000</v>
      </c>
      <c r="J97" s="181">
        <v>28436.87</v>
      </c>
      <c r="K97" s="180">
        <v>29812.404996673398</v>
      </c>
      <c r="L97" s="181">
        <v>30000</v>
      </c>
      <c r="M97" s="172">
        <v>0.99374683322199997</v>
      </c>
      <c r="N97" s="182">
        <v>4.7834818106999997</v>
      </c>
      <c r="O97" s="157" t="s">
        <v>72</v>
      </c>
      <c r="P97" s="183">
        <v>0.1991658264</v>
      </c>
      <c r="Q97" s="160"/>
      <c r="R97" s="184"/>
    </row>
    <row r="98" spans="2:18">
      <c r="B98" s="156" t="s">
        <v>69</v>
      </c>
      <c r="C98" s="157" t="s">
        <v>114</v>
      </c>
      <c r="D98" s="158" t="s">
        <v>70</v>
      </c>
      <c r="E98" s="157" t="s">
        <v>71</v>
      </c>
      <c r="F98" s="159">
        <v>43797.627303240741</v>
      </c>
      <c r="G98" s="159">
        <v>44039</v>
      </c>
      <c r="H98" s="158" t="s">
        <v>179</v>
      </c>
      <c r="I98" s="180">
        <v>104536.99</v>
      </c>
      <c r="J98" s="181">
        <v>101770.49</v>
      </c>
      <c r="K98" s="180">
        <v>101236.6741877452</v>
      </c>
      <c r="L98" s="181">
        <v>104536.99</v>
      </c>
      <c r="M98" s="172">
        <v>0.96842920566000001</v>
      </c>
      <c r="N98" s="182">
        <v>4.1995169365000002</v>
      </c>
      <c r="O98" s="157" t="s">
        <v>72</v>
      </c>
      <c r="P98" s="183">
        <v>0.67632537130000003</v>
      </c>
      <c r="Q98" s="160"/>
      <c r="R98" s="184"/>
    </row>
    <row r="99" spans="2:18">
      <c r="B99" s="156" t="s">
        <v>69</v>
      </c>
      <c r="C99" s="157" t="s">
        <v>114</v>
      </c>
      <c r="D99" s="158" t="s">
        <v>70</v>
      </c>
      <c r="E99" s="157" t="s">
        <v>71</v>
      </c>
      <c r="F99" s="159">
        <v>43643.711909722224</v>
      </c>
      <c r="G99" s="159">
        <v>44061</v>
      </c>
      <c r="H99" s="158" t="s">
        <v>179</v>
      </c>
      <c r="I99" s="180">
        <v>30000</v>
      </c>
      <c r="J99" s="181">
        <v>28436.87</v>
      </c>
      <c r="K99" s="180">
        <v>29812.404996673398</v>
      </c>
      <c r="L99" s="181">
        <v>30000</v>
      </c>
      <c r="M99" s="172">
        <v>0.99374683322199997</v>
      </c>
      <c r="N99" s="182">
        <v>4.7834818106999997</v>
      </c>
      <c r="O99" s="157" t="s">
        <v>72</v>
      </c>
      <c r="P99" s="183">
        <v>0.1991658264</v>
      </c>
      <c r="Q99" s="160"/>
      <c r="R99" s="184"/>
    </row>
    <row r="100" spans="2:18">
      <c r="B100" s="156" t="s">
        <v>69</v>
      </c>
      <c r="C100" s="157" t="s">
        <v>114</v>
      </c>
      <c r="D100" s="158" t="s">
        <v>70</v>
      </c>
      <c r="E100" s="157" t="s">
        <v>71</v>
      </c>
      <c r="F100" s="159">
        <v>43643.714525462965</v>
      </c>
      <c r="G100" s="159">
        <v>44061</v>
      </c>
      <c r="H100" s="158" t="s">
        <v>179</v>
      </c>
      <c r="I100" s="180">
        <v>30000</v>
      </c>
      <c r="J100" s="181">
        <v>28436.87</v>
      </c>
      <c r="K100" s="180">
        <v>29812.404996673398</v>
      </c>
      <c r="L100" s="181">
        <v>30000</v>
      </c>
      <c r="M100" s="172">
        <v>0.99374683322199997</v>
      </c>
      <c r="N100" s="182">
        <v>4.7834818106999997</v>
      </c>
      <c r="O100" s="157" t="s">
        <v>72</v>
      </c>
      <c r="P100" s="183">
        <v>0.1991658264</v>
      </c>
      <c r="Q100" s="160"/>
      <c r="R100" s="184"/>
    </row>
    <row r="101" spans="2:18" ht="15.75">
      <c r="B101" s="161" t="s">
        <v>115</v>
      </c>
      <c r="C101" s="162"/>
      <c r="D101" s="162"/>
      <c r="E101" s="162"/>
      <c r="F101" s="162"/>
      <c r="G101" s="162"/>
      <c r="H101" s="158"/>
      <c r="I101" s="185">
        <v>889520.1100000001</v>
      </c>
      <c r="J101" s="186">
        <v>856036.52</v>
      </c>
      <c r="K101" s="185">
        <v>869335.15264092805</v>
      </c>
      <c r="L101" s="186">
        <v>889520.1100000001</v>
      </c>
      <c r="M101" s="160"/>
      <c r="N101" s="187"/>
      <c r="O101" s="160"/>
      <c r="P101" s="188">
        <v>5.8077117268999991</v>
      </c>
      <c r="Q101" s="162"/>
      <c r="R101" s="189"/>
    </row>
    <row r="102" spans="2:18">
      <c r="B102" s="156" t="s">
        <v>69</v>
      </c>
      <c r="C102" s="157" t="s">
        <v>202</v>
      </c>
      <c r="D102" s="158" t="s">
        <v>70</v>
      </c>
      <c r="E102" s="157" t="s">
        <v>71</v>
      </c>
      <c r="F102" s="159">
        <v>43742.622569444444</v>
      </c>
      <c r="G102" s="159">
        <v>44180</v>
      </c>
      <c r="H102" s="158" t="s">
        <v>179</v>
      </c>
      <c r="I102" s="180">
        <v>9755.75</v>
      </c>
      <c r="J102" s="181">
        <v>9216.33</v>
      </c>
      <c r="K102" s="180">
        <v>9104.7466753657991</v>
      </c>
      <c r="L102" s="181">
        <v>9755.75</v>
      </c>
      <c r="M102" s="172">
        <v>0.93326978196099997</v>
      </c>
      <c r="N102" s="182">
        <v>5.0625386124</v>
      </c>
      <c r="O102" s="157" t="s">
        <v>72</v>
      </c>
      <c r="P102" s="183">
        <v>6.0825498499999998E-2</v>
      </c>
      <c r="Q102" s="160"/>
      <c r="R102" s="184"/>
    </row>
    <row r="103" spans="2:18">
      <c r="B103" s="156" t="s">
        <v>69</v>
      </c>
      <c r="C103" s="157" t="s">
        <v>202</v>
      </c>
      <c r="D103" s="158" t="s">
        <v>70</v>
      </c>
      <c r="E103" s="157" t="s">
        <v>71</v>
      </c>
      <c r="F103" s="159">
        <v>43761.670428240737</v>
      </c>
      <c r="G103" s="159">
        <v>44312</v>
      </c>
      <c r="H103" s="158" t="s">
        <v>179</v>
      </c>
      <c r="I103" s="180">
        <v>107170.55</v>
      </c>
      <c r="J103" s="181">
        <v>100000</v>
      </c>
      <c r="K103" s="180">
        <v>100922.4258006327</v>
      </c>
      <c r="L103" s="181">
        <v>107170.55</v>
      </c>
      <c r="M103" s="172">
        <v>0.94169924294200003</v>
      </c>
      <c r="N103" s="182">
        <v>4.8350444278999998</v>
      </c>
      <c r="O103" s="157" t="s">
        <v>72</v>
      </c>
      <c r="P103" s="183">
        <v>0.67422599220000001</v>
      </c>
      <c r="Q103" s="160"/>
      <c r="R103" s="184"/>
    </row>
    <row r="104" spans="2:18">
      <c r="B104" s="156" t="s">
        <v>69</v>
      </c>
      <c r="C104" s="157" t="s">
        <v>202</v>
      </c>
      <c r="D104" s="158" t="s">
        <v>70</v>
      </c>
      <c r="E104" s="157" t="s">
        <v>71</v>
      </c>
      <c r="F104" s="159">
        <v>43742.619525462964</v>
      </c>
      <c r="G104" s="159">
        <v>44179</v>
      </c>
      <c r="H104" s="158" t="s">
        <v>179</v>
      </c>
      <c r="I104" s="180">
        <v>9680.5499999999993</v>
      </c>
      <c r="J104" s="181">
        <v>9141.06</v>
      </c>
      <c r="K104" s="180">
        <v>9030.3510655138998</v>
      </c>
      <c r="L104" s="181">
        <v>9680.5499999999993</v>
      </c>
      <c r="M104" s="172">
        <v>0.93283450480700003</v>
      </c>
      <c r="N104" s="182">
        <v>5.0625386124</v>
      </c>
      <c r="O104" s="157" t="s">
        <v>72</v>
      </c>
      <c r="P104" s="183">
        <v>6.0328488499999999E-2</v>
      </c>
      <c r="Q104" s="160"/>
      <c r="R104" s="184"/>
    </row>
    <row r="105" spans="2:18">
      <c r="B105" s="156" t="s">
        <v>69</v>
      </c>
      <c r="C105" s="157" t="s">
        <v>202</v>
      </c>
      <c r="D105" s="158" t="s">
        <v>70</v>
      </c>
      <c r="E105" s="157" t="s">
        <v>71</v>
      </c>
      <c r="F105" s="159">
        <v>43761.669861111113</v>
      </c>
      <c r="G105" s="159">
        <v>44312</v>
      </c>
      <c r="H105" s="158" t="s">
        <v>179</v>
      </c>
      <c r="I105" s="180">
        <v>107170.55</v>
      </c>
      <c r="J105" s="181">
        <v>100000</v>
      </c>
      <c r="K105" s="180">
        <v>100922.4258006327</v>
      </c>
      <c r="L105" s="181">
        <v>107170.55</v>
      </c>
      <c r="M105" s="172">
        <v>0.94169924294200003</v>
      </c>
      <c r="N105" s="182">
        <v>4.8350444278999998</v>
      </c>
      <c r="O105" s="157" t="s">
        <v>72</v>
      </c>
      <c r="P105" s="183">
        <v>0.67422599220000001</v>
      </c>
      <c r="Q105" s="160"/>
      <c r="R105" s="184"/>
    </row>
    <row r="106" spans="2:18">
      <c r="B106" s="156" t="s">
        <v>69</v>
      </c>
      <c r="C106" s="157" t="s">
        <v>202</v>
      </c>
      <c r="D106" s="158" t="s">
        <v>70</v>
      </c>
      <c r="E106" s="157" t="s">
        <v>71</v>
      </c>
      <c r="F106" s="159">
        <v>43762.724178240744</v>
      </c>
      <c r="G106" s="159">
        <v>44312</v>
      </c>
      <c r="H106" s="158" t="s">
        <v>179</v>
      </c>
      <c r="I106" s="180">
        <v>107157.53</v>
      </c>
      <c r="J106" s="181">
        <v>100000</v>
      </c>
      <c r="K106" s="180">
        <v>100909.4184356531</v>
      </c>
      <c r="L106" s="181">
        <v>107157.53</v>
      </c>
      <c r="M106" s="172">
        <v>0.94169227711400005</v>
      </c>
      <c r="N106" s="182">
        <v>4.8351310929000002</v>
      </c>
      <c r="O106" s="157" t="s">
        <v>72</v>
      </c>
      <c r="P106" s="183">
        <v>0.6741390947</v>
      </c>
      <c r="Q106" s="160"/>
      <c r="R106" s="184"/>
    </row>
    <row r="107" spans="2:18">
      <c r="B107" s="156" t="s">
        <v>69</v>
      </c>
      <c r="C107" s="157" t="s">
        <v>202</v>
      </c>
      <c r="D107" s="158" t="s">
        <v>70</v>
      </c>
      <c r="E107" s="157" t="s">
        <v>71</v>
      </c>
      <c r="F107" s="159">
        <v>43742.620983796296</v>
      </c>
      <c r="G107" s="159">
        <v>44179</v>
      </c>
      <c r="H107" s="158" t="s">
        <v>179</v>
      </c>
      <c r="I107" s="180">
        <v>9680.5499999999993</v>
      </c>
      <c r="J107" s="181">
        <v>9141.06</v>
      </c>
      <c r="K107" s="180">
        <v>9030.3510655138998</v>
      </c>
      <c r="L107" s="181">
        <v>9680.5499999999993</v>
      </c>
      <c r="M107" s="172">
        <v>0.93283450480700003</v>
      </c>
      <c r="N107" s="182">
        <v>5.0625386124</v>
      </c>
      <c r="O107" s="157" t="s">
        <v>72</v>
      </c>
      <c r="P107" s="183">
        <v>6.0328488499999999E-2</v>
      </c>
      <c r="Q107" s="160"/>
      <c r="R107" s="184"/>
    </row>
    <row r="108" spans="2:18">
      <c r="B108" s="156" t="s">
        <v>69</v>
      </c>
      <c r="C108" s="157" t="s">
        <v>202</v>
      </c>
      <c r="D108" s="158" t="s">
        <v>70</v>
      </c>
      <c r="E108" s="157" t="s">
        <v>71</v>
      </c>
      <c r="F108" s="159">
        <v>43951.654166666667</v>
      </c>
      <c r="G108" s="159">
        <v>44088</v>
      </c>
      <c r="H108" s="158" t="s">
        <v>179</v>
      </c>
      <c r="I108" s="180">
        <v>313684</v>
      </c>
      <c r="J108" s="181">
        <v>308544.08</v>
      </c>
      <c r="K108" s="180">
        <v>310822.17315823887</v>
      </c>
      <c r="L108" s="181">
        <v>313684</v>
      </c>
      <c r="M108" s="172">
        <v>0.99087672038800001</v>
      </c>
      <c r="N108" s="182">
        <v>4.4999959325000001</v>
      </c>
      <c r="O108" s="157" t="s">
        <v>72</v>
      </c>
      <c r="P108" s="183">
        <v>2.0764898031999999</v>
      </c>
      <c r="Q108" s="160"/>
      <c r="R108" s="184"/>
    </row>
    <row r="109" spans="2:18">
      <c r="B109" s="156" t="s">
        <v>69</v>
      </c>
      <c r="C109" s="157" t="s">
        <v>202</v>
      </c>
      <c r="D109" s="158" t="s">
        <v>70</v>
      </c>
      <c r="E109" s="157" t="s">
        <v>71</v>
      </c>
      <c r="F109" s="159">
        <v>43742.622083333335</v>
      </c>
      <c r="G109" s="159">
        <v>44180</v>
      </c>
      <c r="H109" s="158" t="s">
        <v>179</v>
      </c>
      <c r="I109" s="180">
        <v>9755.75</v>
      </c>
      <c r="J109" s="181">
        <v>9216.33</v>
      </c>
      <c r="K109" s="180">
        <v>9104.7466753657991</v>
      </c>
      <c r="L109" s="181">
        <v>9755.75</v>
      </c>
      <c r="M109" s="172">
        <v>0.93326978196099997</v>
      </c>
      <c r="N109" s="182">
        <v>5.0625386124</v>
      </c>
      <c r="O109" s="157" t="s">
        <v>72</v>
      </c>
      <c r="P109" s="183">
        <v>6.0825498499999998E-2</v>
      </c>
      <c r="Q109" s="160"/>
      <c r="R109" s="184"/>
    </row>
    <row r="110" spans="2:18">
      <c r="B110" s="156" t="s">
        <v>69</v>
      </c>
      <c r="C110" s="157" t="s">
        <v>202</v>
      </c>
      <c r="D110" s="158" t="s">
        <v>70</v>
      </c>
      <c r="E110" s="157" t="s">
        <v>71</v>
      </c>
      <c r="F110" s="159">
        <v>43742.618958333333</v>
      </c>
      <c r="G110" s="159">
        <v>44179</v>
      </c>
      <c r="H110" s="158" t="s">
        <v>179</v>
      </c>
      <c r="I110" s="180">
        <v>9680.5499999999993</v>
      </c>
      <c r="J110" s="181">
        <v>9141.06</v>
      </c>
      <c r="K110" s="180">
        <v>9030.3510655138998</v>
      </c>
      <c r="L110" s="181">
        <v>9680.5499999999993</v>
      </c>
      <c r="M110" s="172">
        <v>0.93283450480700003</v>
      </c>
      <c r="N110" s="182">
        <v>5.0625386124</v>
      </c>
      <c r="O110" s="157" t="s">
        <v>72</v>
      </c>
      <c r="P110" s="183">
        <v>6.0328488499999999E-2</v>
      </c>
      <c r="Q110" s="160"/>
      <c r="R110" s="184"/>
    </row>
    <row r="111" spans="2:18">
      <c r="B111" s="156" t="s">
        <v>69</v>
      </c>
      <c r="C111" s="157" t="s">
        <v>202</v>
      </c>
      <c r="D111" s="158" t="s">
        <v>70</v>
      </c>
      <c r="E111" s="157" t="s">
        <v>71</v>
      </c>
      <c r="F111" s="159">
        <v>43971.644652777781</v>
      </c>
      <c r="G111" s="159">
        <v>44361</v>
      </c>
      <c r="H111" s="158" t="s">
        <v>179</v>
      </c>
      <c r="I111" s="180">
        <v>585109.6</v>
      </c>
      <c r="J111" s="181">
        <v>555714.87</v>
      </c>
      <c r="K111" s="180">
        <v>552019.54450699245</v>
      </c>
      <c r="L111" s="181">
        <v>585109.6</v>
      </c>
      <c r="M111" s="172">
        <v>0.943446397918</v>
      </c>
      <c r="N111" s="182">
        <v>5.0945332670000001</v>
      </c>
      <c r="O111" s="157" t="s">
        <v>72</v>
      </c>
      <c r="P111" s="183">
        <v>3.6878416481</v>
      </c>
      <c r="Q111" s="160"/>
      <c r="R111" s="184"/>
    </row>
    <row r="112" spans="2:18" ht="15.75">
      <c r="B112" s="161" t="s">
        <v>203</v>
      </c>
      <c r="C112" s="162"/>
      <c r="D112" s="162"/>
      <c r="E112" s="162"/>
      <c r="F112" s="162"/>
      <c r="G112" s="162"/>
      <c r="H112" s="158"/>
      <c r="I112" s="185">
        <v>1268845.3799999999</v>
      </c>
      <c r="J112" s="186">
        <v>1210114.79</v>
      </c>
      <c r="K112" s="185">
        <v>1210896.5342494231</v>
      </c>
      <c r="L112" s="186">
        <v>1268845.3799999999</v>
      </c>
      <c r="M112" s="160"/>
      <c r="N112" s="187"/>
      <c r="O112" s="160"/>
      <c r="P112" s="188">
        <v>8.0895589928999989</v>
      </c>
      <c r="Q112" s="162"/>
      <c r="R112" s="189"/>
    </row>
    <row r="113" spans="2:18">
      <c r="B113" s="156" t="s">
        <v>69</v>
      </c>
      <c r="C113" s="157" t="s">
        <v>84</v>
      </c>
      <c r="D113" s="158" t="s">
        <v>70</v>
      </c>
      <c r="E113" s="157" t="s">
        <v>71</v>
      </c>
      <c r="F113" s="159">
        <v>43756.390798611108</v>
      </c>
      <c r="G113" s="159">
        <v>44305</v>
      </c>
      <c r="H113" s="158" t="s">
        <v>179</v>
      </c>
      <c r="I113" s="180">
        <v>106189.32</v>
      </c>
      <c r="J113" s="181">
        <v>100022.34</v>
      </c>
      <c r="K113" s="180">
        <v>100875.2426015173</v>
      </c>
      <c r="L113" s="181">
        <v>106189.32</v>
      </c>
      <c r="M113" s="172">
        <v>0.94995657380200005</v>
      </c>
      <c r="N113" s="182">
        <v>4.1633116757000002</v>
      </c>
      <c r="O113" s="157" t="s">
        <v>72</v>
      </c>
      <c r="P113" s="183">
        <v>0.67391077840000002</v>
      </c>
      <c r="Q113" s="160"/>
      <c r="R113" s="184"/>
    </row>
    <row r="114" spans="2:18">
      <c r="B114" s="156" t="s">
        <v>69</v>
      </c>
      <c r="C114" s="157" t="s">
        <v>84</v>
      </c>
      <c r="D114" s="158" t="s">
        <v>70</v>
      </c>
      <c r="E114" s="157" t="s">
        <v>71</v>
      </c>
      <c r="F114" s="159">
        <v>43761.651875000003</v>
      </c>
      <c r="G114" s="159">
        <v>44312</v>
      </c>
      <c r="H114" s="158" t="s">
        <v>179</v>
      </c>
      <c r="I114" s="180">
        <v>106200.55</v>
      </c>
      <c r="J114" s="181">
        <v>100011.17</v>
      </c>
      <c r="K114" s="180">
        <v>100796.3946730289</v>
      </c>
      <c r="L114" s="181">
        <v>106200.55</v>
      </c>
      <c r="M114" s="172">
        <v>0.94911367853600004</v>
      </c>
      <c r="N114" s="182">
        <v>4.1632552818999997</v>
      </c>
      <c r="O114" s="157" t="s">
        <v>72</v>
      </c>
      <c r="P114" s="183">
        <v>0.67338402409999998</v>
      </c>
      <c r="Q114" s="160"/>
      <c r="R114" s="184"/>
    </row>
    <row r="115" spans="2:18">
      <c r="B115" s="156" t="s">
        <v>69</v>
      </c>
      <c r="C115" s="157" t="s">
        <v>84</v>
      </c>
      <c r="D115" s="158" t="s">
        <v>70</v>
      </c>
      <c r="E115" s="157" t="s">
        <v>71</v>
      </c>
      <c r="F115" s="159">
        <v>43756.388715277775</v>
      </c>
      <c r="G115" s="159">
        <v>44305</v>
      </c>
      <c r="H115" s="158" t="s">
        <v>179</v>
      </c>
      <c r="I115" s="180">
        <v>106189.32</v>
      </c>
      <c r="J115" s="181">
        <v>100022.34</v>
      </c>
      <c r="K115" s="180">
        <v>100875.2426015173</v>
      </c>
      <c r="L115" s="181">
        <v>106189.32</v>
      </c>
      <c r="M115" s="172">
        <v>0.94995657380200005</v>
      </c>
      <c r="N115" s="182">
        <v>4.1633116757000002</v>
      </c>
      <c r="O115" s="157" t="s">
        <v>72</v>
      </c>
      <c r="P115" s="183">
        <v>0.67391077840000002</v>
      </c>
      <c r="Q115" s="160"/>
      <c r="R115" s="184"/>
    </row>
    <row r="116" spans="2:18">
      <c r="B116" s="156" t="s">
        <v>69</v>
      </c>
      <c r="C116" s="157" t="s">
        <v>84</v>
      </c>
      <c r="D116" s="158" t="s">
        <v>70</v>
      </c>
      <c r="E116" s="157" t="s">
        <v>71</v>
      </c>
      <c r="F116" s="159">
        <v>43756.391759259262</v>
      </c>
      <c r="G116" s="159">
        <v>44305</v>
      </c>
      <c r="H116" s="158" t="s">
        <v>179</v>
      </c>
      <c r="I116" s="180">
        <v>106189.32</v>
      </c>
      <c r="J116" s="181">
        <v>100022.34</v>
      </c>
      <c r="K116" s="180">
        <v>100875.2426015173</v>
      </c>
      <c r="L116" s="181">
        <v>106189.32</v>
      </c>
      <c r="M116" s="172">
        <v>0.94995657380200005</v>
      </c>
      <c r="N116" s="182">
        <v>4.1633116757000002</v>
      </c>
      <c r="O116" s="157" t="s">
        <v>72</v>
      </c>
      <c r="P116" s="183">
        <v>0.67391077840000002</v>
      </c>
      <c r="Q116" s="160"/>
      <c r="R116" s="184"/>
    </row>
    <row r="117" spans="2:18">
      <c r="B117" s="156" t="s">
        <v>106</v>
      </c>
      <c r="C117" s="157" t="s">
        <v>84</v>
      </c>
      <c r="D117" s="158" t="s">
        <v>70</v>
      </c>
      <c r="E117" s="157" t="s">
        <v>71</v>
      </c>
      <c r="F117" s="159">
        <v>43832.506666666668</v>
      </c>
      <c r="G117" s="159">
        <v>44505</v>
      </c>
      <c r="H117" s="158" t="s">
        <v>179</v>
      </c>
      <c r="I117" s="180">
        <v>22692.6</v>
      </c>
      <c r="J117" s="181">
        <v>20203.419999999998</v>
      </c>
      <c r="K117" s="180">
        <v>20195.475176943099</v>
      </c>
      <c r="L117" s="181">
        <v>22692.6</v>
      </c>
      <c r="M117" s="172">
        <v>0.889958628669</v>
      </c>
      <c r="N117" s="182">
        <v>6.8571396535</v>
      </c>
      <c r="O117" s="157" t="s">
        <v>72</v>
      </c>
      <c r="P117" s="183">
        <v>0.13491861869999999</v>
      </c>
      <c r="Q117" s="160"/>
      <c r="R117" s="184"/>
    </row>
    <row r="118" spans="2:18">
      <c r="B118" s="156" t="s">
        <v>69</v>
      </c>
      <c r="C118" s="157" t="s">
        <v>84</v>
      </c>
      <c r="D118" s="158" t="s">
        <v>70</v>
      </c>
      <c r="E118" s="157" t="s">
        <v>71</v>
      </c>
      <c r="F118" s="159">
        <v>43756.389421296299</v>
      </c>
      <c r="G118" s="159">
        <v>44305</v>
      </c>
      <c r="H118" s="158" t="s">
        <v>179</v>
      </c>
      <c r="I118" s="180">
        <v>106189.32</v>
      </c>
      <c r="J118" s="181">
        <v>100022.34</v>
      </c>
      <c r="K118" s="180">
        <v>100875.2426015173</v>
      </c>
      <c r="L118" s="181">
        <v>106189.32</v>
      </c>
      <c r="M118" s="172">
        <v>0.94995657380200005</v>
      </c>
      <c r="N118" s="182">
        <v>4.1633116757000002</v>
      </c>
      <c r="O118" s="157" t="s">
        <v>72</v>
      </c>
      <c r="P118" s="183">
        <v>0.67391077840000002</v>
      </c>
      <c r="Q118" s="160"/>
      <c r="R118" s="184"/>
    </row>
    <row r="119" spans="2:18">
      <c r="B119" s="156" t="s">
        <v>69</v>
      </c>
      <c r="C119" s="157" t="s">
        <v>84</v>
      </c>
      <c r="D119" s="158" t="s">
        <v>70</v>
      </c>
      <c r="E119" s="157" t="s">
        <v>71</v>
      </c>
      <c r="F119" s="159">
        <v>43761.650949074072</v>
      </c>
      <c r="G119" s="159">
        <v>44312</v>
      </c>
      <c r="H119" s="158" t="s">
        <v>179</v>
      </c>
      <c r="I119" s="180">
        <v>106200.55</v>
      </c>
      <c r="J119" s="181">
        <v>100011.17</v>
      </c>
      <c r="K119" s="180">
        <v>100796.3946730289</v>
      </c>
      <c r="L119" s="181">
        <v>106200.55</v>
      </c>
      <c r="M119" s="172">
        <v>0.94911367853600004</v>
      </c>
      <c r="N119" s="182">
        <v>4.1632552818999997</v>
      </c>
      <c r="O119" s="157" t="s">
        <v>72</v>
      </c>
      <c r="P119" s="183">
        <v>0.67338402409999998</v>
      </c>
      <c r="Q119" s="160"/>
      <c r="R119" s="184"/>
    </row>
    <row r="120" spans="2:18">
      <c r="B120" s="156" t="s">
        <v>69</v>
      </c>
      <c r="C120" s="157" t="s">
        <v>84</v>
      </c>
      <c r="D120" s="158" t="s">
        <v>70</v>
      </c>
      <c r="E120" s="157" t="s">
        <v>71</v>
      </c>
      <c r="F120" s="159">
        <v>43970.689641203702</v>
      </c>
      <c r="G120" s="159">
        <v>44328</v>
      </c>
      <c r="H120" s="158" t="s">
        <v>179</v>
      </c>
      <c r="I120" s="180">
        <v>51967.13</v>
      </c>
      <c r="J120" s="181">
        <v>49891.3</v>
      </c>
      <c r="K120" s="180">
        <v>50133.9782525384</v>
      </c>
      <c r="L120" s="181">
        <v>51967.13</v>
      </c>
      <c r="M120" s="172">
        <v>0.96472478377299997</v>
      </c>
      <c r="N120" s="182">
        <v>4.3070966527000003</v>
      </c>
      <c r="O120" s="157" t="s">
        <v>72</v>
      </c>
      <c r="P120" s="183">
        <v>0.33492686049999998</v>
      </c>
      <c r="Q120" s="160"/>
      <c r="R120" s="184"/>
    </row>
    <row r="121" spans="2:18">
      <c r="B121" s="156" t="s">
        <v>69</v>
      </c>
      <c r="C121" s="157" t="s">
        <v>84</v>
      </c>
      <c r="D121" s="158" t="s">
        <v>70</v>
      </c>
      <c r="E121" s="157" t="s">
        <v>71</v>
      </c>
      <c r="F121" s="159">
        <v>43756.390092592592</v>
      </c>
      <c r="G121" s="159">
        <v>44305</v>
      </c>
      <c r="H121" s="158" t="s">
        <v>179</v>
      </c>
      <c r="I121" s="180">
        <v>106189.32</v>
      </c>
      <c r="J121" s="181">
        <v>100022.34</v>
      </c>
      <c r="K121" s="180">
        <v>100875.2426015173</v>
      </c>
      <c r="L121" s="181">
        <v>106189.32</v>
      </c>
      <c r="M121" s="172">
        <v>0.94995657380200005</v>
      </c>
      <c r="N121" s="182">
        <v>4.1633116757000002</v>
      </c>
      <c r="O121" s="157" t="s">
        <v>72</v>
      </c>
      <c r="P121" s="183">
        <v>0.67391077840000002</v>
      </c>
      <c r="Q121" s="160"/>
      <c r="R121" s="184"/>
    </row>
    <row r="122" spans="2:18">
      <c r="B122" s="156" t="s">
        <v>69</v>
      </c>
      <c r="C122" s="157" t="s">
        <v>84</v>
      </c>
      <c r="D122" s="158" t="s">
        <v>70</v>
      </c>
      <c r="E122" s="157" t="s">
        <v>71</v>
      </c>
      <c r="F122" s="159">
        <v>43761.651469907411</v>
      </c>
      <c r="G122" s="159">
        <v>44312</v>
      </c>
      <c r="H122" s="158" t="s">
        <v>179</v>
      </c>
      <c r="I122" s="180">
        <v>106200.55</v>
      </c>
      <c r="J122" s="181">
        <v>100011.17</v>
      </c>
      <c r="K122" s="180">
        <v>100796.3946730289</v>
      </c>
      <c r="L122" s="181">
        <v>106200.55</v>
      </c>
      <c r="M122" s="172">
        <v>0.94911367853600004</v>
      </c>
      <c r="N122" s="182">
        <v>4.1632552818999997</v>
      </c>
      <c r="O122" s="157" t="s">
        <v>72</v>
      </c>
      <c r="P122" s="183">
        <v>0.67338402409999998</v>
      </c>
      <c r="Q122" s="160"/>
      <c r="R122" s="184"/>
    </row>
    <row r="123" spans="2:18" ht="15.75">
      <c r="B123" s="161" t="s">
        <v>85</v>
      </c>
      <c r="C123" s="162"/>
      <c r="D123" s="162"/>
      <c r="E123" s="162"/>
      <c r="F123" s="162"/>
      <c r="G123" s="162"/>
      <c r="H123" s="158"/>
      <c r="I123" s="185">
        <v>924207.98</v>
      </c>
      <c r="J123" s="186">
        <v>870239.93</v>
      </c>
      <c r="K123" s="185">
        <v>877094.85045615467</v>
      </c>
      <c r="L123" s="186">
        <v>924207.98</v>
      </c>
      <c r="M123" s="160"/>
      <c r="N123" s="187"/>
      <c r="O123" s="160"/>
      <c r="P123" s="188">
        <v>5.8595514435</v>
      </c>
      <c r="Q123" s="162"/>
      <c r="R123" s="189"/>
    </row>
    <row r="124" spans="2:18">
      <c r="B124" s="156" t="s">
        <v>69</v>
      </c>
      <c r="C124" s="157" t="s">
        <v>86</v>
      </c>
      <c r="D124" s="158" t="s">
        <v>70</v>
      </c>
      <c r="E124" s="157" t="s">
        <v>71</v>
      </c>
      <c r="F124" s="159">
        <v>43650.69730324074</v>
      </c>
      <c r="G124" s="159">
        <v>44200</v>
      </c>
      <c r="H124" s="158" t="s">
        <v>179</v>
      </c>
      <c r="I124" s="180">
        <v>107911</v>
      </c>
      <c r="J124" s="181">
        <v>100000</v>
      </c>
      <c r="K124" s="180">
        <v>105138.8575288773</v>
      </c>
      <c r="L124" s="181">
        <v>107911</v>
      </c>
      <c r="M124" s="172">
        <v>0.97431084438899995</v>
      </c>
      <c r="N124" s="182">
        <v>5.1825299880999998</v>
      </c>
      <c r="O124" s="157" t="s">
        <v>72</v>
      </c>
      <c r="P124" s="183">
        <v>0.70239443779999999</v>
      </c>
      <c r="Q124" s="160"/>
      <c r="R124" s="184"/>
    </row>
    <row r="125" spans="2:18">
      <c r="B125" s="156" t="s">
        <v>69</v>
      </c>
      <c r="C125" s="157" t="s">
        <v>86</v>
      </c>
      <c r="D125" s="158" t="s">
        <v>70</v>
      </c>
      <c r="E125" s="157" t="s">
        <v>71</v>
      </c>
      <c r="F125" s="159">
        <v>43713.702627314815</v>
      </c>
      <c r="G125" s="159">
        <v>44445</v>
      </c>
      <c r="H125" s="158" t="s">
        <v>179</v>
      </c>
      <c r="I125" s="180">
        <v>110028</v>
      </c>
      <c r="J125" s="181">
        <v>100000</v>
      </c>
      <c r="K125" s="180">
        <v>101581.9256096652</v>
      </c>
      <c r="L125" s="181">
        <v>110028</v>
      </c>
      <c r="M125" s="172">
        <v>0.92323704520399996</v>
      </c>
      <c r="N125" s="182">
        <v>5.062633978</v>
      </c>
      <c r="O125" s="157" t="s">
        <v>72</v>
      </c>
      <c r="P125" s="183">
        <v>0.67863187039999995</v>
      </c>
      <c r="Q125" s="160"/>
      <c r="R125" s="184"/>
    </row>
    <row r="126" spans="2:18">
      <c r="B126" s="156" t="s">
        <v>69</v>
      </c>
      <c r="C126" s="157" t="s">
        <v>86</v>
      </c>
      <c r="D126" s="158" t="s">
        <v>70</v>
      </c>
      <c r="E126" s="157" t="s">
        <v>71</v>
      </c>
      <c r="F126" s="159">
        <v>43650.697557870371</v>
      </c>
      <c r="G126" s="159">
        <v>44200</v>
      </c>
      <c r="H126" s="158" t="s">
        <v>179</v>
      </c>
      <c r="I126" s="180">
        <v>107911</v>
      </c>
      <c r="J126" s="181">
        <v>100000</v>
      </c>
      <c r="K126" s="180">
        <v>105138.8575288773</v>
      </c>
      <c r="L126" s="181">
        <v>107911</v>
      </c>
      <c r="M126" s="172">
        <v>0.97431084438899995</v>
      </c>
      <c r="N126" s="182">
        <v>5.1825299880999998</v>
      </c>
      <c r="O126" s="157" t="s">
        <v>72</v>
      </c>
      <c r="P126" s="183">
        <v>0.70239443779999999</v>
      </c>
      <c r="Q126" s="160"/>
      <c r="R126" s="184"/>
    </row>
    <row r="127" spans="2:18">
      <c r="B127" s="156" t="s">
        <v>69</v>
      </c>
      <c r="C127" s="157" t="s">
        <v>86</v>
      </c>
      <c r="D127" s="158" t="s">
        <v>70</v>
      </c>
      <c r="E127" s="157" t="s">
        <v>71</v>
      </c>
      <c r="F127" s="159">
        <v>43713.702928240738</v>
      </c>
      <c r="G127" s="159">
        <v>44445</v>
      </c>
      <c r="H127" s="158" t="s">
        <v>179</v>
      </c>
      <c r="I127" s="180">
        <v>110028</v>
      </c>
      <c r="J127" s="181">
        <v>100000</v>
      </c>
      <c r="K127" s="180">
        <v>101581.9256096652</v>
      </c>
      <c r="L127" s="181">
        <v>110028</v>
      </c>
      <c r="M127" s="172">
        <v>0.92323704520399996</v>
      </c>
      <c r="N127" s="182">
        <v>5.062633978</v>
      </c>
      <c r="O127" s="157" t="s">
        <v>72</v>
      </c>
      <c r="P127" s="183">
        <v>0.67863187039999995</v>
      </c>
      <c r="Q127" s="160"/>
      <c r="R127" s="184"/>
    </row>
    <row r="128" spans="2:18">
      <c r="B128" s="156" t="s">
        <v>69</v>
      </c>
      <c r="C128" s="157" t="s">
        <v>86</v>
      </c>
      <c r="D128" s="158" t="s">
        <v>70</v>
      </c>
      <c r="E128" s="157" t="s">
        <v>71</v>
      </c>
      <c r="F128" s="159">
        <v>43713.701782407406</v>
      </c>
      <c r="G128" s="159">
        <v>44445</v>
      </c>
      <c r="H128" s="158" t="s">
        <v>179</v>
      </c>
      <c r="I128" s="180">
        <v>110028</v>
      </c>
      <c r="J128" s="181">
        <v>100000</v>
      </c>
      <c r="K128" s="180">
        <v>101581.9256096652</v>
      </c>
      <c r="L128" s="181">
        <v>110028</v>
      </c>
      <c r="M128" s="172">
        <v>0.92323704520399996</v>
      </c>
      <c r="N128" s="182">
        <v>5.062633978</v>
      </c>
      <c r="O128" s="157" t="s">
        <v>72</v>
      </c>
      <c r="P128" s="183">
        <v>0.67863187039999995</v>
      </c>
      <c r="Q128" s="160"/>
      <c r="R128" s="184"/>
    </row>
    <row r="129" spans="2:18">
      <c r="B129" s="156" t="s">
        <v>69</v>
      </c>
      <c r="C129" s="157" t="s">
        <v>86</v>
      </c>
      <c r="D129" s="158" t="s">
        <v>70</v>
      </c>
      <c r="E129" s="157" t="s">
        <v>71</v>
      </c>
      <c r="F129" s="159">
        <v>43980.638564814813</v>
      </c>
      <c r="G129" s="159">
        <v>44328</v>
      </c>
      <c r="H129" s="158" t="s">
        <v>179</v>
      </c>
      <c r="I129" s="180">
        <v>55861</v>
      </c>
      <c r="J129" s="181">
        <v>53474.29</v>
      </c>
      <c r="K129" s="180">
        <v>53689.432511329003</v>
      </c>
      <c r="L129" s="181">
        <v>55861</v>
      </c>
      <c r="M129" s="172">
        <v>0.96112551711100003</v>
      </c>
      <c r="N129" s="182">
        <v>4.6863518561999999</v>
      </c>
      <c r="O129" s="157" t="s">
        <v>72</v>
      </c>
      <c r="P129" s="183">
        <v>0.35867955629999998</v>
      </c>
      <c r="Q129" s="160"/>
      <c r="R129" s="184"/>
    </row>
    <row r="130" spans="2:18">
      <c r="B130" s="156" t="s">
        <v>69</v>
      </c>
      <c r="C130" s="157" t="s">
        <v>86</v>
      </c>
      <c r="D130" s="158" t="s">
        <v>70</v>
      </c>
      <c r="E130" s="157" t="s">
        <v>71</v>
      </c>
      <c r="F130" s="159">
        <v>43713.702268518522</v>
      </c>
      <c r="G130" s="159">
        <v>44445</v>
      </c>
      <c r="H130" s="158" t="s">
        <v>179</v>
      </c>
      <c r="I130" s="180">
        <v>110028</v>
      </c>
      <c r="J130" s="181">
        <v>100000</v>
      </c>
      <c r="K130" s="180">
        <v>101581.9256096652</v>
      </c>
      <c r="L130" s="181">
        <v>110028</v>
      </c>
      <c r="M130" s="172">
        <v>0.92323704520399996</v>
      </c>
      <c r="N130" s="182">
        <v>5.062633978</v>
      </c>
      <c r="O130" s="157" t="s">
        <v>72</v>
      </c>
      <c r="P130" s="183">
        <v>0.67863187039999995</v>
      </c>
      <c r="Q130" s="160"/>
      <c r="R130" s="184"/>
    </row>
    <row r="131" spans="2:18" ht="15.75">
      <c r="B131" s="161" t="s">
        <v>87</v>
      </c>
      <c r="C131" s="162"/>
      <c r="D131" s="162"/>
      <c r="E131" s="162"/>
      <c r="F131" s="162"/>
      <c r="G131" s="162"/>
      <c r="H131" s="158"/>
      <c r="I131" s="185">
        <v>711795</v>
      </c>
      <c r="J131" s="186">
        <v>653474.29</v>
      </c>
      <c r="K131" s="185">
        <v>670294.85000774439</v>
      </c>
      <c r="L131" s="186">
        <v>711795</v>
      </c>
      <c r="M131" s="160"/>
      <c r="N131" s="187"/>
      <c r="O131" s="160"/>
      <c r="P131" s="188">
        <v>4.4779959134999991</v>
      </c>
      <c r="Q131" s="162"/>
      <c r="R131" s="189"/>
    </row>
    <row r="132" spans="2:18">
      <c r="B132" s="156" t="s">
        <v>106</v>
      </c>
      <c r="C132" s="157" t="s">
        <v>89</v>
      </c>
      <c r="D132" s="158" t="s">
        <v>70</v>
      </c>
      <c r="E132" s="157" t="s">
        <v>71</v>
      </c>
      <c r="F132" s="159">
        <v>43874.650891203702</v>
      </c>
      <c r="G132" s="159">
        <v>46632</v>
      </c>
      <c r="H132" s="158" t="s">
        <v>179</v>
      </c>
      <c r="I132" s="180">
        <v>251209.32</v>
      </c>
      <c r="J132" s="181">
        <v>166287.09</v>
      </c>
      <c r="K132" s="180">
        <v>164796.85234208201</v>
      </c>
      <c r="L132" s="181">
        <v>251209.32</v>
      </c>
      <c r="M132" s="172">
        <v>0.656014085553</v>
      </c>
      <c r="N132" s="182">
        <v>7.0439093518</v>
      </c>
      <c r="O132" s="157" t="s">
        <v>72</v>
      </c>
      <c r="P132" s="183">
        <v>1.1009477862999999</v>
      </c>
      <c r="Q132" s="160"/>
      <c r="R132" s="184"/>
    </row>
    <row r="133" spans="2:18">
      <c r="B133" s="156" t="s">
        <v>106</v>
      </c>
      <c r="C133" s="157" t="s">
        <v>89</v>
      </c>
      <c r="D133" s="158" t="s">
        <v>70</v>
      </c>
      <c r="E133" s="157" t="s">
        <v>71</v>
      </c>
      <c r="F133" s="159">
        <v>43874.653495370374</v>
      </c>
      <c r="G133" s="159">
        <v>46632</v>
      </c>
      <c r="H133" s="158" t="s">
        <v>179</v>
      </c>
      <c r="I133" s="180">
        <v>310134.94</v>
      </c>
      <c r="J133" s="181">
        <v>205292.73</v>
      </c>
      <c r="K133" s="180">
        <v>203452.89550576149</v>
      </c>
      <c r="L133" s="181">
        <v>310134.94</v>
      </c>
      <c r="M133" s="172">
        <v>0.65601410633000001</v>
      </c>
      <c r="N133" s="182">
        <v>7.0439085851999996</v>
      </c>
      <c r="O133" s="157" t="s">
        <v>72</v>
      </c>
      <c r="P133" s="183">
        <v>1.3591947404</v>
      </c>
      <c r="Q133" s="160"/>
      <c r="R133" s="184"/>
    </row>
    <row r="134" spans="2:18">
      <c r="B134" s="156" t="s">
        <v>106</v>
      </c>
      <c r="C134" s="157" t="s">
        <v>89</v>
      </c>
      <c r="D134" s="158" t="s">
        <v>70</v>
      </c>
      <c r="E134" s="157" t="s">
        <v>71</v>
      </c>
      <c r="F134" s="159">
        <v>43895.635810185187</v>
      </c>
      <c r="G134" s="159">
        <v>46632</v>
      </c>
      <c r="H134" s="158" t="s">
        <v>179</v>
      </c>
      <c r="I134" s="180">
        <v>18607.98</v>
      </c>
      <c r="J134" s="181">
        <v>12196.76</v>
      </c>
      <c r="K134" s="180">
        <v>12043.621052046001</v>
      </c>
      <c r="L134" s="181">
        <v>18607.98</v>
      </c>
      <c r="M134" s="172">
        <v>0.64722882612999999</v>
      </c>
      <c r="N134" s="182">
        <v>7.2979953999999996</v>
      </c>
      <c r="O134" s="157" t="s">
        <v>72</v>
      </c>
      <c r="P134" s="183">
        <v>8.0459048500000005E-2</v>
      </c>
      <c r="Q134" s="160"/>
      <c r="R134" s="184"/>
    </row>
    <row r="135" spans="2:18" ht="15.75">
      <c r="B135" s="161" t="s">
        <v>90</v>
      </c>
      <c r="C135" s="162"/>
      <c r="D135" s="162"/>
      <c r="E135" s="162"/>
      <c r="F135" s="162"/>
      <c r="G135" s="162"/>
      <c r="H135" s="158"/>
      <c r="I135" s="185">
        <v>579952.24</v>
      </c>
      <c r="J135" s="186">
        <v>383776.58</v>
      </c>
      <c r="K135" s="185">
        <v>380293.36889988952</v>
      </c>
      <c r="L135" s="186">
        <v>579952.24</v>
      </c>
      <c r="M135" s="160"/>
      <c r="N135" s="187"/>
      <c r="O135" s="160"/>
      <c r="P135" s="188">
        <v>2.5406015751999997</v>
      </c>
      <c r="Q135" s="162"/>
      <c r="R135" s="189"/>
    </row>
    <row r="136" spans="2:18">
      <c r="B136" s="156" t="s">
        <v>106</v>
      </c>
      <c r="C136" s="157" t="s">
        <v>91</v>
      </c>
      <c r="D136" s="158" t="s">
        <v>70</v>
      </c>
      <c r="E136" s="157" t="s">
        <v>71</v>
      </c>
      <c r="F136" s="159">
        <v>43588.585752314815</v>
      </c>
      <c r="G136" s="159">
        <v>45763</v>
      </c>
      <c r="H136" s="158" t="s">
        <v>179</v>
      </c>
      <c r="I136" s="180">
        <v>36219.279999999999</v>
      </c>
      <c r="J136" s="181">
        <v>25046.25</v>
      </c>
      <c r="K136" s="180">
        <v>25353.9801640601</v>
      </c>
      <c r="L136" s="181">
        <v>36219.279999999999</v>
      </c>
      <c r="M136" s="172">
        <v>0.70001336757800003</v>
      </c>
      <c r="N136" s="182">
        <v>7.713522642</v>
      </c>
      <c r="O136" s="157" t="s">
        <v>72</v>
      </c>
      <c r="P136" s="183">
        <v>0.16938071290000001</v>
      </c>
      <c r="Q136" s="160"/>
      <c r="R136" s="184"/>
    </row>
    <row r="137" spans="2:18">
      <c r="B137" s="156" t="s">
        <v>106</v>
      </c>
      <c r="C137" s="157" t="s">
        <v>91</v>
      </c>
      <c r="D137" s="158" t="s">
        <v>70</v>
      </c>
      <c r="E137" s="157" t="s">
        <v>71</v>
      </c>
      <c r="F137" s="159">
        <v>43895.636516203704</v>
      </c>
      <c r="G137" s="159">
        <v>44524</v>
      </c>
      <c r="H137" s="158" t="s">
        <v>179</v>
      </c>
      <c r="I137" s="180">
        <v>1139.6500000000001</v>
      </c>
      <c r="J137" s="181">
        <v>1001.74</v>
      </c>
      <c r="K137" s="180">
        <v>1007.4175979840001</v>
      </c>
      <c r="L137" s="181">
        <v>1139.6500000000001</v>
      </c>
      <c r="M137" s="172">
        <v>0.88397104197300003</v>
      </c>
      <c r="N137" s="182">
        <v>8.2446949626000006</v>
      </c>
      <c r="O137" s="157" t="s">
        <v>72</v>
      </c>
      <c r="P137" s="183">
        <v>6.7301903000000001E-3</v>
      </c>
      <c r="Q137" s="160"/>
      <c r="R137" s="184"/>
    </row>
    <row r="138" spans="2:18">
      <c r="B138" s="156" t="s">
        <v>69</v>
      </c>
      <c r="C138" s="157" t="s">
        <v>91</v>
      </c>
      <c r="D138" s="158" t="s">
        <v>70</v>
      </c>
      <c r="E138" s="157" t="s">
        <v>71</v>
      </c>
      <c r="F138" s="159">
        <v>43861.700659722221</v>
      </c>
      <c r="G138" s="159">
        <v>44592</v>
      </c>
      <c r="H138" s="158" t="s">
        <v>179</v>
      </c>
      <c r="I138" s="180">
        <v>28004</v>
      </c>
      <c r="J138" s="181">
        <v>25116.98</v>
      </c>
      <c r="K138" s="180">
        <v>25344.7238444371</v>
      </c>
      <c r="L138" s="181">
        <v>28004</v>
      </c>
      <c r="M138" s="172">
        <v>0.90503941738500004</v>
      </c>
      <c r="N138" s="182">
        <v>5.8751731935000002</v>
      </c>
      <c r="O138" s="157" t="s">
        <v>72</v>
      </c>
      <c r="P138" s="183">
        <v>0.16931887479999999</v>
      </c>
      <c r="Q138" s="160"/>
      <c r="R138" s="184"/>
    </row>
    <row r="139" spans="2:18">
      <c r="B139" s="156" t="s">
        <v>69</v>
      </c>
      <c r="C139" s="157" t="s">
        <v>91</v>
      </c>
      <c r="D139" s="158" t="s">
        <v>70</v>
      </c>
      <c r="E139" s="157" t="s">
        <v>71</v>
      </c>
      <c r="F139" s="159">
        <v>43752.702384259261</v>
      </c>
      <c r="G139" s="159">
        <v>44039</v>
      </c>
      <c r="H139" s="158" t="s">
        <v>179</v>
      </c>
      <c r="I139" s="180">
        <v>53304</v>
      </c>
      <c r="J139" s="181">
        <v>51419.22</v>
      </c>
      <c r="K139" s="180">
        <v>50696.607300575597</v>
      </c>
      <c r="L139" s="181">
        <v>53304</v>
      </c>
      <c r="M139" s="172">
        <v>0.95108448335200002</v>
      </c>
      <c r="N139" s="182">
        <v>4.8352764056000002</v>
      </c>
      <c r="O139" s="157" t="s">
        <v>72</v>
      </c>
      <c r="P139" s="183">
        <v>0.33868558040000002</v>
      </c>
      <c r="Q139" s="160"/>
      <c r="R139" s="184"/>
    </row>
    <row r="140" spans="2:18">
      <c r="B140" s="156" t="s">
        <v>106</v>
      </c>
      <c r="C140" s="157" t="s">
        <v>91</v>
      </c>
      <c r="D140" s="158" t="s">
        <v>70</v>
      </c>
      <c r="E140" s="157" t="s">
        <v>71</v>
      </c>
      <c r="F140" s="159">
        <v>43399.577719907407</v>
      </c>
      <c r="G140" s="159">
        <v>45763</v>
      </c>
      <c r="H140" s="158" t="s">
        <v>179</v>
      </c>
      <c r="I140" s="180">
        <v>90656.12</v>
      </c>
      <c r="J140" s="181">
        <v>62588.11</v>
      </c>
      <c r="K140" s="180">
        <v>63085.8367594909</v>
      </c>
      <c r="L140" s="181">
        <v>90656.12</v>
      </c>
      <c r="M140" s="172">
        <v>0.69588061743100005</v>
      </c>
      <c r="N140" s="182">
        <v>7.1907509455999996</v>
      </c>
      <c r="O140" s="157" t="s">
        <v>72</v>
      </c>
      <c r="P140" s="183">
        <v>0.42145351289999999</v>
      </c>
      <c r="Q140" s="160"/>
      <c r="R140" s="184"/>
    </row>
    <row r="141" spans="2:18">
      <c r="B141" s="156" t="s">
        <v>69</v>
      </c>
      <c r="C141" s="157" t="s">
        <v>91</v>
      </c>
      <c r="D141" s="158" t="s">
        <v>70</v>
      </c>
      <c r="E141" s="157" t="s">
        <v>71</v>
      </c>
      <c r="F141" s="159">
        <v>43949.512627314813</v>
      </c>
      <c r="G141" s="159">
        <v>44039</v>
      </c>
      <c r="H141" s="158" t="s">
        <v>179</v>
      </c>
      <c r="I141" s="180">
        <v>50874</v>
      </c>
      <c r="J141" s="181">
        <v>50285.09</v>
      </c>
      <c r="K141" s="180">
        <v>50696.6064699243</v>
      </c>
      <c r="L141" s="181">
        <v>50874</v>
      </c>
      <c r="M141" s="172">
        <v>0.99651308074699996</v>
      </c>
      <c r="N141" s="182">
        <v>4.8352996263000003</v>
      </c>
      <c r="O141" s="157" t="s">
        <v>72</v>
      </c>
      <c r="P141" s="183">
        <v>0.3386855748</v>
      </c>
      <c r="Q141" s="160"/>
      <c r="R141" s="184"/>
    </row>
    <row r="142" spans="2:18">
      <c r="B142" s="156" t="s">
        <v>69</v>
      </c>
      <c r="C142" s="157" t="s">
        <v>91</v>
      </c>
      <c r="D142" s="158" t="s">
        <v>70</v>
      </c>
      <c r="E142" s="157" t="s">
        <v>71</v>
      </c>
      <c r="F142" s="159">
        <v>43861.703020833331</v>
      </c>
      <c r="G142" s="159">
        <v>44592</v>
      </c>
      <c r="H142" s="158" t="s">
        <v>179</v>
      </c>
      <c r="I142" s="180">
        <v>28004</v>
      </c>
      <c r="J142" s="181">
        <v>25116.98</v>
      </c>
      <c r="K142" s="180">
        <v>25344.7238444371</v>
      </c>
      <c r="L142" s="181">
        <v>28004</v>
      </c>
      <c r="M142" s="172">
        <v>0.90503941738500004</v>
      </c>
      <c r="N142" s="182">
        <v>5.8751731935000002</v>
      </c>
      <c r="O142" s="157" t="s">
        <v>72</v>
      </c>
      <c r="P142" s="183">
        <v>0.16931887479999999</v>
      </c>
      <c r="Q142" s="160"/>
      <c r="R142" s="184"/>
    </row>
    <row r="143" spans="2:18">
      <c r="B143" s="156" t="s">
        <v>69</v>
      </c>
      <c r="C143" s="157" t="s">
        <v>91</v>
      </c>
      <c r="D143" s="158" t="s">
        <v>70</v>
      </c>
      <c r="E143" s="157" t="s">
        <v>71</v>
      </c>
      <c r="F143" s="159">
        <v>43861.699687499997</v>
      </c>
      <c r="G143" s="159">
        <v>44592</v>
      </c>
      <c r="H143" s="158" t="s">
        <v>179</v>
      </c>
      <c r="I143" s="180">
        <v>28004</v>
      </c>
      <c r="J143" s="181">
        <v>25116.98</v>
      </c>
      <c r="K143" s="180">
        <v>25344.7238444371</v>
      </c>
      <c r="L143" s="181">
        <v>28004</v>
      </c>
      <c r="M143" s="172">
        <v>0.90503941738500004</v>
      </c>
      <c r="N143" s="182">
        <v>5.8751731935000002</v>
      </c>
      <c r="O143" s="157" t="s">
        <v>72</v>
      </c>
      <c r="P143" s="183">
        <v>0.16931887479999999</v>
      </c>
      <c r="Q143" s="160"/>
      <c r="R143" s="184"/>
    </row>
    <row r="144" spans="2:18">
      <c r="B144" s="156" t="s">
        <v>69</v>
      </c>
      <c r="C144" s="157" t="s">
        <v>91</v>
      </c>
      <c r="D144" s="158" t="s">
        <v>70</v>
      </c>
      <c r="E144" s="157" t="s">
        <v>71</v>
      </c>
      <c r="F144" s="159">
        <v>43593.690057870372</v>
      </c>
      <c r="G144" s="159">
        <v>44319</v>
      </c>
      <c r="H144" s="158" t="s">
        <v>179</v>
      </c>
      <c r="I144" s="180">
        <v>61093</v>
      </c>
      <c r="J144" s="181">
        <v>55075.19</v>
      </c>
      <c r="K144" s="180">
        <v>55531.1334313806</v>
      </c>
      <c r="L144" s="181">
        <v>61093</v>
      </c>
      <c r="M144" s="172">
        <v>0.90896065721700003</v>
      </c>
      <c r="N144" s="182">
        <v>5.6144832675999998</v>
      </c>
      <c r="O144" s="157" t="s">
        <v>72</v>
      </c>
      <c r="P144" s="183">
        <v>0.3709832898</v>
      </c>
      <c r="Q144" s="160"/>
      <c r="R144" s="184"/>
    </row>
    <row r="145" spans="2:18">
      <c r="B145" s="156" t="s">
        <v>106</v>
      </c>
      <c r="C145" s="157" t="s">
        <v>91</v>
      </c>
      <c r="D145" s="158" t="s">
        <v>70</v>
      </c>
      <c r="E145" s="157" t="s">
        <v>71</v>
      </c>
      <c r="F145" s="159">
        <v>43895.636967592596</v>
      </c>
      <c r="G145" s="159">
        <v>44292</v>
      </c>
      <c r="H145" s="158" t="s">
        <v>179</v>
      </c>
      <c r="I145" s="180">
        <v>4398.8999999999996</v>
      </c>
      <c r="J145" s="181">
        <v>4176.84</v>
      </c>
      <c r="K145" s="180">
        <v>4163.2620552320996</v>
      </c>
      <c r="L145" s="181">
        <v>4398.8999999999996</v>
      </c>
      <c r="M145" s="172">
        <v>0.94643252977600001</v>
      </c>
      <c r="N145" s="182">
        <v>5.0982931944000001</v>
      </c>
      <c r="O145" s="157" t="s">
        <v>72</v>
      </c>
      <c r="P145" s="183">
        <v>2.7813238399999999E-2</v>
      </c>
      <c r="Q145" s="160"/>
      <c r="R145" s="184"/>
    </row>
    <row r="146" spans="2:18">
      <c r="B146" s="156" t="s">
        <v>69</v>
      </c>
      <c r="C146" s="157" t="s">
        <v>91</v>
      </c>
      <c r="D146" s="158" t="s">
        <v>70</v>
      </c>
      <c r="E146" s="157" t="s">
        <v>71</v>
      </c>
      <c r="F146" s="159">
        <v>43861.701111111113</v>
      </c>
      <c r="G146" s="159">
        <v>44592</v>
      </c>
      <c r="H146" s="158" t="s">
        <v>179</v>
      </c>
      <c r="I146" s="180">
        <v>28004</v>
      </c>
      <c r="J146" s="181">
        <v>25116.98</v>
      </c>
      <c r="K146" s="180">
        <v>25344.7238444371</v>
      </c>
      <c r="L146" s="181">
        <v>28004</v>
      </c>
      <c r="M146" s="172">
        <v>0.90503941738500004</v>
      </c>
      <c r="N146" s="182">
        <v>5.8751731935000002</v>
      </c>
      <c r="O146" s="157" t="s">
        <v>72</v>
      </c>
      <c r="P146" s="183">
        <v>0.16931887479999999</v>
      </c>
      <c r="Q146" s="160"/>
      <c r="R146" s="184"/>
    </row>
    <row r="147" spans="2:18">
      <c r="B147" s="156" t="s">
        <v>106</v>
      </c>
      <c r="C147" s="157" t="s">
        <v>91</v>
      </c>
      <c r="D147" s="158" t="s">
        <v>70</v>
      </c>
      <c r="E147" s="157" t="s">
        <v>71</v>
      </c>
      <c r="F147" s="159">
        <v>43770.655486111114</v>
      </c>
      <c r="G147" s="159">
        <v>44292</v>
      </c>
      <c r="H147" s="158" t="s">
        <v>179</v>
      </c>
      <c r="I147" s="180">
        <v>6718.02</v>
      </c>
      <c r="J147" s="181">
        <v>6278.67</v>
      </c>
      <c r="K147" s="180">
        <v>6245.2187683151997</v>
      </c>
      <c r="L147" s="181">
        <v>6718.02</v>
      </c>
      <c r="M147" s="172">
        <v>0.92962193746300004</v>
      </c>
      <c r="N147" s="182">
        <v>5.0908739028000003</v>
      </c>
      <c r="O147" s="157" t="s">
        <v>72</v>
      </c>
      <c r="P147" s="183">
        <v>4.1722033399999997E-2</v>
      </c>
      <c r="Q147" s="160"/>
      <c r="R147" s="184"/>
    </row>
    <row r="148" spans="2:18">
      <c r="B148" s="156" t="s">
        <v>106</v>
      </c>
      <c r="C148" s="157" t="s">
        <v>91</v>
      </c>
      <c r="D148" s="158" t="s">
        <v>70</v>
      </c>
      <c r="E148" s="157" t="s">
        <v>71</v>
      </c>
      <c r="F148" s="159">
        <v>43402.654861111114</v>
      </c>
      <c r="G148" s="159">
        <v>45763</v>
      </c>
      <c r="H148" s="158" t="s">
        <v>179</v>
      </c>
      <c r="I148" s="180">
        <v>59446.7</v>
      </c>
      <c r="J148" s="181">
        <v>41081.089999999997</v>
      </c>
      <c r="K148" s="180">
        <v>41380.4607222466</v>
      </c>
      <c r="L148" s="181">
        <v>59446.7</v>
      </c>
      <c r="M148" s="172">
        <v>0.69609348748099997</v>
      </c>
      <c r="N148" s="182">
        <v>7.1826066722000004</v>
      </c>
      <c r="O148" s="157" t="s">
        <v>72</v>
      </c>
      <c r="P148" s="183">
        <v>0.27644779609999998</v>
      </c>
      <c r="Q148" s="160"/>
      <c r="R148" s="184"/>
    </row>
    <row r="149" spans="2:18">
      <c r="B149" s="156" t="s">
        <v>69</v>
      </c>
      <c r="C149" s="157" t="s">
        <v>91</v>
      </c>
      <c r="D149" s="158" t="s">
        <v>70</v>
      </c>
      <c r="E149" s="157" t="s">
        <v>71</v>
      </c>
      <c r="F149" s="159">
        <v>43951.451805555553</v>
      </c>
      <c r="G149" s="159">
        <v>44312</v>
      </c>
      <c r="H149" s="158" t="s">
        <v>179</v>
      </c>
      <c r="I149" s="180">
        <v>104562</v>
      </c>
      <c r="J149" s="181">
        <v>100110.33</v>
      </c>
      <c r="K149" s="180">
        <v>100861.81656038191</v>
      </c>
      <c r="L149" s="181">
        <v>104562</v>
      </c>
      <c r="M149" s="172">
        <v>0.96461254146200004</v>
      </c>
      <c r="N149" s="182">
        <v>4.5765083032999998</v>
      </c>
      <c r="O149" s="157" t="s">
        <v>72</v>
      </c>
      <c r="P149" s="183">
        <v>0.67382108389999995</v>
      </c>
      <c r="Q149" s="160"/>
      <c r="R149" s="184"/>
    </row>
    <row r="150" spans="2:18">
      <c r="B150" s="156" t="s">
        <v>69</v>
      </c>
      <c r="C150" s="157" t="s">
        <v>91</v>
      </c>
      <c r="D150" s="158" t="s">
        <v>70</v>
      </c>
      <c r="E150" s="157" t="s">
        <v>71</v>
      </c>
      <c r="F150" s="159">
        <v>43861.705775462964</v>
      </c>
      <c r="G150" s="159">
        <v>44592</v>
      </c>
      <c r="H150" s="158" t="s">
        <v>179</v>
      </c>
      <c r="I150" s="180">
        <v>28004</v>
      </c>
      <c r="J150" s="181">
        <v>25116.98</v>
      </c>
      <c r="K150" s="180">
        <v>25344.7238444371</v>
      </c>
      <c r="L150" s="181">
        <v>28004</v>
      </c>
      <c r="M150" s="172">
        <v>0.90503941738500004</v>
      </c>
      <c r="N150" s="182">
        <v>5.8751731935000002</v>
      </c>
      <c r="O150" s="157" t="s">
        <v>72</v>
      </c>
      <c r="P150" s="183">
        <v>0.16931887479999999</v>
      </c>
      <c r="Q150" s="160"/>
      <c r="R150" s="184"/>
    </row>
    <row r="151" spans="2:18">
      <c r="B151" s="156" t="s">
        <v>69</v>
      </c>
      <c r="C151" s="157" t="s">
        <v>91</v>
      </c>
      <c r="D151" s="158" t="s">
        <v>70</v>
      </c>
      <c r="E151" s="157" t="s">
        <v>71</v>
      </c>
      <c r="F151" s="159">
        <v>43861.700011574074</v>
      </c>
      <c r="G151" s="159">
        <v>44592</v>
      </c>
      <c r="H151" s="158" t="s">
        <v>179</v>
      </c>
      <c r="I151" s="180">
        <v>28004</v>
      </c>
      <c r="J151" s="181">
        <v>25116.98</v>
      </c>
      <c r="K151" s="180">
        <v>25344.7238444371</v>
      </c>
      <c r="L151" s="181">
        <v>28004</v>
      </c>
      <c r="M151" s="172">
        <v>0.90503941738500004</v>
      </c>
      <c r="N151" s="182">
        <v>5.8751731935000002</v>
      </c>
      <c r="O151" s="157" t="s">
        <v>72</v>
      </c>
      <c r="P151" s="183">
        <v>0.16931887479999999</v>
      </c>
      <c r="Q151" s="160"/>
      <c r="R151" s="184"/>
    </row>
    <row r="152" spans="2:18">
      <c r="B152" s="156" t="s">
        <v>69</v>
      </c>
      <c r="C152" s="157" t="s">
        <v>91</v>
      </c>
      <c r="D152" s="158" t="s">
        <v>70</v>
      </c>
      <c r="E152" s="157" t="s">
        <v>71</v>
      </c>
      <c r="F152" s="159">
        <v>43593.693483796298</v>
      </c>
      <c r="G152" s="159">
        <v>44319</v>
      </c>
      <c r="H152" s="158" t="s">
        <v>179</v>
      </c>
      <c r="I152" s="180">
        <v>61093</v>
      </c>
      <c r="J152" s="181">
        <v>55075.19</v>
      </c>
      <c r="K152" s="180">
        <v>55531.1334313806</v>
      </c>
      <c r="L152" s="181">
        <v>61093</v>
      </c>
      <c r="M152" s="172">
        <v>0.90896065721700003</v>
      </c>
      <c r="N152" s="182">
        <v>5.6144832675999998</v>
      </c>
      <c r="O152" s="157" t="s">
        <v>72</v>
      </c>
      <c r="P152" s="183">
        <v>0.3709832898</v>
      </c>
      <c r="Q152" s="160"/>
      <c r="R152" s="184"/>
    </row>
    <row r="153" spans="2:18">
      <c r="B153" s="156" t="s">
        <v>69</v>
      </c>
      <c r="C153" s="157" t="s">
        <v>91</v>
      </c>
      <c r="D153" s="158" t="s">
        <v>70</v>
      </c>
      <c r="E153" s="157" t="s">
        <v>71</v>
      </c>
      <c r="F153" s="159">
        <v>43949.511886574073</v>
      </c>
      <c r="G153" s="159">
        <v>44039</v>
      </c>
      <c r="H153" s="158" t="s">
        <v>179</v>
      </c>
      <c r="I153" s="180">
        <v>50874</v>
      </c>
      <c r="J153" s="181">
        <v>50285.09</v>
      </c>
      <c r="K153" s="180">
        <v>50696.6064699243</v>
      </c>
      <c r="L153" s="181">
        <v>50874</v>
      </c>
      <c r="M153" s="172">
        <v>0.99651308074699996</v>
      </c>
      <c r="N153" s="182">
        <v>4.8352996263000003</v>
      </c>
      <c r="O153" s="157" t="s">
        <v>72</v>
      </c>
      <c r="P153" s="183">
        <v>0.3386855748</v>
      </c>
      <c r="Q153" s="160"/>
      <c r="R153" s="184"/>
    </row>
    <row r="154" spans="2:18">
      <c r="B154" s="156" t="s">
        <v>69</v>
      </c>
      <c r="C154" s="157" t="s">
        <v>91</v>
      </c>
      <c r="D154" s="158" t="s">
        <v>70</v>
      </c>
      <c r="E154" s="157" t="s">
        <v>71</v>
      </c>
      <c r="F154" s="159">
        <v>43861.701990740738</v>
      </c>
      <c r="G154" s="159">
        <v>44592</v>
      </c>
      <c r="H154" s="158" t="s">
        <v>179</v>
      </c>
      <c r="I154" s="180">
        <v>28004</v>
      </c>
      <c r="J154" s="181">
        <v>25116.98</v>
      </c>
      <c r="K154" s="180">
        <v>25344.7238444371</v>
      </c>
      <c r="L154" s="181">
        <v>28004</v>
      </c>
      <c r="M154" s="172">
        <v>0.90503941738500004</v>
      </c>
      <c r="N154" s="182">
        <v>5.8751731935000002</v>
      </c>
      <c r="O154" s="157" t="s">
        <v>72</v>
      </c>
      <c r="P154" s="183">
        <v>0.16931887479999999</v>
      </c>
      <c r="Q154" s="160"/>
      <c r="R154" s="184"/>
    </row>
    <row r="155" spans="2:18">
      <c r="B155" s="156" t="s">
        <v>69</v>
      </c>
      <c r="C155" s="157" t="s">
        <v>91</v>
      </c>
      <c r="D155" s="158" t="s">
        <v>70</v>
      </c>
      <c r="E155" s="157" t="s">
        <v>71</v>
      </c>
      <c r="F155" s="159">
        <v>43861.698831018519</v>
      </c>
      <c r="G155" s="159">
        <v>44592</v>
      </c>
      <c r="H155" s="158" t="s">
        <v>179</v>
      </c>
      <c r="I155" s="180">
        <v>28004</v>
      </c>
      <c r="J155" s="181">
        <v>25116.98</v>
      </c>
      <c r="K155" s="180">
        <v>25344.7238444371</v>
      </c>
      <c r="L155" s="181">
        <v>28004</v>
      </c>
      <c r="M155" s="172">
        <v>0.90503941738500004</v>
      </c>
      <c r="N155" s="182">
        <v>5.8751731935000002</v>
      </c>
      <c r="O155" s="157" t="s">
        <v>72</v>
      </c>
      <c r="P155" s="183">
        <v>0.16931887479999999</v>
      </c>
      <c r="Q155" s="160"/>
      <c r="R155" s="184"/>
    </row>
    <row r="156" spans="2:18">
      <c r="B156" s="156" t="s">
        <v>69</v>
      </c>
      <c r="C156" s="157" t="s">
        <v>91</v>
      </c>
      <c r="D156" s="158" t="s">
        <v>70</v>
      </c>
      <c r="E156" s="157" t="s">
        <v>71</v>
      </c>
      <c r="F156" s="159">
        <v>43410.558576388888</v>
      </c>
      <c r="G156" s="159">
        <v>44251</v>
      </c>
      <c r="H156" s="158" t="s">
        <v>179</v>
      </c>
      <c r="I156" s="180">
        <v>57555</v>
      </c>
      <c r="J156" s="181">
        <v>50640.79</v>
      </c>
      <c r="K156" s="180">
        <v>50359.331840804298</v>
      </c>
      <c r="L156" s="181">
        <v>57555</v>
      </c>
      <c r="M156" s="172">
        <v>0.87497753176600002</v>
      </c>
      <c r="N156" s="182">
        <v>6.1363575702000004</v>
      </c>
      <c r="O156" s="157" t="s">
        <v>72</v>
      </c>
      <c r="P156" s="183">
        <v>0.33643236580000002</v>
      </c>
      <c r="Q156" s="160"/>
      <c r="R156" s="184"/>
    </row>
    <row r="157" spans="2:18">
      <c r="B157" s="156" t="s">
        <v>69</v>
      </c>
      <c r="C157" s="157" t="s">
        <v>91</v>
      </c>
      <c r="D157" s="158" t="s">
        <v>70</v>
      </c>
      <c r="E157" s="157" t="s">
        <v>71</v>
      </c>
      <c r="F157" s="159">
        <v>43951.452268518522</v>
      </c>
      <c r="G157" s="159">
        <v>44312</v>
      </c>
      <c r="H157" s="158" t="s">
        <v>179</v>
      </c>
      <c r="I157" s="180">
        <v>104562</v>
      </c>
      <c r="J157" s="181">
        <v>100110.33</v>
      </c>
      <c r="K157" s="180">
        <v>100861.81656038191</v>
      </c>
      <c r="L157" s="181">
        <v>104562</v>
      </c>
      <c r="M157" s="172">
        <v>0.96461254146200004</v>
      </c>
      <c r="N157" s="182">
        <v>4.5765083032999998</v>
      </c>
      <c r="O157" s="157" t="s">
        <v>72</v>
      </c>
      <c r="P157" s="183">
        <v>0.67382108389999995</v>
      </c>
      <c r="Q157" s="160"/>
      <c r="R157" s="184"/>
    </row>
    <row r="158" spans="2:18">
      <c r="B158" s="156" t="s">
        <v>69</v>
      </c>
      <c r="C158" s="157" t="s">
        <v>91</v>
      </c>
      <c r="D158" s="158" t="s">
        <v>70</v>
      </c>
      <c r="E158" s="157" t="s">
        <v>71</v>
      </c>
      <c r="F158" s="159">
        <v>43861.706122685187</v>
      </c>
      <c r="G158" s="159">
        <v>44592</v>
      </c>
      <c r="H158" s="158" t="s">
        <v>179</v>
      </c>
      <c r="I158" s="180">
        <v>28004</v>
      </c>
      <c r="J158" s="181">
        <v>25116.98</v>
      </c>
      <c r="K158" s="180">
        <v>25344.7238444371</v>
      </c>
      <c r="L158" s="181">
        <v>28004</v>
      </c>
      <c r="M158" s="172">
        <v>0.90503941738500004</v>
      </c>
      <c r="N158" s="182">
        <v>5.8751731935000002</v>
      </c>
      <c r="O158" s="157" t="s">
        <v>72</v>
      </c>
      <c r="P158" s="183">
        <v>0.16931887479999999</v>
      </c>
      <c r="Q158" s="160"/>
      <c r="R158" s="184"/>
    </row>
    <row r="159" spans="2:18">
      <c r="B159" s="156" t="s">
        <v>69</v>
      </c>
      <c r="C159" s="157" t="s">
        <v>91</v>
      </c>
      <c r="D159" s="158" t="s">
        <v>70</v>
      </c>
      <c r="E159" s="157" t="s">
        <v>71</v>
      </c>
      <c r="F159" s="159">
        <v>43861.700300925928</v>
      </c>
      <c r="G159" s="159">
        <v>44592</v>
      </c>
      <c r="H159" s="158" t="s">
        <v>179</v>
      </c>
      <c r="I159" s="180">
        <v>28004</v>
      </c>
      <c r="J159" s="181">
        <v>25116.98</v>
      </c>
      <c r="K159" s="180">
        <v>25344.7238444371</v>
      </c>
      <c r="L159" s="181">
        <v>28004</v>
      </c>
      <c r="M159" s="172">
        <v>0.90503941738500004</v>
      </c>
      <c r="N159" s="182">
        <v>5.8751731935000002</v>
      </c>
      <c r="O159" s="157" t="s">
        <v>72</v>
      </c>
      <c r="P159" s="183">
        <v>0.16931887479999999</v>
      </c>
      <c r="Q159" s="160"/>
      <c r="R159" s="184"/>
    </row>
    <row r="160" spans="2:18">
      <c r="B160" s="156" t="s">
        <v>106</v>
      </c>
      <c r="C160" s="157" t="s">
        <v>91</v>
      </c>
      <c r="D160" s="158" t="s">
        <v>70</v>
      </c>
      <c r="E160" s="157" t="s">
        <v>71</v>
      </c>
      <c r="F160" s="159">
        <v>43613.527546296296</v>
      </c>
      <c r="G160" s="159">
        <v>45763</v>
      </c>
      <c r="H160" s="158" t="s">
        <v>179</v>
      </c>
      <c r="I160" s="180">
        <v>14487.76</v>
      </c>
      <c r="J160" s="181">
        <v>10069.84</v>
      </c>
      <c r="K160" s="180">
        <v>10141.8041050394</v>
      </c>
      <c r="L160" s="181">
        <v>14487.76</v>
      </c>
      <c r="M160" s="172">
        <v>0.70002568409699995</v>
      </c>
      <c r="N160" s="182">
        <v>7.7130507553000003</v>
      </c>
      <c r="O160" s="157" t="s">
        <v>72</v>
      </c>
      <c r="P160" s="183">
        <v>6.7753701700000002E-2</v>
      </c>
      <c r="Q160" s="160"/>
      <c r="R160" s="184"/>
    </row>
    <row r="161" spans="2:18">
      <c r="B161" s="156" t="s">
        <v>106</v>
      </c>
      <c r="C161" s="157" t="s">
        <v>91</v>
      </c>
      <c r="D161" s="158" t="s">
        <v>70</v>
      </c>
      <c r="E161" s="157" t="s">
        <v>71</v>
      </c>
      <c r="F161" s="159">
        <v>43399.569872685184</v>
      </c>
      <c r="G161" s="159">
        <v>45365</v>
      </c>
      <c r="H161" s="158" t="s">
        <v>179</v>
      </c>
      <c r="I161" s="180">
        <v>77669.38</v>
      </c>
      <c r="J161" s="181">
        <v>57089.58</v>
      </c>
      <c r="K161" s="180">
        <v>55520.287863810998</v>
      </c>
      <c r="L161" s="181">
        <v>77669.38</v>
      </c>
      <c r="M161" s="172">
        <v>0.71482851882999998</v>
      </c>
      <c r="N161" s="182">
        <v>7.1874259008000001</v>
      </c>
      <c r="O161" s="157" t="s">
        <v>72</v>
      </c>
      <c r="P161" s="183">
        <v>0.37091083450000001</v>
      </c>
      <c r="Q161" s="160"/>
      <c r="R161" s="184"/>
    </row>
    <row r="162" spans="2:18">
      <c r="B162" s="156" t="s">
        <v>69</v>
      </c>
      <c r="C162" s="157" t="s">
        <v>91</v>
      </c>
      <c r="D162" s="158" t="s">
        <v>70</v>
      </c>
      <c r="E162" s="157" t="s">
        <v>71</v>
      </c>
      <c r="F162" s="159">
        <v>43949.512233796297</v>
      </c>
      <c r="G162" s="159">
        <v>44039</v>
      </c>
      <c r="H162" s="158" t="s">
        <v>179</v>
      </c>
      <c r="I162" s="180">
        <v>50874</v>
      </c>
      <c r="J162" s="181">
        <v>50285.09</v>
      </c>
      <c r="K162" s="180">
        <v>50696.6064699243</v>
      </c>
      <c r="L162" s="181">
        <v>50874</v>
      </c>
      <c r="M162" s="172">
        <v>0.99651308074699996</v>
      </c>
      <c r="N162" s="182">
        <v>4.8352996263000003</v>
      </c>
      <c r="O162" s="157" t="s">
        <v>72</v>
      </c>
      <c r="P162" s="183">
        <v>0.3386855748</v>
      </c>
      <c r="Q162" s="160"/>
      <c r="R162" s="184"/>
    </row>
    <row r="163" spans="2:18">
      <c r="B163" s="156" t="s">
        <v>69</v>
      </c>
      <c r="C163" s="157" t="s">
        <v>91</v>
      </c>
      <c r="D163" s="158" t="s">
        <v>70</v>
      </c>
      <c r="E163" s="157" t="s">
        <v>71</v>
      </c>
      <c r="F163" s="159">
        <v>43861.702604166669</v>
      </c>
      <c r="G163" s="159">
        <v>44592</v>
      </c>
      <c r="H163" s="158" t="s">
        <v>179</v>
      </c>
      <c r="I163" s="180">
        <v>28004</v>
      </c>
      <c r="J163" s="181">
        <v>25116.98</v>
      </c>
      <c r="K163" s="180">
        <v>25344.7238444371</v>
      </c>
      <c r="L163" s="181">
        <v>28004</v>
      </c>
      <c r="M163" s="172">
        <v>0.90503941738500004</v>
      </c>
      <c r="N163" s="182">
        <v>5.8751731935000002</v>
      </c>
      <c r="O163" s="157" t="s">
        <v>72</v>
      </c>
      <c r="P163" s="183">
        <v>0.16931887479999999</v>
      </c>
      <c r="Q163" s="160"/>
      <c r="R163" s="184"/>
    </row>
    <row r="164" spans="2:18">
      <c r="B164" s="156" t="s">
        <v>69</v>
      </c>
      <c r="C164" s="157" t="s">
        <v>91</v>
      </c>
      <c r="D164" s="158" t="s">
        <v>70</v>
      </c>
      <c r="E164" s="157" t="s">
        <v>71</v>
      </c>
      <c r="F164" s="159">
        <v>43861.699363425927</v>
      </c>
      <c r="G164" s="159">
        <v>44592</v>
      </c>
      <c r="H164" s="158" t="s">
        <v>179</v>
      </c>
      <c r="I164" s="180">
        <v>28004</v>
      </c>
      <c r="J164" s="181">
        <v>25116.98</v>
      </c>
      <c r="K164" s="180">
        <v>25344.7238444371</v>
      </c>
      <c r="L164" s="181">
        <v>28004</v>
      </c>
      <c r="M164" s="172">
        <v>0.90503941738500004</v>
      </c>
      <c r="N164" s="182">
        <v>5.8751731935000002</v>
      </c>
      <c r="O164" s="157" t="s">
        <v>72</v>
      </c>
      <c r="P164" s="183">
        <v>0.16931887479999999</v>
      </c>
      <c r="Q164" s="160"/>
      <c r="R164" s="184"/>
    </row>
    <row r="165" spans="2:18" ht="15.75">
      <c r="B165" s="161" t="s">
        <v>92</v>
      </c>
      <c r="C165" s="162"/>
      <c r="D165" s="162"/>
      <c r="E165" s="162"/>
      <c r="F165" s="162"/>
      <c r="G165" s="162"/>
      <c r="H165" s="158"/>
      <c r="I165" s="185">
        <v>1221574.81</v>
      </c>
      <c r="J165" s="186">
        <v>1072022.2</v>
      </c>
      <c r="K165" s="185">
        <v>1076966.6127041022</v>
      </c>
      <c r="L165" s="186">
        <v>1221574.81</v>
      </c>
      <c r="M165" s="160"/>
      <c r="N165" s="187"/>
      <c r="O165" s="160"/>
      <c r="P165" s="188">
        <v>7.1948219358000021</v>
      </c>
      <c r="Q165" s="162"/>
      <c r="R165" s="189"/>
    </row>
    <row r="166" spans="2:18" ht="15.75">
      <c r="B166" s="163"/>
      <c r="C166" s="154"/>
      <c r="D166" s="154"/>
      <c r="E166" s="154"/>
      <c r="F166" s="164" t="s">
        <v>93</v>
      </c>
      <c r="G166" s="164"/>
      <c r="H166" s="164"/>
      <c r="I166" s="190">
        <v>2537245.5099999998</v>
      </c>
      <c r="J166" s="191" t="s">
        <v>94</v>
      </c>
      <c r="K166" s="191" t="s">
        <v>94</v>
      </c>
      <c r="L166" s="191" t="s">
        <v>94</v>
      </c>
      <c r="M166" s="192"/>
      <c r="N166" s="154"/>
      <c r="O166" s="154"/>
      <c r="P166" s="193">
        <v>16.950413724299999</v>
      </c>
      <c r="Q166" s="154"/>
      <c r="R166" s="155"/>
    </row>
    <row r="167" spans="2:18" ht="15.75">
      <c r="B167" s="165"/>
      <c r="C167" s="160"/>
      <c r="D167" s="160"/>
      <c r="E167" s="160"/>
      <c r="F167" s="162" t="s">
        <v>95</v>
      </c>
      <c r="G167" s="162"/>
      <c r="H167" s="162"/>
      <c r="I167" s="185">
        <v>22397.602998911101</v>
      </c>
      <c r="J167" s="194" t="s">
        <v>94</v>
      </c>
      <c r="K167" s="194" t="s">
        <v>94</v>
      </c>
      <c r="L167" s="194" t="s">
        <v>94</v>
      </c>
      <c r="M167" s="195"/>
      <c r="N167" s="160"/>
      <c r="O167" s="160"/>
      <c r="P167" s="160"/>
      <c r="Q167" s="160"/>
      <c r="R167" s="173"/>
    </row>
    <row r="168" spans="2:18" ht="15.75">
      <c r="B168" s="165"/>
      <c r="C168" s="160"/>
      <c r="D168" s="160"/>
      <c r="E168" s="160"/>
      <c r="F168" s="162" t="s">
        <v>96</v>
      </c>
      <c r="G168" s="162"/>
      <c r="H168" s="162"/>
      <c r="I168" s="185">
        <v>2138.0572950440001</v>
      </c>
      <c r="J168" s="194" t="s">
        <v>94</v>
      </c>
      <c r="K168" s="194" t="s">
        <v>94</v>
      </c>
      <c r="L168" s="194" t="s">
        <v>94</v>
      </c>
      <c r="M168" s="195"/>
      <c r="N168" s="160"/>
      <c r="O168" s="160"/>
      <c r="P168" s="160"/>
      <c r="Q168" s="160"/>
      <c r="R168" s="173"/>
    </row>
    <row r="169" spans="2:18" ht="15.75">
      <c r="B169" s="166"/>
      <c r="C169" s="167"/>
      <c r="D169" s="167"/>
      <c r="E169" s="167"/>
      <c r="F169" s="168" t="s">
        <v>97</v>
      </c>
      <c r="G169" s="168"/>
      <c r="H169" s="168"/>
      <c r="I169" s="196">
        <v>16238819.585703874</v>
      </c>
      <c r="J169" s="196">
        <v>12369271.240000006</v>
      </c>
      <c r="K169" s="196">
        <v>12431389.18691361</v>
      </c>
      <c r="L169" s="196">
        <v>13681314.530000009</v>
      </c>
      <c r="M169" s="197"/>
      <c r="N169" s="169"/>
      <c r="O169" s="169"/>
      <c r="P169" s="174">
        <v>100.00000000089989</v>
      </c>
      <c r="Q169" s="167"/>
      <c r="R169" s="170"/>
    </row>
    <row r="172" spans="2:18" ht="15.75">
      <c r="B172" s="229" t="s">
        <v>173</v>
      </c>
      <c r="C172" s="230"/>
      <c r="D172" s="230"/>
      <c r="E172" s="230"/>
      <c r="F172" s="230"/>
      <c r="G172" s="230"/>
      <c r="H172" s="230"/>
      <c r="I172" s="230"/>
      <c r="J172" s="230"/>
      <c r="K172" s="230"/>
      <c r="L172" s="230"/>
      <c r="M172" s="230"/>
      <c r="N172" s="230"/>
      <c r="O172" s="230"/>
      <c r="P172" s="230"/>
      <c r="Q172" s="230"/>
      <c r="R172" s="231"/>
    </row>
    <row r="173" spans="2:18" ht="15.75">
      <c r="B173" s="229" t="s">
        <v>143</v>
      </c>
      <c r="C173" s="230"/>
      <c r="D173" s="230"/>
      <c r="E173" s="230"/>
      <c r="F173" s="230"/>
      <c r="G173" s="230"/>
      <c r="H173" s="230"/>
      <c r="I173" s="230"/>
      <c r="J173" s="230"/>
      <c r="K173" s="230"/>
      <c r="L173" s="230"/>
      <c r="M173" s="230"/>
      <c r="N173" s="230"/>
      <c r="O173" s="230"/>
      <c r="P173" s="230"/>
      <c r="Q173" s="230"/>
      <c r="R173" s="231"/>
    </row>
    <row r="174" spans="2:18" ht="15.75">
      <c r="B174" s="232">
        <v>43646</v>
      </c>
      <c r="C174" s="230"/>
      <c r="D174" s="230"/>
      <c r="E174" s="230"/>
      <c r="F174" s="230"/>
      <c r="G174" s="230"/>
      <c r="H174" s="230"/>
      <c r="I174" s="230"/>
      <c r="J174" s="230"/>
      <c r="K174" s="230"/>
      <c r="L174" s="230"/>
      <c r="M174" s="230"/>
      <c r="N174" s="230"/>
      <c r="O174" s="230"/>
      <c r="P174" s="230"/>
      <c r="Q174" s="230"/>
      <c r="R174" s="231"/>
    </row>
    <row r="175" spans="2:18" ht="15.75">
      <c r="B175" s="229" t="s">
        <v>174</v>
      </c>
      <c r="C175" s="230"/>
      <c r="D175" s="230"/>
      <c r="E175" s="230"/>
      <c r="F175" s="230"/>
      <c r="G175" s="230"/>
      <c r="H175" s="230"/>
      <c r="I175" s="230"/>
      <c r="J175" s="230"/>
      <c r="K175" s="230"/>
      <c r="L175" s="230"/>
      <c r="M175" s="230"/>
      <c r="N175" s="230"/>
      <c r="O175" s="230"/>
      <c r="P175" s="230"/>
      <c r="Q175" s="230"/>
      <c r="R175" s="231"/>
    </row>
    <row r="176" spans="2:18" ht="126">
      <c r="B176" s="104" t="s">
        <v>57</v>
      </c>
      <c r="C176" s="104" t="s">
        <v>58</v>
      </c>
      <c r="D176" s="104" t="s">
        <v>59</v>
      </c>
      <c r="E176" s="104" t="s">
        <v>60</v>
      </c>
      <c r="F176" s="104" t="s">
        <v>61</v>
      </c>
      <c r="G176" s="104" t="s">
        <v>62</v>
      </c>
      <c r="H176" s="104" t="s">
        <v>63</v>
      </c>
      <c r="I176" s="104" t="s">
        <v>64</v>
      </c>
      <c r="J176" s="104" t="s">
        <v>65</v>
      </c>
      <c r="K176" s="104" t="s">
        <v>66</v>
      </c>
      <c r="L176" s="104" t="s">
        <v>67</v>
      </c>
      <c r="M176" s="104" t="s">
        <v>144</v>
      </c>
      <c r="N176" s="104" t="s">
        <v>68</v>
      </c>
      <c r="O176" s="104" t="s">
        <v>175</v>
      </c>
      <c r="P176" s="104" t="s">
        <v>176</v>
      </c>
      <c r="Q176" s="104" t="s">
        <v>177</v>
      </c>
      <c r="R176" s="104" t="s">
        <v>178</v>
      </c>
    </row>
    <row r="177" spans="2:18">
      <c r="B177" s="105" t="s">
        <v>69</v>
      </c>
      <c r="C177" s="106" t="s">
        <v>74</v>
      </c>
      <c r="D177" s="107" t="s">
        <v>70</v>
      </c>
      <c r="E177" s="106" t="s">
        <v>71</v>
      </c>
      <c r="F177" s="108">
        <v>43640.583599537036</v>
      </c>
      <c r="G177" s="108">
        <v>44187</v>
      </c>
      <c r="H177" s="107" t="s">
        <v>179</v>
      </c>
      <c r="I177" s="109">
        <v>214767</v>
      </c>
      <c r="J177" s="110">
        <v>200079.59</v>
      </c>
      <c r="K177" s="109">
        <v>200238.86493282279</v>
      </c>
      <c r="L177" s="110">
        <v>214767</v>
      </c>
      <c r="M177" s="111">
        <v>93.235396933800004</v>
      </c>
      <c r="N177" s="111">
        <v>4.9596933768999998</v>
      </c>
      <c r="O177" s="106" t="s">
        <v>72</v>
      </c>
      <c r="P177" s="110">
        <v>2.8979619460000001</v>
      </c>
      <c r="Q177" s="112"/>
      <c r="R177" s="113"/>
    </row>
    <row r="178" spans="2:18">
      <c r="B178" s="114" t="s">
        <v>69</v>
      </c>
      <c r="C178" s="115" t="s">
        <v>74</v>
      </c>
      <c r="D178" s="116" t="s">
        <v>70</v>
      </c>
      <c r="E178" s="115" t="s">
        <v>71</v>
      </c>
      <c r="F178" s="117">
        <v>43640.584050925929</v>
      </c>
      <c r="G178" s="117">
        <v>44187</v>
      </c>
      <c r="H178" s="116" t="s">
        <v>179</v>
      </c>
      <c r="I178" s="118">
        <v>107384</v>
      </c>
      <c r="J178" s="119">
        <v>100039.79</v>
      </c>
      <c r="K178" s="118">
        <v>100119.4372989316</v>
      </c>
      <c r="L178" s="119">
        <v>107384</v>
      </c>
      <c r="M178" s="120">
        <v>93.234967312600006</v>
      </c>
      <c r="N178" s="120">
        <v>4.9600016339000002</v>
      </c>
      <c r="O178" s="115" t="s">
        <v>72</v>
      </c>
      <c r="P178" s="119">
        <v>1.4489810429000001</v>
      </c>
      <c r="Q178" s="121"/>
      <c r="R178" s="122"/>
    </row>
    <row r="179" spans="2:18">
      <c r="B179" s="114" t="s">
        <v>69</v>
      </c>
      <c r="C179" s="115" t="s">
        <v>74</v>
      </c>
      <c r="D179" s="116" t="s">
        <v>70</v>
      </c>
      <c r="E179" s="115" t="s">
        <v>71</v>
      </c>
      <c r="F179" s="117">
        <v>43640.659583333334</v>
      </c>
      <c r="G179" s="117">
        <v>44187</v>
      </c>
      <c r="H179" s="116" t="s">
        <v>179</v>
      </c>
      <c r="I179" s="118">
        <v>107384</v>
      </c>
      <c r="J179" s="119">
        <v>100039.79</v>
      </c>
      <c r="K179" s="118">
        <v>100119.4372989316</v>
      </c>
      <c r="L179" s="119">
        <v>107384</v>
      </c>
      <c r="M179" s="120">
        <v>93.234967312600006</v>
      </c>
      <c r="N179" s="120">
        <v>4.9600016339000002</v>
      </c>
      <c r="O179" s="115" t="s">
        <v>72</v>
      </c>
      <c r="P179" s="119">
        <v>1.4489810429000001</v>
      </c>
      <c r="Q179" s="121"/>
      <c r="R179" s="122"/>
    </row>
    <row r="180" spans="2:18" ht="15.75">
      <c r="B180" s="123" t="s">
        <v>75</v>
      </c>
      <c r="C180" s="124"/>
      <c r="D180" s="124"/>
      <c r="E180" s="124"/>
      <c r="F180" s="124"/>
      <c r="G180" s="124"/>
      <c r="H180" s="125"/>
      <c r="I180" s="126">
        <v>429535</v>
      </c>
      <c r="J180" s="127">
        <v>400159.17</v>
      </c>
      <c r="K180" s="126">
        <v>400477.739530686</v>
      </c>
      <c r="L180" s="127">
        <v>429535</v>
      </c>
      <c r="M180" s="128"/>
      <c r="N180" s="128"/>
      <c r="O180" s="128"/>
      <c r="P180" s="127">
        <v>5.7959240318000003</v>
      </c>
      <c r="Q180" s="129" t="s">
        <v>73</v>
      </c>
      <c r="R180" s="130">
        <v>0.33542479846209394</v>
      </c>
    </row>
    <row r="181" spans="2:18">
      <c r="B181" s="105" t="s">
        <v>106</v>
      </c>
      <c r="C181" s="106" t="s">
        <v>103</v>
      </c>
      <c r="D181" s="107" t="s">
        <v>70</v>
      </c>
      <c r="E181" s="106" t="s">
        <v>71</v>
      </c>
      <c r="F181" s="108">
        <v>43588.583333333328</v>
      </c>
      <c r="G181" s="108">
        <v>45155</v>
      </c>
      <c r="H181" s="107" t="s">
        <v>179</v>
      </c>
      <c r="I181" s="109">
        <v>5077.12</v>
      </c>
      <c r="J181" s="110">
        <v>4044.04</v>
      </c>
      <c r="K181" s="109">
        <v>4022.4015554603998</v>
      </c>
      <c r="L181" s="110">
        <v>5077.12</v>
      </c>
      <c r="M181" s="111">
        <v>79.226048536600004</v>
      </c>
      <c r="N181" s="111">
        <v>6.1547623123999999</v>
      </c>
      <c r="O181" s="106" t="s">
        <v>72</v>
      </c>
      <c r="P181" s="110">
        <v>5.8214306399999999E-2</v>
      </c>
      <c r="Q181" s="112"/>
      <c r="R181" s="113"/>
    </row>
    <row r="182" spans="2:18">
      <c r="B182" s="114" t="s">
        <v>69</v>
      </c>
      <c r="C182" s="115" t="s">
        <v>103</v>
      </c>
      <c r="D182" s="116" t="s">
        <v>70</v>
      </c>
      <c r="E182" s="115" t="s">
        <v>71</v>
      </c>
      <c r="F182" s="117">
        <v>43608.681018518517</v>
      </c>
      <c r="G182" s="117">
        <v>44144</v>
      </c>
      <c r="H182" s="116" t="s">
        <v>179</v>
      </c>
      <c r="I182" s="118">
        <v>27272</v>
      </c>
      <c r="J182" s="119">
        <v>25068.71</v>
      </c>
      <c r="K182" s="118">
        <v>25224.623868922201</v>
      </c>
      <c r="L182" s="119">
        <v>27272</v>
      </c>
      <c r="M182" s="120">
        <v>92.492753992800004</v>
      </c>
      <c r="N182" s="120">
        <v>6.1363657815000003</v>
      </c>
      <c r="O182" s="115" t="s">
        <v>72</v>
      </c>
      <c r="P182" s="119">
        <v>0.36506399540000001</v>
      </c>
      <c r="Q182" s="121"/>
      <c r="R182" s="122"/>
    </row>
    <row r="183" spans="2:18">
      <c r="B183" s="114" t="s">
        <v>106</v>
      </c>
      <c r="C183" s="115" t="s">
        <v>103</v>
      </c>
      <c r="D183" s="116" t="s">
        <v>70</v>
      </c>
      <c r="E183" s="115" t="s">
        <v>71</v>
      </c>
      <c r="F183" s="117">
        <v>43522.561932870369</v>
      </c>
      <c r="G183" s="117">
        <v>45036</v>
      </c>
      <c r="H183" s="116" t="s">
        <v>179</v>
      </c>
      <c r="I183" s="118">
        <v>116138.82</v>
      </c>
      <c r="J183" s="119">
        <v>95450.92</v>
      </c>
      <c r="K183" s="118">
        <v>95901.961483259103</v>
      </c>
      <c r="L183" s="119">
        <v>116138.82</v>
      </c>
      <c r="M183" s="120">
        <v>82.575284890299997</v>
      </c>
      <c r="N183" s="120">
        <v>5.3538193978999997</v>
      </c>
      <c r="O183" s="115" t="s">
        <v>72</v>
      </c>
      <c r="P183" s="119">
        <v>1.3879435195000001</v>
      </c>
      <c r="Q183" s="121"/>
      <c r="R183" s="122"/>
    </row>
    <row r="184" spans="2:18">
      <c r="B184" s="114" t="s">
        <v>79</v>
      </c>
      <c r="C184" s="115" t="s">
        <v>103</v>
      </c>
      <c r="D184" s="116" t="s">
        <v>70</v>
      </c>
      <c r="E184" s="115" t="s">
        <v>71</v>
      </c>
      <c r="F184" s="117">
        <v>43636.674212962964</v>
      </c>
      <c r="G184" s="117">
        <v>45036</v>
      </c>
      <c r="H184" s="116" t="s">
        <v>179</v>
      </c>
      <c r="I184" s="118">
        <v>6047.2</v>
      </c>
      <c r="J184" s="119">
        <v>5040.24</v>
      </c>
      <c r="K184" s="118">
        <v>5047.4767430490001</v>
      </c>
      <c r="L184" s="119">
        <v>6047.2</v>
      </c>
      <c r="M184" s="120">
        <v>83.467997470699999</v>
      </c>
      <c r="N184" s="120">
        <v>5.3542044775999997</v>
      </c>
      <c r="O184" s="115" t="s">
        <v>72</v>
      </c>
      <c r="P184" s="119">
        <v>7.3049732500000006E-2</v>
      </c>
      <c r="Q184" s="121"/>
      <c r="R184" s="122"/>
    </row>
    <row r="185" spans="2:18">
      <c r="B185" s="114" t="s">
        <v>106</v>
      </c>
      <c r="C185" s="115" t="s">
        <v>103</v>
      </c>
      <c r="D185" s="116" t="s">
        <v>70</v>
      </c>
      <c r="E185" s="115" t="s">
        <v>71</v>
      </c>
      <c r="F185" s="117">
        <v>43595.514965277776</v>
      </c>
      <c r="G185" s="117">
        <v>45036</v>
      </c>
      <c r="H185" s="116" t="s">
        <v>179</v>
      </c>
      <c r="I185" s="118">
        <v>38701.599999999999</v>
      </c>
      <c r="J185" s="119">
        <v>32069.05</v>
      </c>
      <c r="K185" s="118">
        <v>32303.599036174699</v>
      </c>
      <c r="L185" s="119">
        <v>38701.599999999999</v>
      </c>
      <c r="M185" s="120">
        <v>83.468381245700002</v>
      </c>
      <c r="N185" s="120">
        <v>5.3540316520999998</v>
      </c>
      <c r="O185" s="115" t="s">
        <v>72</v>
      </c>
      <c r="P185" s="119">
        <v>0.46751463939999999</v>
      </c>
      <c r="Q185" s="121"/>
      <c r="R185" s="122"/>
    </row>
    <row r="186" spans="2:18">
      <c r="B186" s="114" t="s">
        <v>106</v>
      </c>
      <c r="C186" s="115" t="s">
        <v>103</v>
      </c>
      <c r="D186" s="116" t="s">
        <v>70</v>
      </c>
      <c r="E186" s="115" t="s">
        <v>71</v>
      </c>
      <c r="F186" s="117">
        <v>43626.634699074071</v>
      </c>
      <c r="G186" s="117">
        <v>45155</v>
      </c>
      <c r="H186" s="116" t="s">
        <v>179</v>
      </c>
      <c r="I186" s="118">
        <v>6271.43</v>
      </c>
      <c r="J186" s="119">
        <v>5014.8</v>
      </c>
      <c r="K186" s="118">
        <v>5031.1792002121001</v>
      </c>
      <c r="L186" s="119">
        <v>6271.43</v>
      </c>
      <c r="M186" s="120">
        <v>80.223795852199999</v>
      </c>
      <c r="N186" s="120">
        <v>6.1356258941000004</v>
      </c>
      <c r="O186" s="115" t="s">
        <v>72</v>
      </c>
      <c r="P186" s="119">
        <v>7.2813865899999997E-2</v>
      </c>
      <c r="Q186" s="121"/>
      <c r="R186" s="122"/>
    </row>
    <row r="187" spans="2:18">
      <c r="B187" s="114" t="s">
        <v>106</v>
      </c>
      <c r="C187" s="115" t="s">
        <v>103</v>
      </c>
      <c r="D187" s="116" t="s">
        <v>70</v>
      </c>
      <c r="E187" s="115" t="s">
        <v>71</v>
      </c>
      <c r="F187" s="117">
        <v>43529.487777777773</v>
      </c>
      <c r="G187" s="117">
        <v>45155</v>
      </c>
      <c r="H187" s="116" t="s">
        <v>179</v>
      </c>
      <c r="I187" s="118">
        <v>1269.28</v>
      </c>
      <c r="J187" s="119">
        <v>1001.97</v>
      </c>
      <c r="K187" s="118">
        <v>1006.2293207888</v>
      </c>
      <c r="L187" s="119">
        <v>1269.28</v>
      </c>
      <c r="M187" s="120">
        <v>79.275598826800007</v>
      </c>
      <c r="N187" s="120">
        <v>6.1366759551000003</v>
      </c>
      <c r="O187" s="115" t="s">
        <v>72</v>
      </c>
      <c r="P187" s="119">
        <v>1.4562678799999999E-2</v>
      </c>
      <c r="Q187" s="121"/>
      <c r="R187" s="122"/>
    </row>
    <row r="188" spans="2:18">
      <c r="B188" s="114" t="s">
        <v>106</v>
      </c>
      <c r="C188" s="115" t="s">
        <v>103</v>
      </c>
      <c r="D188" s="116" t="s">
        <v>70</v>
      </c>
      <c r="E188" s="115" t="s">
        <v>71</v>
      </c>
      <c r="F188" s="117">
        <v>43636.675000000003</v>
      </c>
      <c r="G188" s="117">
        <v>45155</v>
      </c>
      <c r="H188" s="116" t="s">
        <v>179</v>
      </c>
      <c r="I188" s="118">
        <v>18814.46</v>
      </c>
      <c r="J188" s="119">
        <v>15069.04</v>
      </c>
      <c r="K188" s="118">
        <v>15093.644567221199</v>
      </c>
      <c r="L188" s="119">
        <v>18814.46</v>
      </c>
      <c r="M188" s="120">
        <v>80.2236395157</v>
      </c>
      <c r="N188" s="120">
        <v>6.1357084702</v>
      </c>
      <c r="O188" s="115" t="s">
        <v>72</v>
      </c>
      <c r="P188" s="119">
        <v>0.2184431459</v>
      </c>
      <c r="Q188" s="121"/>
      <c r="R188" s="122"/>
    </row>
    <row r="189" spans="2:18">
      <c r="B189" s="114" t="s">
        <v>106</v>
      </c>
      <c r="C189" s="115" t="s">
        <v>103</v>
      </c>
      <c r="D189" s="116" t="s">
        <v>70</v>
      </c>
      <c r="E189" s="115" t="s">
        <v>71</v>
      </c>
      <c r="F189" s="117">
        <v>43598.478749999995</v>
      </c>
      <c r="G189" s="117">
        <v>45155</v>
      </c>
      <c r="H189" s="116" t="s">
        <v>179</v>
      </c>
      <c r="I189" s="118">
        <v>39347.14</v>
      </c>
      <c r="J189" s="119">
        <v>31412.76</v>
      </c>
      <c r="K189" s="118">
        <v>31193.135338927001</v>
      </c>
      <c r="L189" s="119">
        <v>39347.14</v>
      </c>
      <c r="M189" s="120">
        <v>79.276753885900007</v>
      </c>
      <c r="N189" s="120">
        <v>6.1362340593000004</v>
      </c>
      <c r="O189" s="115" t="s">
        <v>72</v>
      </c>
      <c r="P189" s="119">
        <v>0.45144342589999997</v>
      </c>
      <c r="Q189" s="121"/>
      <c r="R189" s="122"/>
    </row>
    <row r="190" spans="2:18">
      <c r="B190" s="114" t="s">
        <v>106</v>
      </c>
      <c r="C190" s="115" t="s">
        <v>103</v>
      </c>
      <c r="D190" s="116" t="s">
        <v>70</v>
      </c>
      <c r="E190" s="115" t="s">
        <v>71</v>
      </c>
      <c r="F190" s="117">
        <v>43628.538657407407</v>
      </c>
      <c r="G190" s="117">
        <v>45036</v>
      </c>
      <c r="H190" s="116" t="s">
        <v>179</v>
      </c>
      <c r="I190" s="118">
        <v>260026.23999999999</v>
      </c>
      <c r="J190" s="119">
        <v>216484.39</v>
      </c>
      <c r="K190" s="118">
        <v>217041.88203620151</v>
      </c>
      <c r="L190" s="119">
        <v>260026.23999999999</v>
      </c>
      <c r="M190" s="120">
        <v>83.469222966199993</v>
      </c>
      <c r="N190" s="120">
        <v>5.3537218263000002</v>
      </c>
      <c r="O190" s="115" t="s">
        <v>72</v>
      </c>
      <c r="P190" s="119">
        <v>3.1411440283999998</v>
      </c>
      <c r="Q190" s="121"/>
      <c r="R190" s="122"/>
    </row>
    <row r="191" spans="2:18">
      <c r="B191" s="114" t="s">
        <v>106</v>
      </c>
      <c r="C191" s="115" t="s">
        <v>103</v>
      </c>
      <c r="D191" s="116" t="s">
        <v>70</v>
      </c>
      <c r="E191" s="115" t="s">
        <v>71</v>
      </c>
      <c r="F191" s="117">
        <v>43552.455578703702</v>
      </c>
      <c r="G191" s="117">
        <v>45155</v>
      </c>
      <c r="H191" s="116" t="s">
        <v>179</v>
      </c>
      <c r="I191" s="118">
        <v>15231.18</v>
      </c>
      <c r="J191" s="119">
        <v>12069.06</v>
      </c>
      <c r="K191" s="118">
        <v>12074.9329910335</v>
      </c>
      <c r="L191" s="119">
        <v>15231.18</v>
      </c>
      <c r="M191" s="120">
        <v>79.277724976200005</v>
      </c>
      <c r="N191" s="120">
        <v>6.1358826064</v>
      </c>
      <c r="O191" s="115" t="s">
        <v>72</v>
      </c>
      <c r="P191" s="119">
        <v>0.1747547676</v>
      </c>
      <c r="Q191" s="121"/>
      <c r="R191" s="122"/>
    </row>
    <row r="192" spans="2:18">
      <c r="B192" s="114" t="s">
        <v>106</v>
      </c>
      <c r="C192" s="115" t="s">
        <v>103</v>
      </c>
      <c r="D192" s="116" t="s">
        <v>70</v>
      </c>
      <c r="E192" s="115" t="s">
        <v>71</v>
      </c>
      <c r="F192" s="117">
        <v>43608.651886574073</v>
      </c>
      <c r="G192" s="117">
        <v>45155</v>
      </c>
      <c r="H192" s="116" t="s">
        <v>179</v>
      </c>
      <c r="I192" s="118">
        <v>18814.46</v>
      </c>
      <c r="J192" s="119">
        <v>15000</v>
      </c>
      <c r="K192" s="118">
        <v>15093.3019493418</v>
      </c>
      <c r="L192" s="119">
        <v>18814.46</v>
      </c>
      <c r="M192" s="120">
        <v>80.221818480799996</v>
      </c>
      <c r="N192" s="120">
        <v>6.1363650301000003</v>
      </c>
      <c r="O192" s="115" t="s">
        <v>72</v>
      </c>
      <c r="P192" s="119">
        <v>0.2184381873</v>
      </c>
      <c r="Q192" s="121"/>
      <c r="R192" s="122"/>
    </row>
    <row r="193" spans="2:18">
      <c r="B193" s="114" t="s">
        <v>106</v>
      </c>
      <c r="C193" s="115" t="s">
        <v>103</v>
      </c>
      <c r="D193" s="116" t="s">
        <v>70</v>
      </c>
      <c r="E193" s="115" t="s">
        <v>71</v>
      </c>
      <c r="F193" s="117">
        <v>43634.499560185184</v>
      </c>
      <c r="G193" s="117">
        <v>45036</v>
      </c>
      <c r="H193" s="116" t="s">
        <v>179</v>
      </c>
      <c r="I193" s="118">
        <v>257607.52</v>
      </c>
      <c r="J193" s="119">
        <v>214685.04</v>
      </c>
      <c r="K193" s="118">
        <v>215053.16287473371</v>
      </c>
      <c r="L193" s="119">
        <v>257607.52</v>
      </c>
      <c r="M193" s="120">
        <v>83.480933660100007</v>
      </c>
      <c r="N193" s="120">
        <v>5.3494317521000001</v>
      </c>
      <c r="O193" s="115" t="s">
        <v>72</v>
      </c>
      <c r="P193" s="119">
        <v>3.1123622409</v>
      </c>
      <c r="Q193" s="121"/>
      <c r="R193" s="122"/>
    </row>
    <row r="194" spans="2:18" ht="15.75">
      <c r="B194" s="123" t="s">
        <v>104</v>
      </c>
      <c r="C194" s="124"/>
      <c r="D194" s="124"/>
      <c r="E194" s="124"/>
      <c r="F194" s="124"/>
      <c r="G194" s="124"/>
      <c r="H194" s="125"/>
      <c r="I194" s="126">
        <v>810618.45</v>
      </c>
      <c r="J194" s="127">
        <v>672410.02</v>
      </c>
      <c r="K194" s="126">
        <v>674087.53096532507</v>
      </c>
      <c r="L194" s="127">
        <v>810618.45</v>
      </c>
      <c r="M194" s="128"/>
      <c r="N194" s="128"/>
      <c r="O194" s="128"/>
      <c r="P194" s="127">
        <v>9.7557485339000003</v>
      </c>
      <c r="Q194" s="129" t="s">
        <v>73</v>
      </c>
      <c r="R194" s="130">
        <v>0.77959327819550284</v>
      </c>
    </row>
    <row r="195" spans="2:18">
      <c r="B195" s="105" t="s">
        <v>106</v>
      </c>
      <c r="C195" s="106" t="s">
        <v>145</v>
      </c>
      <c r="D195" s="107" t="s">
        <v>70</v>
      </c>
      <c r="E195" s="106" t="s">
        <v>71</v>
      </c>
      <c r="F195" s="108">
        <v>43529.479733796295</v>
      </c>
      <c r="G195" s="108">
        <v>45595</v>
      </c>
      <c r="H195" s="107" t="s">
        <v>179</v>
      </c>
      <c r="I195" s="109">
        <v>2660.31</v>
      </c>
      <c r="J195" s="110">
        <v>2037.69</v>
      </c>
      <c r="K195" s="109">
        <v>2018.3622329662001</v>
      </c>
      <c r="L195" s="110">
        <v>2660.31</v>
      </c>
      <c r="M195" s="111">
        <v>75.869437507900003</v>
      </c>
      <c r="N195" s="111">
        <v>5.5739870754999998</v>
      </c>
      <c r="O195" s="106" t="s">
        <v>72</v>
      </c>
      <c r="P195" s="110">
        <v>2.92107975E-2</v>
      </c>
      <c r="Q195" s="112"/>
      <c r="R195" s="113"/>
    </row>
    <row r="196" spans="2:18">
      <c r="B196" s="114" t="s">
        <v>106</v>
      </c>
      <c r="C196" s="115" t="s">
        <v>145</v>
      </c>
      <c r="D196" s="116" t="s">
        <v>70</v>
      </c>
      <c r="E196" s="115" t="s">
        <v>71</v>
      </c>
      <c r="F196" s="117">
        <v>43622.582777777774</v>
      </c>
      <c r="G196" s="117">
        <v>46689</v>
      </c>
      <c r="H196" s="116" t="s">
        <v>179</v>
      </c>
      <c r="I196" s="118">
        <v>151024.65</v>
      </c>
      <c r="J196" s="119">
        <v>100708.24</v>
      </c>
      <c r="K196" s="118">
        <v>101099.3944377203</v>
      </c>
      <c r="L196" s="119">
        <v>151024.65</v>
      </c>
      <c r="M196" s="120">
        <v>66.942313349299994</v>
      </c>
      <c r="N196" s="120">
        <v>6.0730964118999999</v>
      </c>
      <c r="O196" s="115" t="s">
        <v>72</v>
      </c>
      <c r="P196" s="119">
        <v>1.463163497</v>
      </c>
      <c r="Q196" s="121"/>
      <c r="R196" s="122"/>
    </row>
    <row r="197" spans="2:18">
      <c r="B197" s="114" t="s">
        <v>69</v>
      </c>
      <c r="C197" s="115" t="s">
        <v>145</v>
      </c>
      <c r="D197" s="116" t="s">
        <v>70</v>
      </c>
      <c r="E197" s="115" t="s">
        <v>71</v>
      </c>
      <c r="F197" s="117">
        <v>43643.711400462962</v>
      </c>
      <c r="G197" s="117">
        <v>44011</v>
      </c>
      <c r="H197" s="116" t="s">
        <v>179</v>
      </c>
      <c r="I197" s="118">
        <v>100000</v>
      </c>
      <c r="J197" s="119">
        <v>96053.8</v>
      </c>
      <c r="K197" s="118">
        <v>96085.332016409302</v>
      </c>
      <c r="L197" s="119">
        <v>100000</v>
      </c>
      <c r="M197" s="120">
        <v>96.085332016400002</v>
      </c>
      <c r="N197" s="120">
        <v>4.0741577318999997</v>
      </c>
      <c r="O197" s="115" t="s">
        <v>72</v>
      </c>
      <c r="P197" s="119">
        <v>1.3905973541000001</v>
      </c>
      <c r="Q197" s="121"/>
      <c r="R197" s="122"/>
    </row>
    <row r="198" spans="2:18">
      <c r="B198" s="114" t="s">
        <v>106</v>
      </c>
      <c r="C198" s="115" t="s">
        <v>145</v>
      </c>
      <c r="D198" s="116" t="s">
        <v>70</v>
      </c>
      <c r="E198" s="115" t="s">
        <v>71</v>
      </c>
      <c r="F198" s="117">
        <v>43405.635879629626</v>
      </c>
      <c r="G198" s="117">
        <v>46885</v>
      </c>
      <c r="H198" s="116" t="s">
        <v>179</v>
      </c>
      <c r="I198" s="118">
        <v>1674.84</v>
      </c>
      <c r="J198" s="119">
        <v>1066.77</v>
      </c>
      <c r="K198" s="118">
        <v>1041.9139058201999</v>
      </c>
      <c r="L198" s="119">
        <v>1674.84</v>
      </c>
      <c r="M198" s="120">
        <v>62.209757697500002</v>
      </c>
      <c r="N198" s="120">
        <v>6.3476488715999997</v>
      </c>
      <c r="O198" s="115" t="s">
        <v>72</v>
      </c>
      <c r="P198" s="119">
        <v>1.5079124899999999E-2</v>
      </c>
      <c r="Q198" s="121"/>
      <c r="R198" s="122"/>
    </row>
    <row r="199" spans="2:18" ht="15.75">
      <c r="B199" s="123" t="s">
        <v>76</v>
      </c>
      <c r="C199" s="124"/>
      <c r="D199" s="124"/>
      <c r="E199" s="124"/>
      <c r="F199" s="124"/>
      <c r="G199" s="124"/>
      <c r="H199" s="125"/>
      <c r="I199" s="126">
        <v>255359.8</v>
      </c>
      <c r="J199" s="127">
        <v>199866.5</v>
      </c>
      <c r="K199" s="126">
        <v>200245.00259291599</v>
      </c>
      <c r="L199" s="127">
        <v>255359.8</v>
      </c>
      <c r="M199" s="128"/>
      <c r="N199" s="128"/>
      <c r="O199" s="128"/>
      <c r="P199" s="127">
        <v>2.8980507735000001</v>
      </c>
      <c r="Q199" s="129" t="s">
        <v>73</v>
      </c>
      <c r="R199" s="130">
        <v>4.5543357974104866E-2</v>
      </c>
    </row>
    <row r="200" spans="2:18">
      <c r="B200" s="105" t="s">
        <v>69</v>
      </c>
      <c r="C200" s="106" t="s">
        <v>77</v>
      </c>
      <c r="D200" s="107" t="s">
        <v>70</v>
      </c>
      <c r="E200" s="106" t="s">
        <v>71</v>
      </c>
      <c r="F200" s="108">
        <v>43643.521967592591</v>
      </c>
      <c r="G200" s="108">
        <v>44004</v>
      </c>
      <c r="H200" s="107" t="s">
        <v>179</v>
      </c>
      <c r="I200" s="109">
        <v>104512.6</v>
      </c>
      <c r="J200" s="110">
        <v>100012.46</v>
      </c>
      <c r="K200" s="109">
        <v>100049.66382197681</v>
      </c>
      <c r="L200" s="110">
        <v>104512.6</v>
      </c>
      <c r="M200" s="111">
        <v>95.729762556799997</v>
      </c>
      <c r="N200" s="111">
        <v>4.6283686968</v>
      </c>
      <c r="O200" s="106" t="s">
        <v>72</v>
      </c>
      <c r="P200" s="110">
        <v>1.4479712445999999</v>
      </c>
      <c r="Q200" s="112"/>
      <c r="R200" s="113"/>
    </row>
    <row r="201" spans="2:18">
      <c r="B201" s="114" t="s">
        <v>69</v>
      </c>
      <c r="C201" s="115" t="s">
        <v>77</v>
      </c>
      <c r="D201" s="116" t="s">
        <v>70</v>
      </c>
      <c r="E201" s="115" t="s">
        <v>71</v>
      </c>
      <c r="F201" s="117">
        <v>43643.520520833335</v>
      </c>
      <c r="G201" s="117">
        <v>44004</v>
      </c>
      <c r="H201" s="116" t="s">
        <v>179</v>
      </c>
      <c r="I201" s="118">
        <v>104512.6</v>
      </c>
      <c r="J201" s="119">
        <v>100012.46</v>
      </c>
      <c r="K201" s="118">
        <v>100049.66382197681</v>
      </c>
      <c r="L201" s="119">
        <v>104512.6</v>
      </c>
      <c r="M201" s="120">
        <v>95.729762556799997</v>
      </c>
      <c r="N201" s="120">
        <v>4.6283686968</v>
      </c>
      <c r="O201" s="115" t="s">
        <v>72</v>
      </c>
      <c r="P201" s="119">
        <v>1.4479712445999999</v>
      </c>
      <c r="Q201" s="121"/>
      <c r="R201" s="122"/>
    </row>
    <row r="202" spans="2:18">
      <c r="B202" s="114" t="s">
        <v>69</v>
      </c>
      <c r="C202" s="115" t="s">
        <v>77</v>
      </c>
      <c r="D202" s="116" t="s">
        <v>70</v>
      </c>
      <c r="E202" s="115" t="s">
        <v>71</v>
      </c>
      <c r="F202" s="117">
        <v>43643.522372685184</v>
      </c>
      <c r="G202" s="117">
        <v>44004</v>
      </c>
      <c r="H202" s="116" t="s">
        <v>179</v>
      </c>
      <c r="I202" s="118">
        <v>104512.6</v>
      </c>
      <c r="J202" s="119">
        <v>100012.46</v>
      </c>
      <c r="K202" s="118">
        <v>100049.66382197681</v>
      </c>
      <c r="L202" s="119">
        <v>104512.6</v>
      </c>
      <c r="M202" s="120">
        <v>95.729762556799997</v>
      </c>
      <c r="N202" s="120">
        <v>4.6283686968</v>
      </c>
      <c r="O202" s="115" t="s">
        <v>72</v>
      </c>
      <c r="P202" s="119">
        <v>1.4479712445999999</v>
      </c>
      <c r="Q202" s="121"/>
      <c r="R202" s="122"/>
    </row>
    <row r="203" spans="2:18">
      <c r="B203" s="114" t="s">
        <v>69</v>
      </c>
      <c r="C203" s="115" t="s">
        <v>77</v>
      </c>
      <c r="D203" s="116" t="s">
        <v>70</v>
      </c>
      <c r="E203" s="115" t="s">
        <v>71</v>
      </c>
      <c r="F203" s="117">
        <v>43643.520868055552</v>
      </c>
      <c r="G203" s="117">
        <v>44004</v>
      </c>
      <c r="H203" s="116" t="s">
        <v>179</v>
      </c>
      <c r="I203" s="118">
        <v>104512.6</v>
      </c>
      <c r="J203" s="119">
        <v>100012.46</v>
      </c>
      <c r="K203" s="118">
        <v>100049.66382197681</v>
      </c>
      <c r="L203" s="119">
        <v>104512.6</v>
      </c>
      <c r="M203" s="120">
        <v>95.729762556799997</v>
      </c>
      <c r="N203" s="120">
        <v>4.6283686968</v>
      </c>
      <c r="O203" s="115" t="s">
        <v>72</v>
      </c>
      <c r="P203" s="119">
        <v>1.4479712445999999</v>
      </c>
      <c r="Q203" s="121"/>
      <c r="R203" s="122"/>
    </row>
    <row r="204" spans="2:18">
      <c r="B204" s="114" t="s">
        <v>69</v>
      </c>
      <c r="C204" s="115" t="s">
        <v>77</v>
      </c>
      <c r="D204" s="116" t="s">
        <v>70</v>
      </c>
      <c r="E204" s="115" t="s">
        <v>71</v>
      </c>
      <c r="F204" s="117">
        <v>43643.522685185184</v>
      </c>
      <c r="G204" s="117">
        <v>44004</v>
      </c>
      <c r="H204" s="116" t="s">
        <v>179</v>
      </c>
      <c r="I204" s="118">
        <v>104512.6</v>
      </c>
      <c r="J204" s="119">
        <v>100012.46</v>
      </c>
      <c r="K204" s="118">
        <v>100049.66382197681</v>
      </c>
      <c r="L204" s="119">
        <v>104512.6</v>
      </c>
      <c r="M204" s="120">
        <v>95.729762556799997</v>
      </c>
      <c r="N204" s="120">
        <v>4.6283686968</v>
      </c>
      <c r="O204" s="115" t="s">
        <v>72</v>
      </c>
      <c r="P204" s="119">
        <v>1.4479712445999999</v>
      </c>
      <c r="Q204" s="121"/>
      <c r="R204" s="122"/>
    </row>
    <row r="205" spans="2:18">
      <c r="B205" s="114" t="s">
        <v>69</v>
      </c>
      <c r="C205" s="115" t="s">
        <v>77</v>
      </c>
      <c r="D205" s="116" t="s">
        <v>70</v>
      </c>
      <c r="E205" s="115" t="s">
        <v>71</v>
      </c>
      <c r="F205" s="117">
        <v>43643.521238425921</v>
      </c>
      <c r="G205" s="117">
        <v>44004</v>
      </c>
      <c r="H205" s="116" t="s">
        <v>179</v>
      </c>
      <c r="I205" s="118">
        <v>104512.6</v>
      </c>
      <c r="J205" s="119">
        <v>100012.46</v>
      </c>
      <c r="K205" s="118">
        <v>100049.66382197681</v>
      </c>
      <c r="L205" s="119">
        <v>104512.6</v>
      </c>
      <c r="M205" s="120">
        <v>95.729762556799997</v>
      </c>
      <c r="N205" s="120">
        <v>4.6283686968</v>
      </c>
      <c r="O205" s="115" t="s">
        <v>72</v>
      </c>
      <c r="P205" s="119">
        <v>1.4479712445999999</v>
      </c>
      <c r="Q205" s="121"/>
      <c r="R205" s="122"/>
    </row>
    <row r="206" spans="2:18">
      <c r="B206" s="114" t="s">
        <v>69</v>
      </c>
      <c r="C206" s="115" t="s">
        <v>77</v>
      </c>
      <c r="D206" s="116" t="s">
        <v>70</v>
      </c>
      <c r="E206" s="115" t="s">
        <v>71</v>
      </c>
      <c r="F206" s="117">
        <v>43621.65861111111</v>
      </c>
      <c r="G206" s="117">
        <v>44432</v>
      </c>
      <c r="H206" s="116" t="s">
        <v>179</v>
      </c>
      <c r="I206" s="118">
        <v>55171.92</v>
      </c>
      <c r="J206" s="119">
        <v>48866.11</v>
      </c>
      <c r="K206" s="118">
        <v>48860.793907614403</v>
      </c>
      <c r="L206" s="119">
        <v>55171.92</v>
      </c>
      <c r="M206" s="120">
        <v>88.560981578300002</v>
      </c>
      <c r="N206" s="120">
        <v>5.9039877173999997</v>
      </c>
      <c r="O206" s="115" t="s">
        <v>72</v>
      </c>
      <c r="P206" s="119">
        <v>0.70713905340000005</v>
      </c>
      <c r="Q206" s="121"/>
      <c r="R206" s="122"/>
    </row>
    <row r="207" spans="2:18" ht="15.75">
      <c r="B207" s="123" t="s">
        <v>78</v>
      </c>
      <c r="C207" s="124"/>
      <c r="D207" s="124"/>
      <c r="E207" s="124"/>
      <c r="F207" s="124"/>
      <c r="G207" s="124"/>
      <c r="H207" s="125"/>
      <c r="I207" s="126">
        <v>682247.52</v>
      </c>
      <c r="J207" s="127">
        <v>648940.87</v>
      </c>
      <c r="K207" s="126">
        <v>649158.77683947526</v>
      </c>
      <c r="L207" s="127">
        <v>682247.52</v>
      </c>
      <c r="M207" s="128"/>
      <c r="N207" s="128"/>
      <c r="O207" s="128"/>
      <c r="P207" s="127">
        <v>9.3949665210000006</v>
      </c>
      <c r="Q207" s="129" t="s">
        <v>73</v>
      </c>
      <c r="R207" s="130">
        <v>0.43165879618403918</v>
      </c>
    </row>
    <row r="208" spans="2:18">
      <c r="B208" s="105" t="s">
        <v>69</v>
      </c>
      <c r="C208" s="106" t="s">
        <v>80</v>
      </c>
      <c r="D208" s="107" t="s">
        <v>70</v>
      </c>
      <c r="E208" s="106" t="s">
        <v>71</v>
      </c>
      <c r="F208" s="108">
        <v>43461.7112037037</v>
      </c>
      <c r="G208" s="108">
        <v>44958</v>
      </c>
      <c r="H208" s="107" t="s">
        <v>179</v>
      </c>
      <c r="I208" s="109">
        <v>59425.68</v>
      </c>
      <c r="J208" s="110">
        <v>50708.77</v>
      </c>
      <c r="K208" s="109">
        <v>50714.7406219189</v>
      </c>
      <c r="L208" s="110">
        <v>59425.68</v>
      </c>
      <c r="M208" s="111">
        <v>85.341456121199997</v>
      </c>
      <c r="N208" s="111">
        <v>4.2951540540000002</v>
      </c>
      <c r="O208" s="106" t="s">
        <v>72</v>
      </c>
      <c r="P208" s="110">
        <v>0.73397034319999999</v>
      </c>
      <c r="Q208" s="112"/>
      <c r="R208" s="113"/>
    </row>
    <row r="209" spans="2:18">
      <c r="B209" s="114" t="s">
        <v>69</v>
      </c>
      <c r="C209" s="115" t="s">
        <v>80</v>
      </c>
      <c r="D209" s="116" t="s">
        <v>70</v>
      </c>
      <c r="E209" s="115" t="s">
        <v>71</v>
      </c>
      <c r="F209" s="117">
        <v>43461.705451388887</v>
      </c>
      <c r="G209" s="117">
        <v>44958</v>
      </c>
      <c r="H209" s="116" t="s">
        <v>179</v>
      </c>
      <c r="I209" s="118">
        <v>59425.68</v>
      </c>
      <c r="J209" s="119">
        <v>50708.77</v>
      </c>
      <c r="K209" s="118">
        <v>50714.7406219189</v>
      </c>
      <c r="L209" s="119">
        <v>59425.68</v>
      </c>
      <c r="M209" s="120">
        <v>85.341456121199997</v>
      </c>
      <c r="N209" s="120">
        <v>4.2951540540000002</v>
      </c>
      <c r="O209" s="115" t="s">
        <v>72</v>
      </c>
      <c r="P209" s="119">
        <v>0.73397034319999999</v>
      </c>
      <c r="Q209" s="121"/>
      <c r="R209" s="122"/>
    </row>
    <row r="210" spans="2:18">
      <c r="B210" s="114" t="s">
        <v>69</v>
      </c>
      <c r="C210" s="115" t="s">
        <v>80</v>
      </c>
      <c r="D210" s="116" t="s">
        <v>70</v>
      </c>
      <c r="E210" s="115" t="s">
        <v>71</v>
      </c>
      <c r="F210" s="117">
        <v>43461.711678240739</v>
      </c>
      <c r="G210" s="117">
        <v>44958</v>
      </c>
      <c r="H210" s="116" t="s">
        <v>179</v>
      </c>
      <c r="I210" s="118">
        <v>59425.68</v>
      </c>
      <c r="J210" s="119">
        <v>50708.77</v>
      </c>
      <c r="K210" s="118">
        <v>50714.7406219189</v>
      </c>
      <c r="L210" s="119">
        <v>59425.68</v>
      </c>
      <c r="M210" s="120">
        <v>85.341456121199997</v>
      </c>
      <c r="N210" s="120">
        <v>4.2951540540000002</v>
      </c>
      <c r="O210" s="115" t="s">
        <v>72</v>
      </c>
      <c r="P210" s="119">
        <v>0.73397034319999999</v>
      </c>
      <c r="Q210" s="121"/>
      <c r="R210" s="122"/>
    </row>
    <row r="211" spans="2:18">
      <c r="B211" s="114" t="s">
        <v>69</v>
      </c>
      <c r="C211" s="115" t="s">
        <v>80</v>
      </c>
      <c r="D211" s="116" t="s">
        <v>70</v>
      </c>
      <c r="E211" s="115" t="s">
        <v>71</v>
      </c>
      <c r="F211" s="117">
        <v>43461.706041666665</v>
      </c>
      <c r="G211" s="117">
        <v>44958</v>
      </c>
      <c r="H211" s="116" t="s">
        <v>179</v>
      </c>
      <c r="I211" s="118">
        <v>59425.68</v>
      </c>
      <c r="J211" s="119">
        <v>50708.77</v>
      </c>
      <c r="K211" s="118">
        <v>50714.7406219189</v>
      </c>
      <c r="L211" s="119">
        <v>59425.68</v>
      </c>
      <c r="M211" s="120">
        <v>85.341456121199997</v>
      </c>
      <c r="N211" s="120">
        <v>4.2951540540000002</v>
      </c>
      <c r="O211" s="115" t="s">
        <v>72</v>
      </c>
      <c r="P211" s="119">
        <v>0.73397034319999999</v>
      </c>
      <c r="Q211" s="121"/>
      <c r="R211" s="122"/>
    </row>
    <row r="212" spans="2:18">
      <c r="B212" s="114" t="s">
        <v>106</v>
      </c>
      <c r="C212" s="115" t="s">
        <v>80</v>
      </c>
      <c r="D212" s="116" t="s">
        <v>70</v>
      </c>
      <c r="E212" s="115" t="s">
        <v>71</v>
      </c>
      <c r="F212" s="117">
        <v>43475.59375</v>
      </c>
      <c r="G212" s="117">
        <v>44020</v>
      </c>
      <c r="H212" s="116" t="s">
        <v>179</v>
      </c>
      <c r="I212" s="118">
        <v>26963.35</v>
      </c>
      <c r="J212" s="119">
        <v>25003.599999999999</v>
      </c>
      <c r="K212" s="118">
        <v>25618.0852736587</v>
      </c>
      <c r="L212" s="119">
        <v>26963.35</v>
      </c>
      <c r="M212" s="120">
        <v>95.010765626899996</v>
      </c>
      <c r="N212" s="120">
        <v>5.3189363138000001</v>
      </c>
      <c r="O212" s="115" t="s">
        <v>72</v>
      </c>
      <c r="P212" s="119">
        <v>0.37075837540000001</v>
      </c>
      <c r="Q212" s="121"/>
      <c r="R212" s="122"/>
    </row>
    <row r="213" spans="2:18">
      <c r="B213" s="114" t="s">
        <v>69</v>
      </c>
      <c r="C213" s="115" t="s">
        <v>80</v>
      </c>
      <c r="D213" s="116" t="s">
        <v>70</v>
      </c>
      <c r="E213" s="115" t="s">
        <v>71</v>
      </c>
      <c r="F213" s="117">
        <v>43461.710763888885</v>
      </c>
      <c r="G213" s="117">
        <v>44958</v>
      </c>
      <c r="H213" s="116" t="s">
        <v>179</v>
      </c>
      <c r="I213" s="118">
        <v>59425.68</v>
      </c>
      <c r="J213" s="119">
        <v>50708.77</v>
      </c>
      <c r="K213" s="118">
        <v>50714.7406219189</v>
      </c>
      <c r="L213" s="119">
        <v>59425.68</v>
      </c>
      <c r="M213" s="120">
        <v>85.341456121199997</v>
      </c>
      <c r="N213" s="120">
        <v>4.2951540540000002</v>
      </c>
      <c r="O213" s="115" t="s">
        <v>72</v>
      </c>
      <c r="P213" s="119">
        <v>0.73397034319999999</v>
      </c>
      <c r="Q213" s="121"/>
      <c r="R213" s="122"/>
    </row>
    <row r="214" spans="2:18">
      <c r="B214" s="114" t="s">
        <v>69</v>
      </c>
      <c r="C214" s="115" t="s">
        <v>80</v>
      </c>
      <c r="D214" s="116" t="s">
        <v>70</v>
      </c>
      <c r="E214" s="115" t="s">
        <v>71</v>
      </c>
      <c r="F214" s="117">
        <v>43557.641944444447</v>
      </c>
      <c r="G214" s="117">
        <v>44958</v>
      </c>
      <c r="H214" s="116" t="s">
        <v>179</v>
      </c>
      <c r="I214" s="118">
        <v>58354.45</v>
      </c>
      <c r="J214" s="119">
        <v>50197.33</v>
      </c>
      <c r="K214" s="118">
        <v>50714.7341655946</v>
      </c>
      <c r="L214" s="119">
        <v>58354.45</v>
      </c>
      <c r="M214" s="120">
        <v>86.908083557599994</v>
      </c>
      <c r="N214" s="120">
        <v>4.2951580479000002</v>
      </c>
      <c r="O214" s="115" t="s">
        <v>72</v>
      </c>
      <c r="P214" s="119">
        <v>0.73397024980000003</v>
      </c>
      <c r="Q214" s="121"/>
      <c r="R214" s="122"/>
    </row>
    <row r="215" spans="2:18">
      <c r="B215" s="114" t="s">
        <v>69</v>
      </c>
      <c r="C215" s="115" t="s">
        <v>80</v>
      </c>
      <c r="D215" s="116" t="s">
        <v>70</v>
      </c>
      <c r="E215" s="115" t="s">
        <v>71</v>
      </c>
      <c r="F215" s="117">
        <v>43461.704942129625</v>
      </c>
      <c r="G215" s="117">
        <v>44958</v>
      </c>
      <c r="H215" s="116" t="s">
        <v>179</v>
      </c>
      <c r="I215" s="118">
        <v>59425.68</v>
      </c>
      <c r="J215" s="119">
        <v>50708.77</v>
      </c>
      <c r="K215" s="118">
        <v>50714.7406219189</v>
      </c>
      <c r="L215" s="119">
        <v>59425.68</v>
      </c>
      <c r="M215" s="120">
        <v>85.341456121199997</v>
      </c>
      <c r="N215" s="120">
        <v>4.2951540540000002</v>
      </c>
      <c r="O215" s="115" t="s">
        <v>72</v>
      </c>
      <c r="P215" s="119">
        <v>0.73397034319999999</v>
      </c>
      <c r="Q215" s="121"/>
      <c r="R215" s="122"/>
    </row>
    <row r="216" spans="2:18" ht="15.75">
      <c r="B216" s="123" t="s">
        <v>81</v>
      </c>
      <c r="C216" s="124"/>
      <c r="D216" s="124"/>
      <c r="E216" s="124"/>
      <c r="F216" s="124"/>
      <c r="G216" s="124"/>
      <c r="H216" s="125"/>
      <c r="I216" s="126">
        <v>441871.88</v>
      </c>
      <c r="J216" s="127">
        <v>379453.55000000005</v>
      </c>
      <c r="K216" s="126">
        <v>380621.26317076676</v>
      </c>
      <c r="L216" s="127">
        <v>441871.88</v>
      </c>
      <c r="M216" s="128"/>
      <c r="N216" s="128"/>
      <c r="O216" s="128"/>
      <c r="P216" s="127">
        <v>5.5085506844000003</v>
      </c>
      <c r="Q216" s="129" t="s">
        <v>73</v>
      </c>
      <c r="R216" s="130">
        <v>9.5662706088747537E-2</v>
      </c>
    </row>
    <row r="217" spans="2:18">
      <c r="B217" s="105" t="s">
        <v>69</v>
      </c>
      <c r="C217" s="106" t="s">
        <v>82</v>
      </c>
      <c r="D217" s="107" t="s">
        <v>70</v>
      </c>
      <c r="E217" s="106" t="s">
        <v>71</v>
      </c>
      <c r="F217" s="108">
        <v>43431.524270833332</v>
      </c>
      <c r="G217" s="108">
        <v>44043</v>
      </c>
      <c r="H217" s="107" t="s">
        <v>179</v>
      </c>
      <c r="I217" s="109">
        <v>328578.08</v>
      </c>
      <c r="J217" s="110">
        <v>302285.21999999997</v>
      </c>
      <c r="K217" s="109">
        <v>283557.90172032238</v>
      </c>
      <c r="L217" s="110">
        <v>328578.08</v>
      </c>
      <c r="M217" s="111">
        <v>86.298483976900002</v>
      </c>
      <c r="N217" s="111">
        <v>5.3189066734999999</v>
      </c>
      <c r="O217" s="106" t="s">
        <v>72</v>
      </c>
      <c r="P217" s="110">
        <v>4.1037987752999996</v>
      </c>
      <c r="Q217" s="112"/>
      <c r="R217" s="113"/>
    </row>
    <row r="218" spans="2:18">
      <c r="B218" s="114" t="s">
        <v>106</v>
      </c>
      <c r="C218" s="115" t="s">
        <v>82</v>
      </c>
      <c r="D218" s="116" t="s">
        <v>70</v>
      </c>
      <c r="E218" s="115" t="s">
        <v>71</v>
      </c>
      <c r="F218" s="117">
        <v>43643.545532407406</v>
      </c>
      <c r="G218" s="117">
        <v>45470</v>
      </c>
      <c r="H218" s="116" t="s">
        <v>179</v>
      </c>
      <c r="I218" s="118">
        <v>525137.05000000005</v>
      </c>
      <c r="J218" s="119">
        <v>400000</v>
      </c>
      <c r="K218" s="118">
        <v>400203.95148384158</v>
      </c>
      <c r="L218" s="119">
        <v>525137.05000000005</v>
      </c>
      <c r="M218" s="120">
        <v>76.209429802000002</v>
      </c>
      <c r="N218" s="120">
        <v>6.3979783361000004</v>
      </c>
      <c r="O218" s="115" t="s">
        <v>72</v>
      </c>
      <c r="P218" s="119">
        <v>5.7919616276000001</v>
      </c>
      <c r="Q218" s="121"/>
      <c r="R218" s="122"/>
    </row>
    <row r="219" spans="2:18" ht="15.75">
      <c r="B219" s="123" t="s">
        <v>83</v>
      </c>
      <c r="C219" s="124"/>
      <c r="D219" s="124"/>
      <c r="E219" s="124"/>
      <c r="F219" s="124"/>
      <c r="G219" s="124"/>
      <c r="H219" s="125"/>
      <c r="I219" s="126">
        <v>853715.13000000012</v>
      </c>
      <c r="J219" s="127">
        <v>702285.22</v>
      </c>
      <c r="K219" s="126">
        <v>683761.85320416396</v>
      </c>
      <c r="L219" s="127">
        <v>853715.13000000012</v>
      </c>
      <c r="M219" s="128"/>
      <c r="N219" s="128"/>
      <c r="O219" s="128"/>
      <c r="P219" s="127">
        <v>9.8957604028999988</v>
      </c>
      <c r="Q219" s="129" t="s">
        <v>73</v>
      </c>
      <c r="R219" s="130">
        <v>0.2540918042240124</v>
      </c>
    </row>
    <row r="220" spans="2:18">
      <c r="B220" s="105" t="s">
        <v>69</v>
      </c>
      <c r="C220" s="106" t="s">
        <v>114</v>
      </c>
      <c r="D220" s="107" t="s">
        <v>70</v>
      </c>
      <c r="E220" s="106" t="s">
        <v>71</v>
      </c>
      <c r="F220" s="108">
        <v>43643.711909722224</v>
      </c>
      <c r="G220" s="108">
        <v>44061</v>
      </c>
      <c r="H220" s="107" t="s">
        <v>179</v>
      </c>
      <c r="I220" s="109">
        <v>30000</v>
      </c>
      <c r="J220" s="110">
        <v>28436.87</v>
      </c>
      <c r="K220" s="109">
        <v>28447.793728065499</v>
      </c>
      <c r="L220" s="110">
        <v>30000</v>
      </c>
      <c r="M220" s="111">
        <v>94.825979093599997</v>
      </c>
      <c r="N220" s="111">
        <v>4.7834818106999997</v>
      </c>
      <c r="O220" s="106" t="s">
        <v>72</v>
      </c>
      <c r="P220" s="110">
        <v>0.4117114013</v>
      </c>
      <c r="Q220" s="112"/>
      <c r="R220" s="113"/>
    </row>
    <row r="221" spans="2:18">
      <c r="B221" s="114" t="s">
        <v>69</v>
      </c>
      <c r="C221" s="115" t="s">
        <v>114</v>
      </c>
      <c r="D221" s="116" t="s">
        <v>70</v>
      </c>
      <c r="E221" s="115" t="s">
        <v>71</v>
      </c>
      <c r="F221" s="117">
        <v>43643.720162037032</v>
      </c>
      <c r="G221" s="117">
        <v>43931</v>
      </c>
      <c r="H221" s="116" t="s">
        <v>179</v>
      </c>
      <c r="I221" s="118">
        <v>35000</v>
      </c>
      <c r="J221" s="119">
        <v>33725.24</v>
      </c>
      <c r="K221" s="118">
        <v>33738.276847946399</v>
      </c>
      <c r="L221" s="119">
        <v>35000</v>
      </c>
      <c r="M221" s="120">
        <v>96.395076708399998</v>
      </c>
      <c r="N221" s="120">
        <v>4.8144059882999999</v>
      </c>
      <c r="O221" s="115" t="s">
        <v>72</v>
      </c>
      <c r="P221" s="119">
        <v>0.48827804959999999</v>
      </c>
      <c r="Q221" s="121"/>
      <c r="R221" s="122"/>
    </row>
    <row r="222" spans="2:18">
      <c r="B222" s="114" t="s">
        <v>69</v>
      </c>
      <c r="C222" s="115" t="s">
        <v>114</v>
      </c>
      <c r="D222" s="116" t="s">
        <v>70</v>
      </c>
      <c r="E222" s="115" t="s">
        <v>71</v>
      </c>
      <c r="F222" s="117">
        <v>43643.714525462958</v>
      </c>
      <c r="G222" s="117">
        <v>44061</v>
      </c>
      <c r="H222" s="116" t="s">
        <v>179</v>
      </c>
      <c r="I222" s="118">
        <v>30000</v>
      </c>
      <c r="J222" s="119">
        <v>28436.87</v>
      </c>
      <c r="K222" s="118">
        <v>28447.793728065499</v>
      </c>
      <c r="L222" s="119">
        <v>30000</v>
      </c>
      <c r="M222" s="120">
        <v>94.825979093599997</v>
      </c>
      <c r="N222" s="120">
        <v>4.7834818106999997</v>
      </c>
      <c r="O222" s="115" t="s">
        <v>72</v>
      </c>
      <c r="P222" s="119">
        <v>0.4117114013</v>
      </c>
      <c r="Q222" s="121"/>
      <c r="R222" s="122"/>
    </row>
    <row r="223" spans="2:18">
      <c r="B223" s="114" t="s">
        <v>69</v>
      </c>
      <c r="C223" s="115" t="s">
        <v>114</v>
      </c>
      <c r="D223" s="116" t="s">
        <v>70</v>
      </c>
      <c r="E223" s="115" t="s">
        <v>71</v>
      </c>
      <c r="F223" s="117">
        <v>43643.718356481477</v>
      </c>
      <c r="G223" s="117">
        <v>43941</v>
      </c>
      <c r="H223" s="116" t="s">
        <v>179</v>
      </c>
      <c r="I223" s="118">
        <v>30000</v>
      </c>
      <c r="J223" s="119">
        <v>28877.09</v>
      </c>
      <c r="K223" s="118">
        <v>28888.182584548402</v>
      </c>
      <c r="L223" s="119">
        <v>30000</v>
      </c>
      <c r="M223" s="120">
        <v>96.293941948500006</v>
      </c>
      <c r="N223" s="120">
        <v>4.7834769600999998</v>
      </c>
      <c r="O223" s="115" t="s">
        <v>72</v>
      </c>
      <c r="P223" s="119">
        <v>0.41808493990000001</v>
      </c>
      <c r="Q223" s="121"/>
      <c r="R223" s="122"/>
    </row>
    <row r="224" spans="2:18">
      <c r="B224" s="114" t="s">
        <v>69</v>
      </c>
      <c r="C224" s="115" t="s">
        <v>114</v>
      </c>
      <c r="D224" s="116" t="s">
        <v>70</v>
      </c>
      <c r="E224" s="115" t="s">
        <v>71</v>
      </c>
      <c r="F224" s="117">
        <v>43643.712349537032</v>
      </c>
      <c r="G224" s="117">
        <v>44061</v>
      </c>
      <c r="H224" s="116" t="s">
        <v>179</v>
      </c>
      <c r="I224" s="118">
        <v>30000</v>
      </c>
      <c r="J224" s="119">
        <v>28436.87</v>
      </c>
      <c r="K224" s="118">
        <v>28447.793728065499</v>
      </c>
      <c r="L224" s="119">
        <v>30000</v>
      </c>
      <c r="M224" s="120">
        <v>94.825979093599997</v>
      </c>
      <c r="N224" s="120">
        <v>4.7834818106999997</v>
      </c>
      <c r="O224" s="115" t="s">
        <v>72</v>
      </c>
      <c r="P224" s="119">
        <v>0.4117114013</v>
      </c>
      <c r="Q224" s="121"/>
      <c r="R224" s="122"/>
    </row>
    <row r="225" spans="2:18">
      <c r="B225" s="114" t="s">
        <v>69</v>
      </c>
      <c r="C225" s="115" t="s">
        <v>114</v>
      </c>
      <c r="D225" s="116" t="s">
        <v>70</v>
      </c>
      <c r="E225" s="115" t="s">
        <v>71</v>
      </c>
      <c r="F225" s="117">
        <v>43644.483229166668</v>
      </c>
      <c r="G225" s="117">
        <v>43714</v>
      </c>
      <c r="H225" s="116" t="s">
        <v>179</v>
      </c>
      <c r="I225" s="118">
        <v>30495</v>
      </c>
      <c r="J225" s="119">
        <v>30120.23</v>
      </c>
      <c r="K225" s="118">
        <v>30130.8737718499</v>
      </c>
      <c r="L225" s="119">
        <v>30495</v>
      </c>
      <c r="M225" s="120">
        <v>98.805947767999996</v>
      </c>
      <c r="N225" s="120">
        <v>6.660236061</v>
      </c>
      <c r="O225" s="115" t="s">
        <v>72</v>
      </c>
      <c r="P225" s="119">
        <v>0.43606981900000003</v>
      </c>
      <c r="Q225" s="121"/>
      <c r="R225" s="122"/>
    </row>
    <row r="226" spans="2:18">
      <c r="B226" s="114" t="s">
        <v>69</v>
      </c>
      <c r="C226" s="115" t="s">
        <v>114</v>
      </c>
      <c r="D226" s="116" t="s">
        <v>70</v>
      </c>
      <c r="E226" s="115" t="s">
        <v>71</v>
      </c>
      <c r="F226" s="117">
        <v>43643.716898148152</v>
      </c>
      <c r="G226" s="117">
        <v>43941</v>
      </c>
      <c r="H226" s="116" t="s">
        <v>179</v>
      </c>
      <c r="I226" s="118">
        <v>30000</v>
      </c>
      <c r="J226" s="119">
        <v>28877.09</v>
      </c>
      <c r="K226" s="118">
        <v>28888.182584548402</v>
      </c>
      <c r="L226" s="119">
        <v>30000</v>
      </c>
      <c r="M226" s="120">
        <v>96.293941948500006</v>
      </c>
      <c r="N226" s="120">
        <v>4.7834769600999998</v>
      </c>
      <c r="O226" s="115" t="s">
        <v>72</v>
      </c>
      <c r="P226" s="119">
        <v>0.41808493990000001</v>
      </c>
      <c r="Q226" s="121"/>
      <c r="R226" s="122"/>
    </row>
    <row r="227" spans="2:18">
      <c r="B227" s="114" t="s">
        <v>69</v>
      </c>
      <c r="C227" s="115" t="s">
        <v>114</v>
      </c>
      <c r="D227" s="116" t="s">
        <v>70</v>
      </c>
      <c r="E227" s="115" t="s">
        <v>71</v>
      </c>
      <c r="F227" s="117">
        <v>43643.718796296293</v>
      </c>
      <c r="G227" s="117">
        <v>43824</v>
      </c>
      <c r="H227" s="116" t="s">
        <v>179</v>
      </c>
      <c r="I227" s="118">
        <v>75000</v>
      </c>
      <c r="J227" s="119">
        <v>73275.539999999994</v>
      </c>
      <c r="K227" s="118">
        <v>73303.796840233394</v>
      </c>
      <c r="L227" s="119">
        <v>75000</v>
      </c>
      <c r="M227" s="120">
        <v>97.738395787000002</v>
      </c>
      <c r="N227" s="120">
        <v>4.8025640437000003</v>
      </c>
      <c r="O227" s="115" t="s">
        <v>72</v>
      </c>
      <c r="P227" s="119">
        <v>1.0608910203999999</v>
      </c>
      <c r="Q227" s="121"/>
      <c r="R227" s="122"/>
    </row>
    <row r="228" spans="2:18">
      <c r="B228" s="114" t="s">
        <v>69</v>
      </c>
      <c r="C228" s="115" t="s">
        <v>114</v>
      </c>
      <c r="D228" s="116" t="s">
        <v>70</v>
      </c>
      <c r="E228" s="115" t="s">
        <v>71</v>
      </c>
      <c r="F228" s="117">
        <v>43643.71292824074</v>
      </c>
      <c r="G228" s="117">
        <v>44061</v>
      </c>
      <c r="H228" s="116" t="s">
        <v>179</v>
      </c>
      <c r="I228" s="118">
        <v>30000</v>
      </c>
      <c r="J228" s="119">
        <v>28436.87</v>
      </c>
      <c r="K228" s="118">
        <v>28447.793728065499</v>
      </c>
      <c r="L228" s="119">
        <v>30000</v>
      </c>
      <c r="M228" s="120">
        <v>94.825979093599997</v>
      </c>
      <c r="N228" s="120">
        <v>4.7834818106999997</v>
      </c>
      <c r="O228" s="115" t="s">
        <v>72</v>
      </c>
      <c r="P228" s="119">
        <v>0.4117114013</v>
      </c>
      <c r="Q228" s="121"/>
      <c r="R228" s="122"/>
    </row>
    <row r="229" spans="2:18">
      <c r="B229" s="114" t="s">
        <v>69</v>
      </c>
      <c r="C229" s="115" t="s">
        <v>114</v>
      </c>
      <c r="D229" s="116" t="s">
        <v>70</v>
      </c>
      <c r="E229" s="115" t="s">
        <v>71</v>
      </c>
      <c r="F229" s="117">
        <v>43643.717280092591</v>
      </c>
      <c r="G229" s="117">
        <v>43941</v>
      </c>
      <c r="H229" s="116" t="s">
        <v>179</v>
      </c>
      <c r="I229" s="118">
        <v>30000</v>
      </c>
      <c r="J229" s="119">
        <v>28877.09</v>
      </c>
      <c r="K229" s="118">
        <v>28888.182584548402</v>
      </c>
      <c r="L229" s="119">
        <v>30000</v>
      </c>
      <c r="M229" s="120">
        <v>96.293941948500006</v>
      </c>
      <c r="N229" s="120">
        <v>4.7834769600999998</v>
      </c>
      <c r="O229" s="115" t="s">
        <v>72</v>
      </c>
      <c r="P229" s="119">
        <v>0.41808493990000001</v>
      </c>
      <c r="Q229" s="121"/>
      <c r="R229" s="122"/>
    </row>
    <row r="230" spans="2:18">
      <c r="B230" s="114" t="s">
        <v>69</v>
      </c>
      <c r="C230" s="115" t="s">
        <v>114</v>
      </c>
      <c r="D230" s="116" t="s">
        <v>70</v>
      </c>
      <c r="E230" s="115" t="s">
        <v>71</v>
      </c>
      <c r="F230" s="117">
        <v>43523.500937500001</v>
      </c>
      <c r="G230" s="117">
        <v>44046</v>
      </c>
      <c r="H230" s="116" t="s">
        <v>179</v>
      </c>
      <c r="I230" s="118">
        <v>216279</v>
      </c>
      <c r="J230" s="119">
        <v>198954.68</v>
      </c>
      <c r="K230" s="118">
        <v>202899.92670832379</v>
      </c>
      <c r="L230" s="119">
        <v>216279</v>
      </c>
      <c r="M230" s="120">
        <v>93.813974869600003</v>
      </c>
      <c r="N230" s="120">
        <v>6.0000017064</v>
      </c>
      <c r="O230" s="115" t="s">
        <v>72</v>
      </c>
      <c r="P230" s="119">
        <v>2.9364742286999999</v>
      </c>
      <c r="Q230" s="121"/>
      <c r="R230" s="122"/>
    </row>
    <row r="231" spans="2:18">
      <c r="B231" s="114" t="s">
        <v>69</v>
      </c>
      <c r="C231" s="115" t="s">
        <v>114</v>
      </c>
      <c r="D231" s="116" t="s">
        <v>70</v>
      </c>
      <c r="E231" s="115" t="s">
        <v>71</v>
      </c>
      <c r="F231" s="117">
        <v>43643.719143518523</v>
      </c>
      <c r="G231" s="117">
        <v>43824</v>
      </c>
      <c r="H231" s="116" t="s">
        <v>179</v>
      </c>
      <c r="I231" s="118">
        <v>75000</v>
      </c>
      <c r="J231" s="119">
        <v>73275.539999999994</v>
      </c>
      <c r="K231" s="118">
        <v>73303.796840233394</v>
      </c>
      <c r="L231" s="119">
        <v>75000</v>
      </c>
      <c r="M231" s="120">
        <v>97.738395787000002</v>
      </c>
      <c r="N231" s="120">
        <v>4.8025640437000003</v>
      </c>
      <c r="O231" s="115" t="s">
        <v>72</v>
      </c>
      <c r="P231" s="119">
        <v>1.0608910203999999</v>
      </c>
      <c r="Q231" s="121"/>
      <c r="R231" s="122"/>
    </row>
    <row r="232" spans="2:18">
      <c r="B232" s="114" t="s">
        <v>69</v>
      </c>
      <c r="C232" s="115" t="s">
        <v>114</v>
      </c>
      <c r="D232" s="116" t="s">
        <v>70</v>
      </c>
      <c r="E232" s="115" t="s">
        <v>71</v>
      </c>
      <c r="F232" s="117">
        <v>43643.713692129633</v>
      </c>
      <c r="G232" s="117">
        <v>44009</v>
      </c>
      <c r="H232" s="116" t="s">
        <v>179</v>
      </c>
      <c r="I232" s="118">
        <v>30000</v>
      </c>
      <c r="J232" s="119">
        <v>28436.87</v>
      </c>
      <c r="K232" s="118">
        <v>28447.793728065499</v>
      </c>
      <c r="L232" s="119">
        <v>30000</v>
      </c>
      <c r="M232" s="120">
        <v>94.825979093599997</v>
      </c>
      <c r="N232" s="120">
        <v>4.7834818106999997</v>
      </c>
      <c r="O232" s="115" t="s">
        <v>72</v>
      </c>
      <c r="P232" s="119">
        <v>0.4117114013</v>
      </c>
      <c r="Q232" s="121"/>
      <c r="R232" s="122"/>
    </row>
    <row r="233" spans="2:18">
      <c r="B233" s="114" t="s">
        <v>69</v>
      </c>
      <c r="C233" s="115" t="s">
        <v>114</v>
      </c>
      <c r="D233" s="116" t="s">
        <v>70</v>
      </c>
      <c r="E233" s="115" t="s">
        <v>71</v>
      </c>
      <c r="F233" s="117">
        <v>43643.71774305556</v>
      </c>
      <c r="G233" s="117">
        <v>43941</v>
      </c>
      <c r="H233" s="116" t="s">
        <v>179</v>
      </c>
      <c r="I233" s="118">
        <v>30000</v>
      </c>
      <c r="J233" s="119">
        <v>28877.09</v>
      </c>
      <c r="K233" s="118">
        <v>28888.182337978698</v>
      </c>
      <c r="L233" s="119">
        <v>30000</v>
      </c>
      <c r="M233" s="120">
        <v>96.293941126600004</v>
      </c>
      <c r="N233" s="120">
        <v>4.7834780666999999</v>
      </c>
      <c r="O233" s="115" t="s">
        <v>72</v>
      </c>
      <c r="P233" s="119">
        <v>0.4180849364</v>
      </c>
      <c r="Q233" s="121"/>
      <c r="R233" s="122"/>
    </row>
    <row r="234" spans="2:18" ht="15.75">
      <c r="B234" s="123" t="s">
        <v>115</v>
      </c>
      <c r="C234" s="124"/>
      <c r="D234" s="124"/>
      <c r="E234" s="124"/>
      <c r="F234" s="124"/>
      <c r="G234" s="124"/>
      <c r="H234" s="125"/>
      <c r="I234" s="126">
        <v>701774</v>
      </c>
      <c r="J234" s="127">
        <v>667043.93999999994</v>
      </c>
      <c r="K234" s="126">
        <v>671168.3697405383</v>
      </c>
      <c r="L234" s="127">
        <v>701774</v>
      </c>
      <c r="M234" s="128"/>
      <c r="N234" s="128"/>
      <c r="O234" s="128"/>
      <c r="P234" s="127">
        <v>9.7135009006999997</v>
      </c>
      <c r="Q234" s="129" t="s">
        <v>73</v>
      </c>
      <c r="R234" s="130">
        <v>1.216452605109738</v>
      </c>
    </row>
    <row r="235" spans="2:18">
      <c r="B235" s="105" t="s">
        <v>69</v>
      </c>
      <c r="C235" s="106" t="s">
        <v>107</v>
      </c>
      <c r="D235" s="107" t="s">
        <v>70</v>
      </c>
      <c r="E235" s="106" t="s">
        <v>71</v>
      </c>
      <c r="F235" s="108">
        <v>43643.510451388887</v>
      </c>
      <c r="G235" s="108">
        <v>44012</v>
      </c>
      <c r="H235" s="107" t="s">
        <v>179</v>
      </c>
      <c r="I235" s="109">
        <v>104713.7</v>
      </c>
      <c r="J235" s="110">
        <v>100012.74</v>
      </c>
      <c r="K235" s="109">
        <v>100050.74694043009</v>
      </c>
      <c r="L235" s="110">
        <v>104713.7</v>
      </c>
      <c r="M235" s="111">
        <v>95.546950342200006</v>
      </c>
      <c r="N235" s="111">
        <v>4.7312224924999997</v>
      </c>
      <c r="O235" s="106" t="s">
        <v>72</v>
      </c>
      <c r="P235" s="110">
        <v>1.44798692</v>
      </c>
      <c r="Q235" s="112"/>
      <c r="R235" s="113"/>
    </row>
    <row r="236" spans="2:18">
      <c r="B236" s="114" t="s">
        <v>69</v>
      </c>
      <c r="C236" s="115" t="s">
        <v>107</v>
      </c>
      <c r="D236" s="116" t="s">
        <v>70</v>
      </c>
      <c r="E236" s="115" t="s">
        <v>71</v>
      </c>
      <c r="F236" s="117">
        <v>43390.725937499999</v>
      </c>
      <c r="G236" s="117">
        <v>43941</v>
      </c>
      <c r="H236" s="116" t="s">
        <v>179</v>
      </c>
      <c r="I236" s="118">
        <v>53969.86</v>
      </c>
      <c r="J236" s="119">
        <v>50007.18</v>
      </c>
      <c r="K236" s="118">
        <v>50545.810941673801</v>
      </c>
      <c r="L236" s="119">
        <v>53969.86</v>
      </c>
      <c r="M236" s="120">
        <v>93.655627310599996</v>
      </c>
      <c r="N236" s="120">
        <v>5.3538406680000001</v>
      </c>
      <c r="O236" s="115" t="s">
        <v>72</v>
      </c>
      <c r="P236" s="119">
        <v>0.73152550419999995</v>
      </c>
      <c r="Q236" s="121"/>
      <c r="R236" s="122"/>
    </row>
    <row r="237" spans="2:18">
      <c r="B237" s="114" t="s">
        <v>69</v>
      </c>
      <c r="C237" s="115" t="s">
        <v>107</v>
      </c>
      <c r="D237" s="116" t="s">
        <v>70</v>
      </c>
      <c r="E237" s="115" t="s">
        <v>71</v>
      </c>
      <c r="F237" s="117">
        <v>43643.510833333334</v>
      </c>
      <c r="G237" s="117">
        <v>44012</v>
      </c>
      <c r="H237" s="116" t="s">
        <v>179</v>
      </c>
      <c r="I237" s="118">
        <v>104713.7</v>
      </c>
      <c r="J237" s="119">
        <v>100012.74</v>
      </c>
      <c r="K237" s="118">
        <v>100050.74694043009</v>
      </c>
      <c r="L237" s="119">
        <v>104713.7</v>
      </c>
      <c r="M237" s="120">
        <v>95.546950342200006</v>
      </c>
      <c r="N237" s="120">
        <v>4.7312224924999997</v>
      </c>
      <c r="O237" s="115" t="s">
        <v>72</v>
      </c>
      <c r="P237" s="119">
        <v>1.44798692</v>
      </c>
      <c r="Q237" s="121"/>
      <c r="R237" s="122"/>
    </row>
    <row r="238" spans="2:18">
      <c r="B238" s="114" t="s">
        <v>69</v>
      </c>
      <c r="C238" s="115" t="s">
        <v>107</v>
      </c>
      <c r="D238" s="116" t="s">
        <v>70</v>
      </c>
      <c r="E238" s="115" t="s">
        <v>71</v>
      </c>
      <c r="F238" s="117">
        <v>43543.574571759258</v>
      </c>
      <c r="G238" s="117">
        <v>43934</v>
      </c>
      <c r="H238" s="116" t="s">
        <v>179</v>
      </c>
      <c r="I238" s="118">
        <v>197293.63</v>
      </c>
      <c r="J238" s="119">
        <v>186885.4</v>
      </c>
      <c r="K238" s="118">
        <v>187206.0885379028</v>
      </c>
      <c r="L238" s="119">
        <v>197293.63</v>
      </c>
      <c r="M238" s="120">
        <v>94.887041481200001</v>
      </c>
      <c r="N238" s="120">
        <v>5.3542647929999996</v>
      </c>
      <c r="O238" s="115" t="s">
        <v>72</v>
      </c>
      <c r="P238" s="119">
        <v>2.7093447659000001</v>
      </c>
      <c r="Q238" s="121"/>
      <c r="R238" s="122"/>
    </row>
    <row r="239" spans="2:18">
      <c r="B239" s="114" t="s">
        <v>69</v>
      </c>
      <c r="C239" s="115" t="s">
        <v>107</v>
      </c>
      <c r="D239" s="116" t="s">
        <v>70</v>
      </c>
      <c r="E239" s="115" t="s">
        <v>71</v>
      </c>
      <c r="F239" s="117">
        <v>43643.511203703703</v>
      </c>
      <c r="G239" s="117">
        <v>44012</v>
      </c>
      <c r="H239" s="116" t="s">
        <v>179</v>
      </c>
      <c r="I239" s="118">
        <v>104713.7</v>
      </c>
      <c r="J239" s="119">
        <v>100012.74</v>
      </c>
      <c r="K239" s="118">
        <v>100050.74694043009</v>
      </c>
      <c r="L239" s="119">
        <v>104713.7</v>
      </c>
      <c r="M239" s="120">
        <v>95.546950342200006</v>
      </c>
      <c r="N239" s="120">
        <v>4.7312224924999997</v>
      </c>
      <c r="O239" s="115" t="s">
        <v>72</v>
      </c>
      <c r="P239" s="119">
        <v>1.44798692</v>
      </c>
      <c r="Q239" s="121"/>
      <c r="R239" s="122"/>
    </row>
    <row r="240" spans="2:18">
      <c r="B240" s="114" t="s">
        <v>69</v>
      </c>
      <c r="C240" s="115" t="s">
        <v>107</v>
      </c>
      <c r="D240" s="116" t="s">
        <v>70</v>
      </c>
      <c r="E240" s="115" t="s">
        <v>71</v>
      </c>
      <c r="F240" s="117">
        <v>43390.72520833333</v>
      </c>
      <c r="G240" s="117">
        <v>43941</v>
      </c>
      <c r="H240" s="116" t="s">
        <v>179</v>
      </c>
      <c r="I240" s="118">
        <v>53969.86</v>
      </c>
      <c r="J240" s="119">
        <v>50007.18</v>
      </c>
      <c r="K240" s="118">
        <v>50545.810941673801</v>
      </c>
      <c r="L240" s="119">
        <v>53969.86</v>
      </c>
      <c r="M240" s="120">
        <v>93.655627310599996</v>
      </c>
      <c r="N240" s="120">
        <v>5.3538406680000001</v>
      </c>
      <c r="O240" s="115" t="s">
        <v>72</v>
      </c>
      <c r="P240" s="119">
        <v>0.73152550419999995</v>
      </c>
      <c r="Q240" s="121"/>
      <c r="R240" s="122"/>
    </row>
    <row r="241" spans="2:18">
      <c r="B241" s="114" t="s">
        <v>69</v>
      </c>
      <c r="C241" s="115" t="s">
        <v>107</v>
      </c>
      <c r="D241" s="116" t="s">
        <v>70</v>
      </c>
      <c r="E241" s="115" t="s">
        <v>71</v>
      </c>
      <c r="F241" s="117">
        <v>43557.643553240741</v>
      </c>
      <c r="G241" s="117">
        <v>43941</v>
      </c>
      <c r="H241" s="116" t="s">
        <v>179</v>
      </c>
      <c r="I241" s="118">
        <v>53322.6</v>
      </c>
      <c r="J241" s="119">
        <v>50560.12</v>
      </c>
      <c r="K241" s="118">
        <v>50545.648487372797</v>
      </c>
      <c r="L241" s="119">
        <v>53322.6</v>
      </c>
      <c r="M241" s="120">
        <v>94.792167837600005</v>
      </c>
      <c r="N241" s="120">
        <v>5.3542701909000003</v>
      </c>
      <c r="O241" s="115" t="s">
        <v>72</v>
      </c>
      <c r="P241" s="119">
        <v>0.73152315310000005</v>
      </c>
      <c r="Q241" s="121"/>
      <c r="R241" s="122"/>
    </row>
    <row r="242" spans="2:18">
      <c r="B242" s="114" t="s">
        <v>69</v>
      </c>
      <c r="C242" s="115" t="s">
        <v>107</v>
      </c>
      <c r="D242" s="116" t="s">
        <v>70</v>
      </c>
      <c r="E242" s="115" t="s">
        <v>71</v>
      </c>
      <c r="F242" s="117">
        <v>43390.725648148145</v>
      </c>
      <c r="G242" s="117">
        <v>43941</v>
      </c>
      <c r="H242" s="116" t="s">
        <v>179</v>
      </c>
      <c r="I242" s="118">
        <v>53969.86</v>
      </c>
      <c r="J242" s="119">
        <v>50007.18</v>
      </c>
      <c r="K242" s="118">
        <v>50545.810941673801</v>
      </c>
      <c r="L242" s="119">
        <v>53969.86</v>
      </c>
      <c r="M242" s="120">
        <v>93.655627310599996</v>
      </c>
      <c r="N242" s="120">
        <v>5.3538406680000001</v>
      </c>
      <c r="O242" s="115" t="s">
        <v>72</v>
      </c>
      <c r="P242" s="119">
        <v>0.73152550419999995</v>
      </c>
      <c r="Q242" s="121"/>
      <c r="R242" s="122"/>
    </row>
    <row r="243" spans="2:18" ht="15.75">
      <c r="B243" s="123" t="s">
        <v>108</v>
      </c>
      <c r="C243" s="124"/>
      <c r="D243" s="124"/>
      <c r="E243" s="124"/>
      <c r="F243" s="124"/>
      <c r="G243" s="124"/>
      <c r="H243" s="125"/>
      <c r="I243" s="126">
        <v>726666.90999999992</v>
      </c>
      <c r="J243" s="127">
        <v>687505.28000000014</v>
      </c>
      <c r="K243" s="126">
        <v>689541.41067158733</v>
      </c>
      <c r="L243" s="127">
        <v>726666.90999999992</v>
      </c>
      <c r="M243" s="128"/>
      <c r="N243" s="128"/>
      <c r="O243" s="128"/>
      <c r="P243" s="127">
        <v>9.9794051915999997</v>
      </c>
      <c r="Q243" s="129" t="s">
        <v>73</v>
      </c>
      <c r="R243" s="130">
        <v>2.1424482206826898</v>
      </c>
    </row>
    <row r="244" spans="2:18">
      <c r="B244" s="105" t="s">
        <v>105</v>
      </c>
      <c r="C244" s="106" t="s">
        <v>180</v>
      </c>
      <c r="D244" s="107" t="s">
        <v>70</v>
      </c>
      <c r="E244" s="106" t="s">
        <v>181</v>
      </c>
      <c r="F244" s="108">
        <v>43644.489421296297</v>
      </c>
      <c r="G244" s="108">
        <v>43669</v>
      </c>
      <c r="H244" s="107" t="s">
        <v>179</v>
      </c>
      <c r="I244" s="109">
        <v>200000</v>
      </c>
      <c r="J244" s="110">
        <v>199721.25</v>
      </c>
      <c r="K244" s="109">
        <v>199743.53569343791</v>
      </c>
      <c r="L244" s="110">
        <v>200000</v>
      </c>
      <c r="M244" s="111">
        <v>99.871767846699996</v>
      </c>
      <c r="N244" s="111">
        <v>2.0571683298000001</v>
      </c>
      <c r="O244" s="106" t="s">
        <v>88</v>
      </c>
      <c r="P244" s="110">
        <v>2.8907932813000001</v>
      </c>
      <c r="Q244" s="112"/>
      <c r="R244" s="113"/>
    </row>
    <row r="245" spans="2:18" ht="15.75">
      <c r="B245" s="123" t="s">
        <v>182</v>
      </c>
      <c r="C245" s="124"/>
      <c r="D245" s="124"/>
      <c r="E245" s="124"/>
      <c r="F245" s="124"/>
      <c r="G245" s="124"/>
      <c r="H245" s="125"/>
      <c r="I245" s="126">
        <v>200000</v>
      </c>
      <c r="J245" s="127">
        <v>199721.25</v>
      </c>
      <c r="K245" s="126">
        <v>199743.53569343791</v>
      </c>
      <c r="L245" s="127">
        <v>200000</v>
      </c>
      <c r="M245" s="128"/>
      <c r="N245" s="128"/>
      <c r="O245" s="128"/>
      <c r="P245" s="127">
        <v>2.8907932813000001</v>
      </c>
      <c r="Q245" s="129" t="s">
        <v>73</v>
      </c>
      <c r="R245" s="131"/>
    </row>
    <row r="246" spans="2:18">
      <c r="B246" s="105" t="s">
        <v>69</v>
      </c>
      <c r="C246" s="106" t="s">
        <v>183</v>
      </c>
      <c r="D246" s="107" t="s">
        <v>70</v>
      </c>
      <c r="E246" s="106" t="s">
        <v>71</v>
      </c>
      <c r="F246" s="108">
        <v>43643.691840277781</v>
      </c>
      <c r="G246" s="108">
        <v>43984</v>
      </c>
      <c r="H246" s="107" t="s">
        <v>179</v>
      </c>
      <c r="I246" s="109">
        <v>104573.97</v>
      </c>
      <c r="J246" s="110">
        <v>100000.01</v>
      </c>
      <c r="K246" s="109">
        <v>100036.7827033373</v>
      </c>
      <c r="L246" s="110">
        <v>104573.97</v>
      </c>
      <c r="M246" s="111">
        <v>95.661265134499999</v>
      </c>
      <c r="N246" s="111">
        <v>4.5760218553999996</v>
      </c>
      <c r="O246" s="106" t="s">
        <v>72</v>
      </c>
      <c r="P246" s="110">
        <v>1.4477848223000001</v>
      </c>
      <c r="Q246" s="112"/>
      <c r="R246" s="113"/>
    </row>
    <row r="247" spans="2:18">
      <c r="B247" s="114" t="s">
        <v>69</v>
      </c>
      <c r="C247" s="115" t="s">
        <v>183</v>
      </c>
      <c r="D247" s="116" t="s">
        <v>70</v>
      </c>
      <c r="E247" s="115" t="s">
        <v>71</v>
      </c>
      <c r="F247" s="117">
        <v>43390.720347222217</v>
      </c>
      <c r="G247" s="117">
        <v>43760</v>
      </c>
      <c r="H247" s="116" t="s">
        <v>179</v>
      </c>
      <c r="I247" s="118">
        <v>52414.04</v>
      </c>
      <c r="J247" s="119">
        <v>50006.5</v>
      </c>
      <c r="K247" s="118">
        <v>50490.711154050798</v>
      </c>
      <c r="L247" s="119">
        <v>52414.04</v>
      </c>
      <c r="M247" s="120">
        <v>96.330508302799998</v>
      </c>
      <c r="N247" s="120">
        <v>4.8052986446999997</v>
      </c>
      <c r="O247" s="115" t="s">
        <v>72</v>
      </c>
      <c r="P247" s="119">
        <v>0.73072807120000005</v>
      </c>
      <c r="Q247" s="121"/>
      <c r="R247" s="122"/>
    </row>
    <row r="248" spans="2:18">
      <c r="B248" s="114" t="s">
        <v>69</v>
      </c>
      <c r="C248" s="115" t="s">
        <v>183</v>
      </c>
      <c r="D248" s="116" t="s">
        <v>70</v>
      </c>
      <c r="E248" s="115" t="s">
        <v>71</v>
      </c>
      <c r="F248" s="117">
        <v>43643.692175925928</v>
      </c>
      <c r="G248" s="117">
        <v>43984</v>
      </c>
      <c r="H248" s="116" t="s">
        <v>179</v>
      </c>
      <c r="I248" s="118">
        <v>104573.97</v>
      </c>
      <c r="J248" s="119">
        <v>100000.01</v>
      </c>
      <c r="K248" s="118">
        <v>100036.7827033373</v>
      </c>
      <c r="L248" s="119">
        <v>104573.97</v>
      </c>
      <c r="M248" s="120">
        <v>95.661265134499999</v>
      </c>
      <c r="N248" s="120">
        <v>4.5760218553999996</v>
      </c>
      <c r="O248" s="115" t="s">
        <v>72</v>
      </c>
      <c r="P248" s="119">
        <v>1.4477848223000001</v>
      </c>
      <c r="Q248" s="121"/>
      <c r="R248" s="122"/>
    </row>
    <row r="249" spans="2:18">
      <c r="B249" s="114" t="s">
        <v>69</v>
      </c>
      <c r="C249" s="115" t="s">
        <v>183</v>
      </c>
      <c r="D249" s="116" t="s">
        <v>70</v>
      </c>
      <c r="E249" s="115" t="s">
        <v>71</v>
      </c>
      <c r="F249" s="117">
        <v>43390.720914351856</v>
      </c>
      <c r="G249" s="117">
        <v>43760</v>
      </c>
      <c r="H249" s="116" t="s">
        <v>179</v>
      </c>
      <c r="I249" s="118">
        <v>52414.04</v>
      </c>
      <c r="J249" s="119">
        <v>50006.5</v>
      </c>
      <c r="K249" s="118">
        <v>50490.711154050798</v>
      </c>
      <c r="L249" s="119">
        <v>52414.04</v>
      </c>
      <c r="M249" s="120">
        <v>96.330508302799998</v>
      </c>
      <c r="N249" s="120">
        <v>4.8052986446999997</v>
      </c>
      <c r="O249" s="115" t="s">
        <v>72</v>
      </c>
      <c r="P249" s="119">
        <v>0.73072807120000005</v>
      </c>
      <c r="Q249" s="121"/>
      <c r="R249" s="122"/>
    </row>
    <row r="250" spans="2:18">
      <c r="B250" s="114" t="s">
        <v>69</v>
      </c>
      <c r="C250" s="115" t="s">
        <v>183</v>
      </c>
      <c r="D250" s="116" t="s">
        <v>70</v>
      </c>
      <c r="E250" s="115" t="s">
        <v>71</v>
      </c>
      <c r="F250" s="117">
        <v>43643.691446759258</v>
      </c>
      <c r="G250" s="117">
        <v>44014</v>
      </c>
      <c r="H250" s="116" t="s">
        <v>179</v>
      </c>
      <c r="I250" s="118">
        <v>104573.97</v>
      </c>
      <c r="J250" s="119">
        <v>100000.01</v>
      </c>
      <c r="K250" s="118">
        <v>100036.7827033373</v>
      </c>
      <c r="L250" s="119">
        <v>104573.97</v>
      </c>
      <c r="M250" s="120">
        <v>95.661265134499999</v>
      </c>
      <c r="N250" s="120">
        <v>4.5760218553999996</v>
      </c>
      <c r="O250" s="115" t="s">
        <v>72</v>
      </c>
      <c r="P250" s="119">
        <v>1.4477848223000001</v>
      </c>
      <c r="Q250" s="121"/>
      <c r="R250" s="122"/>
    </row>
    <row r="251" spans="2:18" ht="15.75">
      <c r="B251" s="123" t="s">
        <v>146</v>
      </c>
      <c r="C251" s="124"/>
      <c r="D251" s="124"/>
      <c r="E251" s="124"/>
      <c r="F251" s="124"/>
      <c r="G251" s="124"/>
      <c r="H251" s="125"/>
      <c r="I251" s="126">
        <v>418549.99</v>
      </c>
      <c r="J251" s="127">
        <v>400013.03</v>
      </c>
      <c r="K251" s="126">
        <v>401091.77041811351</v>
      </c>
      <c r="L251" s="127">
        <v>418549.99</v>
      </c>
      <c r="M251" s="128"/>
      <c r="N251" s="128"/>
      <c r="O251" s="128"/>
      <c r="P251" s="127">
        <v>5.8048106093000005</v>
      </c>
      <c r="Q251" s="129" t="s">
        <v>73</v>
      </c>
      <c r="R251" s="130">
        <v>2.1799608260780183</v>
      </c>
    </row>
    <row r="252" spans="2:18">
      <c r="B252" s="105" t="s">
        <v>69</v>
      </c>
      <c r="C252" s="106" t="s">
        <v>89</v>
      </c>
      <c r="D252" s="107" t="s">
        <v>70</v>
      </c>
      <c r="E252" s="106" t="s">
        <v>71</v>
      </c>
      <c r="F252" s="108">
        <v>43643.71020833333</v>
      </c>
      <c r="G252" s="108">
        <v>43860</v>
      </c>
      <c r="H252" s="107" t="s">
        <v>179</v>
      </c>
      <c r="I252" s="109">
        <v>50000</v>
      </c>
      <c r="J252" s="110">
        <v>48706.47</v>
      </c>
      <c r="K252" s="109">
        <v>48724.122760402999</v>
      </c>
      <c r="L252" s="110">
        <v>50000</v>
      </c>
      <c r="M252" s="111">
        <v>97.4482455208</v>
      </c>
      <c r="N252" s="111">
        <v>4.5074155765999997</v>
      </c>
      <c r="O252" s="106" t="s">
        <v>72</v>
      </c>
      <c r="P252" s="110">
        <v>0.70516107679999995</v>
      </c>
      <c r="Q252" s="112"/>
      <c r="R252" s="113"/>
    </row>
    <row r="253" spans="2:18">
      <c r="B253" s="114" t="s">
        <v>69</v>
      </c>
      <c r="C253" s="115" t="s">
        <v>89</v>
      </c>
      <c r="D253" s="116" t="s">
        <v>70</v>
      </c>
      <c r="E253" s="115" t="s">
        <v>71</v>
      </c>
      <c r="F253" s="117">
        <v>43643.723182870366</v>
      </c>
      <c r="G253" s="117">
        <v>43892</v>
      </c>
      <c r="H253" s="116" t="s">
        <v>179</v>
      </c>
      <c r="I253" s="118">
        <v>25000</v>
      </c>
      <c r="J253" s="119">
        <v>24263.49</v>
      </c>
      <c r="K253" s="118">
        <v>24272.232557333398</v>
      </c>
      <c r="L253" s="119">
        <v>25000</v>
      </c>
      <c r="M253" s="120">
        <v>97.088930229300004</v>
      </c>
      <c r="N253" s="120">
        <v>4.4808756449000002</v>
      </c>
      <c r="O253" s="115" t="s">
        <v>72</v>
      </c>
      <c r="P253" s="119">
        <v>0.35128048849999999</v>
      </c>
      <c r="Q253" s="121"/>
      <c r="R253" s="122"/>
    </row>
    <row r="254" spans="2:18">
      <c r="B254" s="114" t="s">
        <v>69</v>
      </c>
      <c r="C254" s="115" t="s">
        <v>89</v>
      </c>
      <c r="D254" s="116" t="s">
        <v>70</v>
      </c>
      <c r="E254" s="115" t="s">
        <v>71</v>
      </c>
      <c r="F254" s="117">
        <v>43643.707962962959</v>
      </c>
      <c r="G254" s="117">
        <v>43815</v>
      </c>
      <c r="H254" s="116" t="s">
        <v>179</v>
      </c>
      <c r="I254" s="118">
        <v>56000</v>
      </c>
      <c r="J254" s="119">
        <v>54618.42</v>
      </c>
      <c r="K254" s="118">
        <v>54638.586334385102</v>
      </c>
      <c r="L254" s="119">
        <v>56000</v>
      </c>
      <c r="M254" s="120">
        <v>97.568904168499998</v>
      </c>
      <c r="N254" s="120">
        <v>4.5939694397000004</v>
      </c>
      <c r="O254" s="115" t="s">
        <v>72</v>
      </c>
      <c r="P254" s="119">
        <v>0.79075829779999995</v>
      </c>
      <c r="Q254" s="121"/>
      <c r="R254" s="122"/>
    </row>
    <row r="255" spans="2:18">
      <c r="B255" s="114" t="s">
        <v>69</v>
      </c>
      <c r="C255" s="115" t="s">
        <v>89</v>
      </c>
      <c r="D255" s="116" t="s">
        <v>70</v>
      </c>
      <c r="E255" s="115" t="s">
        <v>71</v>
      </c>
      <c r="F255" s="117">
        <v>43643.721319444448</v>
      </c>
      <c r="G255" s="117">
        <v>43887</v>
      </c>
      <c r="H255" s="116" t="s">
        <v>179</v>
      </c>
      <c r="I255" s="118">
        <v>25000</v>
      </c>
      <c r="J255" s="119">
        <v>24272.45</v>
      </c>
      <c r="K255" s="118">
        <v>24281.265026982401</v>
      </c>
      <c r="L255" s="119">
        <v>25000</v>
      </c>
      <c r="M255" s="120">
        <v>97.125060107899998</v>
      </c>
      <c r="N255" s="120">
        <v>4.5170238081000003</v>
      </c>
      <c r="O255" s="115" t="s">
        <v>72</v>
      </c>
      <c r="P255" s="119">
        <v>0.35141121120000002</v>
      </c>
      <c r="Q255" s="121"/>
      <c r="R255" s="122"/>
    </row>
    <row r="256" spans="2:18">
      <c r="B256" s="114" t="s">
        <v>69</v>
      </c>
      <c r="C256" s="115" t="s">
        <v>89</v>
      </c>
      <c r="D256" s="116" t="s">
        <v>70</v>
      </c>
      <c r="E256" s="115" t="s">
        <v>71</v>
      </c>
      <c r="F256" s="117">
        <v>43643.708518518513</v>
      </c>
      <c r="G256" s="117">
        <v>43860</v>
      </c>
      <c r="H256" s="116" t="s">
        <v>179</v>
      </c>
      <c r="I256" s="118">
        <v>30000</v>
      </c>
      <c r="J256" s="119">
        <v>29223.88</v>
      </c>
      <c r="K256" s="118">
        <v>29234.4716824938</v>
      </c>
      <c r="L256" s="119">
        <v>30000</v>
      </c>
      <c r="M256" s="120">
        <v>97.448238941599996</v>
      </c>
      <c r="N256" s="120">
        <v>4.5074276109999998</v>
      </c>
      <c r="O256" s="115" t="s">
        <v>72</v>
      </c>
      <c r="P256" s="119">
        <v>0.42309661749999999</v>
      </c>
      <c r="Q256" s="121"/>
      <c r="R256" s="122"/>
    </row>
    <row r="257" spans="2:18">
      <c r="B257" s="114" t="s">
        <v>69</v>
      </c>
      <c r="C257" s="115" t="s">
        <v>89</v>
      </c>
      <c r="D257" s="116" t="s">
        <v>70</v>
      </c>
      <c r="E257" s="115" t="s">
        <v>71</v>
      </c>
      <c r="F257" s="117">
        <v>43643.721990740742</v>
      </c>
      <c r="G257" s="117">
        <v>43887</v>
      </c>
      <c r="H257" s="116" t="s">
        <v>179</v>
      </c>
      <c r="I257" s="118">
        <v>30000</v>
      </c>
      <c r="J257" s="119">
        <v>29116.19</v>
      </c>
      <c r="K257" s="118">
        <v>29126.681045543599</v>
      </c>
      <c r="L257" s="119">
        <v>30000</v>
      </c>
      <c r="M257" s="120">
        <v>97.088936818500002</v>
      </c>
      <c r="N257" s="120">
        <v>4.4808651239000001</v>
      </c>
      <c r="O257" s="115" t="s">
        <v>72</v>
      </c>
      <c r="P257" s="119">
        <v>0.42153661479999999</v>
      </c>
      <c r="Q257" s="121"/>
      <c r="R257" s="122"/>
    </row>
    <row r="258" spans="2:18">
      <c r="B258" s="114" t="s">
        <v>69</v>
      </c>
      <c r="C258" s="115" t="s">
        <v>89</v>
      </c>
      <c r="D258" s="116" t="s">
        <v>70</v>
      </c>
      <c r="E258" s="115" t="s">
        <v>71</v>
      </c>
      <c r="F258" s="117">
        <v>43557.487361111111</v>
      </c>
      <c r="G258" s="117">
        <v>43934</v>
      </c>
      <c r="H258" s="116" t="s">
        <v>179</v>
      </c>
      <c r="I258" s="118">
        <v>196708.21</v>
      </c>
      <c r="J258" s="119">
        <v>187152.15</v>
      </c>
      <c r="K258" s="118">
        <v>187101.14078239081</v>
      </c>
      <c r="L258" s="119">
        <v>196708.21</v>
      </c>
      <c r="M258" s="120">
        <v>95.1160812161</v>
      </c>
      <c r="N258" s="120">
        <v>5.0945314393999999</v>
      </c>
      <c r="O258" s="115" t="s">
        <v>72</v>
      </c>
      <c r="P258" s="119">
        <v>2.7078259069000001</v>
      </c>
      <c r="Q258" s="121"/>
      <c r="R258" s="122"/>
    </row>
    <row r="259" spans="2:18">
      <c r="B259" s="114" t="s">
        <v>69</v>
      </c>
      <c r="C259" s="115" t="s">
        <v>89</v>
      </c>
      <c r="D259" s="116" t="s">
        <v>70</v>
      </c>
      <c r="E259" s="115" t="s">
        <v>71</v>
      </c>
      <c r="F259" s="117">
        <v>43643.709826388891</v>
      </c>
      <c r="G259" s="117">
        <v>43860</v>
      </c>
      <c r="H259" s="116" t="s">
        <v>179</v>
      </c>
      <c r="I259" s="118">
        <v>50000</v>
      </c>
      <c r="J259" s="119">
        <v>48706.47</v>
      </c>
      <c r="K259" s="118">
        <v>48724.122760402999</v>
      </c>
      <c r="L259" s="119">
        <v>50000</v>
      </c>
      <c r="M259" s="120">
        <v>97.4482455208</v>
      </c>
      <c r="N259" s="120">
        <v>4.5074155765999997</v>
      </c>
      <c r="O259" s="115" t="s">
        <v>72</v>
      </c>
      <c r="P259" s="119">
        <v>0.70516107679999995</v>
      </c>
      <c r="Q259" s="121"/>
      <c r="R259" s="122"/>
    </row>
    <row r="260" spans="2:18">
      <c r="B260" s="114" t="s">
        <v>69</v>
      </c>
      <c r="C260" s="115" t="s">
        <v>89</v>
      </c>
      <c r="D260" s="116" t="s">
        <v>70</v>
      </c>
      <c r="E260" s="115" t="s">
        <v>71</v>
      </c>
      <c r="F260" s="117">
        <v>43643.722557870366</v>
      </c>
      <c r="G260" s="117">
        <v>43892</v>
      </c>
      <c r="H260" s="116" t="s">
        <v>179</v>
      </c>
      <c r="I260" s="118">
        <v>30000</v>
      </c>
      <c r="J260" s="119">
        <v>29116.19</v>
      </c>
      <c r="K260" s="118">
        <v>29126.681045543599</v>
      </c>
      <c r="L260" s="119">
        <v>30000</v>
      </c>
      <c r="M260" s="120">
        <v>97.088936818500002</v>
      </c>
      <c r="N260" s="120">
        <v>4.4808651239000001</v>
      </c>
      <c r="O260" s="115" t="s">
        <v>72</v>
      </c>
      <c r="P260" s="119">
        <v>0.42153661479999999</v>
      </c>
      <c r="Q260" s="121"/>
      <c r="R260" s="122"/>
    </row>
    <row r="261" spans="2:18">
      <c r="B261" s="114" t="s">
        <v>69</v>
      </c>
      <c r="C261" s="115" t="s">
        <v>89</v>
      </c>
      <c r="D261" s="116" t="s">
        <v>70</v>
      </c>
      <c r="E261" s="115" t="s">
        <v>71</v>
      </c>
      <c r="F261" s="117">
        <v>43557.487685185188</v>
      </c>
      <c r="G261" s="117">
        <v>43934</v>
      </c>
      <c r="H261" s="116" t="s">
        <v>179</v>
      </c>
      <c r="I261" s="118">
        <v>196708.21</v>
      </c>
      <c r="J261" s="119">
        <v>187152.15</v>
      </c>
      <c r="K261" s="118">
        <v>187101.14078239081</v>
      </c>
      <c r="L261" s="119">
        <v>196708.21</v>
      </c>
      <c r="M261" s="120">
        <v>95.1160812161</v>
      </c>
      <c r="N261" s="120">
        <v>5.0945314393999999</v>
      </c>
      <c r="O261" s="115" t="s">
        <v>72</v>
      </c>
      <c r="P261" s="119">
        <v>2.7078259069000001</v>
      </c>
      <c r="Q261" s="121"/>
      <c r="R261" s="122"/>
    </row>
    <row r="262" spans="2:18" ht="15.75">
      <c r="B262" s="123" t="s">
        <v>90</v>
      </c>
      <c r="C262" s="124"/>
      <c r="D262" s="124"/>
      <c r="E262" s="124"/>
      <c r="F262" s="124"/>
      <c r="G262" s="124"/>
      <c r="H262" s="125"/>
      <c r="I262" s="126">
        <v>689416.41999999993</v>
      </c>
      <c r="J262" s="127">
        <v>662327.86</v>
      </c>
      <c r="K262" s="126">
        <v>662330.4447778695</v>
      </c>
      <c r="L262" s="127">
        <v>689416.41999999993</v>
      </c>
      <c r="M262" s="128"/>
      <c r="N262" s="128"/>
      <c r="O262" s="128"/>
      <c r="P262" s="127">
        <v>9.585593811999999</v>
      </c>
      <c r="Q262" s="129" t="s">
        <v>73</v>
      </c>
      <c r="R262" s="130">
        <v>0.59236388663281092</v>
      </c>
    </row>
    <row r="263" spans="2:18">
      <c r="B263" s="105" t="s">
        <v>69</v>
      </c>
      <c r="C263" s="106" t="s">
        <v>91</v>
      </c>
      <c r="D263" s="107" t="s">
        <v>70</v>
      </c>
      <c r="E263" s="106" t="s">
        <v>71</v>
      </c>
      <c r="F263" s="108">
        <v>43593.690057870372</v>
      </c>
      <c r="G263" s="108">
        <v>44319</v>
      </c>
      <c r="H263" s="107" t="s">
        <v>179</v>
      </c>
      <c r="I263" s="109">
        <v>61093</v>
      </c>
      <c r="J263" s="110">
        <v>55075.19</v>
      </c>
      <c r="K263" s="109">
        <v>55513.777850292798</v>
      </c>
      <c r="L263" s="110">
        <v>61093</v>
      </c>
      <c r="M263" s="111">
        <v>90.8676572607</v>
      </c>
      <c r="N263" s="111">
        <v>5.6144832675999998</v>
      </c>
      <c r="O263" s="106" t="s">
        <v>72</v>
      </c>
      <c r="P263" s="110">
        <v>0.80342452870000003</v>
      </c>
      <c r="Q263" s="112"/>
      <c r="R263" s="113"/>
    </row>
    <row r="264" spans="2:18">
      <c r="B264" s="114" t="s">
        <v>106</v>
      </c>
      <c r="C264" s="115" t="s">
        <v>91</v>
      </c>
      <c r="D264" s="116" t="s">
        <v>70</v>
      </c>
      <c r="E264" s="115" t="s">
        <v>71</v>
      </c>
      <c r="F264" s="117">
        <v>43402.654861111107</v>
      </c>
      <c r="G264" s="117">
        <v>45763</v>
      </c>
      <c r="H264" s="116" t="s">
        <v>179</v>
      </c>
      <c r="I264" s="118">
        <v>59446.7</v>
      </c>
      <c r="J264" s="119">
        <v>41081.089999999997</v>
      </c>
      <c r="K264" s="118">
        <v>41502.570934466901</v>
      </c>
      <c r="L264" s="119">
        <v>59446.7</v>
      </c>
      <c r="M264" s="120">
        <v>69.814760002599996</v>
      </c>
      <c r="N264" s="120">
        <v>7.1826066722000004</v>
      </c>
      <c r="O264" s="115" t="s">
        <v>72</v>
      </c>
      <c r="P264" s="119">
        <v>0.60064698859999999</v>
      </c>
      <c r="Q264" s="121"/>
      <c r="R264" s="122"/>
    </row>
    <row r="265" spans="2:18">
      <c r="B265" s="114" t="s">
        <v>69</v>
      </c>
      <c r="C265" s="115" t="s">
        <v>91</v>
      </c>
      <c r="D265" s="116" t="s">
        <v>70</v>
      </c>
      <c r="E265" s="115" t="s">
        <v>71</v>
      </c>
      <c r="F265" s="117">
        <v>43593.693483796298</v>
      </c>
      <c r="G265" s="117">
        <v>44319</v>
      </c>
      <c r="H265" s="116" t="s">
        <v>179</v>
      </c>
      <c r="I265" s="118">
        <v>61093</v>
      </c>
      <c r="J265" s="119">
        <v>55075.19</v>
      </c>
      <c r="K265" s="118">
        <v>55513.777850292798</v>
      </c>
      <c r="L265" s="119">
        <v>61093</v>
      </c>
      <c r="M265" s="120">
        <v>90.8676572607</v>
      </c>
      <c r="N265" s="120">
        <v>5.6144832675999998</v>
      </c>
      <c r="O265" s="115" t="s">
        <v>72</v>
      </c>
      <c r="P265" s="119">
        <v>0.80342452870000003</v>
      </c>
      <c r="Q265" s="121"/>
      <c r="R265" s="122"/>
    </row>
    <row r="266" spans="2:18">
      <c r="B266" s="114" t="s">
        <v>106</v>
      </c>
      <c r="C266" s="115" t="s">
        <v>91</v>
      </c>
      <c r="D266" s="116" t="s">
        <v>70</v>
      </c>
      <c r="E266" s="115" t="s">
        <v>71</v>
      </c>
      <c r="F266" s="117">
        <v>43399.569872685184</v>
      </c>
      <c r="G266" s="117">
        <v>45365</v>
      </c>
      <c r="H266" s="116" t="s">
        <v>179</v>
      </c>
      <c r="I266" s="118">
        <v>77669.38</v>
      </c>
      <c r="J266" s="119">
        <v>57089.58</v>
      </c>
      <c r="K266" s="118">
        <v>56266.441817786901</v>
      </c>
      <c r="L266" s="119">
        <v>77669.38</v>
      </c>
      <c r="M266" s="120">
        <v>72.443531566499999</v>
      </c>
      <c r="N266" s="120">
        <v>7.1874259008000001</v>
      </c>
      <c r="O266" s="115" t="s">
        <v>72</v>
      </c>
      <c r="P266" s="119">
        <v>0.81431747669999999</v>
      </c>
      <c r="Q266" s="121"/>
      <c r="R266" s="122"/>
    </row>
    <row r="267" spans="2:18">
      <c r="B267" s="114" t="s">
        <v>69</v>
      </c>
      <c r="C267" s="115" t="s">
        <v>91</v>
      </c>
      <c r="D267" s="116" t="s">
        <v>70</v>
      </c>
      <c r="E267" s="115" t="s">
        <v>71</v>
      </c>
      <c r="F267" s="117">
        <v>43410.558576388888</v>
      </c>
      <c r="G267" s="117">
        <v>44251</v>
      </c>
      <c r="H267" s="116" t="s">
        <v>179</v>
      </c>
      <c r="I267" s="118">
        <v>57555</v>
      </c>
      <c r="J267" s="119">
        <v>50640.79</v>
      </c>
      <c r="K267" s="118">
        <v>50338.870460526603</v>
      </c>
      <c r="L267" s="119">
        <v>57555</v>
      </c>
      <c r="M267" s="120">
        <v>87.462202172800005</v>
      </c>
      <c r="N267" s="120">
        <v>6.1363575702000004</v>
      </c>
      <c r="O267" s="115" t="s">
        <v>72</v>
      </c>
      <c r="P267" s="119">
        <v>0.72853055300000003</v>
      </c>
      <c r="Q267" s="121"/>
      <c r="R267" s="122"/>
    </row>
    <row r="268" spans="2:18">
      <c r="B268" s="114" t="s">
        <v>106</v>
      </c>
      <c r="C268" s="115" t="s">
        <v>91</v>
      </c>
      <c r="D268" s="116" t="s">
        <v>70</v>
      </c>
      <c r="E268" s="115" t="s">
        <v>71</v>
      </c>
      <c r="F268" s="117">
        <v>43613.527546296296</v>
      </c>
      <c r="G268" s="117">
        <v>45763</v>
      </c>
      <c r="H268" s="116" t="s">
        <v>179</v>
      </c>
      <c r="I268" s="118">
        <v>14487.76</v>
      </c>
      <c r="J268" s="119">
        <v>10069.84</v>
      </c>
      <c r="K268" s="118">
        <v>10137.732372736</v>
      </c>
      <c r="L268" s="119">
        <v>14487.76</v>
      </c>
      <c r="M268" s="120">
        <v>69.974463773099998</v>
      </c>
      <c r="N268" s="120">
        <v>7.7130507553000003</v>
      </c>
      <c r="O268" s="115" t="s">
        <v>72</v>
      </c>
      <c r="P268" s="119">
        <v>0.14671858360000001</v>
      </c>
      <c r="Q268" s="121"/>
      <c r="R268" s="122"/>
    </row>
    <row r="269" spans="2:18">
      <c r="B269" s="114" t="s">
        <v>106</v>
      </c>
      <c r="C269" s="115" t="s">
        <v>91</v>
      </c>
      <c r="D269" s="116" t="s">
        <v>70</v>
      </c>
      <c r="E269" s="115" t="s">
        <v>71</v>
      </c>
      <c r="F269" s="117">
        <v>43399.577719907407</v>
      </c>
      <c r="G269" s="117">
        <v>45763</v>
      </c>
      <c r="H269" s="116" t="s">
        <v>179</v>
      </c>
      <c r="I269" s="118">
        <v>90656.12</v>
      </c>
      <c r="J269" s="119">
        <v>62588.11</v>
      </c>
      <c r="K269" s="118">
        <v>63268.711994960497</v>
      </c>
      <c r="L269" s="119">
        <v>90656.12</v>
      </c>
      <c r="M269" s="120">
        <v>69.789785835700002</v>
      </c>
      <c r="N269" s="120">
        <v>7.1907509455999996</v>
      </c>
      <c r="O269" s="115" t="s">
        <v>72</v>
      </c>
      <c r="P269" s="119">
        <v>0.9156580057</v>
      </c>
      <c r="Q269" s="121"/>
      <c r="R269" s="122"/>
    </row>
    <row r="270" spans="2:18">
      <c r="B270" s="114" t="s">
        <v>106</v>
      </c>
      <c r="C270" s="115" t="s">
        <v>91</v>
      </c>
      <c r="D270" s="116" t="s">
        <v>70</v>
      </c>
      <c r="E270" s="115" t="s">
        <v>71</v>
      </c>
      <c r="F270" s="117">
        <v>43588.585752314815</v>
      </c>
      <c r="G270" s="117">
        <v>45763</v>
      </c>
      <c r="H270" s="116" t="s">
        <v>179</v>
      </c>
      <c r="I270" s="118">
        <v>36219.279999999999</v>
      </c>
      <c r="J270" s="119">
        <v>25046.25</v>
      </c>
      <c r="K270" s="118">
        <v>25343.712707762999</v>
      </c>
      <c r="L270" s="119">
        <v>36219.279999999999</v>
      </c>
      <c r="M270" s="120">
        <v>69.972988717000007</v>
      </c>
      <c r="N270" s="120">
        <v>7.713522642</v>
      </c>
      <c r="O270" s="115" t="s">
        <v>72</v>
      </c>
      <c r="P270" s="119">
        <v>0.3667875116</v>
      </c>
      <c r="Q270" s="121"/>
      <c r="R270" s="122"/>
    </row>
    <row r="271" spans="2:18">
      <c r="B271" s="114" t="s">
        <v>106</v>
      </c>
      <c r="C271" s="115" t="s">
        <v>91</v>
      </c>
      <c r="D271" s="116" t="s">
        <v>70</v>
      </c>
      <c r="E271" s="115" t="s">
        <v>71</v>
      </c>
      <c r="F271" s="117">
        <v>43630.680451388893</v>
      </c>
      <c r="G271" s="117">
        <v>44292</v>
      </c>
      <c r="H271" s="116" t="s">
        <v>179</v>
      </c>
      <c r="I271" s="118">
        <v>5797.84</v>
      </c>
      <c r="J271" s="119">
        <v>5072.34</v>
      </c>
      <c r="K271" s="118">
        <v>5089.9690463830002</v>
      </c>
      <c r="L271" s="119">
        <v>5797.84</v>
      </c>
      <c r="M271" s="120">
        <v>87.790781504500004</v>
      </c>
      <c r="N271" s="120">
        <v>8.2413134818000007</v>
      </c>
      <c r="O271" s="115" t="s">
        <v>72</v>
      </c>
      <c r="P271" s="119">
        <v>7.3664703400000003E-2</v>
      </c>
      <c r="Q271" s="121"/>
      <c r="R271" s="122"/>
    </row>
    <row r="272" spans="2:18">
      <c r="B272" s="114" t="s">
        <v>106</v>
      </c>
      <c r="C272" s="115" t="s">
        <v>91</v>
      </c>
      <c r="D272" s="116" t="s">
        <v>70</v>
      </c>
      <c r="E272" s="115" t="s">
        <v>71</v>
      </c>
      <c r="F272" s="117">
        <v>43402.647858796292</v>
      </c>
      <c r="G272" s="117">
        <v>45154</v>
      </c>
      <c r="H272" s="116" t="s">
        <v>179</v>
      </c>
      <c r="I272" s="118">
        <v>13741.85</v>
      </c>
      <c r="J272" s="119">
        <v>10344.77</v>
      </c>
      <c r="K272" s="118">
        <v>10260.664105036099</v>
      </c>
      <c r="L272" s="119">
        <v>13741.85</v>
      </c>
      <c r="M272" s="120">
        <v>74.667268999699999</v>
      </c>
      <c r="N272" s="120">
        <v>7.1837880093999997</v>
      </c>
      <c r="O272" s="115" t="s">
        <v>72</v>
      </c>
      <c r="P272" s="119">
        <v>0.14849771610000001</v>
      </c>
      <c r="Q272" s="121"/>
      <c r="R272" s="122"/>
    </row>
    <row r="273" spans="2:18" ht="15.75">
      <c r="B273" s="123" t="s">
        <v>92</v>
      </c>
      <c r="C273" s="124"/>
      <c r="D273" s="124"/>
      <c r="E273" s="124"/>
      <c r="F273" s="124"/>
      <c r="G273" s="124"/>
      <c r="H273" s="128"/>
      <c r="I273" s="126">
        <v>477759.93</v>
      </c>
      <c r="J273" s="127">
        <v>372083.15</v>
      </c>
      <c r="K273" s="126">
        <v>373236.2291402446</v>
      </c>
      <c r="L273" s="127">
        <v>477759.93</v>
      </c>
      <c r="M273" s="128"/>
      <c r="N273" s="128"/>
      <c r="O273" s="128"/>
      <c r="P273" s="127">
        <v>5.4016705961000007</v>
      </c>
      <c r="Q273" s="129" t="s">
        <v>73</v>
      </c>
      <c r="R273" s="130">
        <v>0.38523824574796706</v>
      </c>
    </row>
    <row r="274" spans="2:18" ht="15.75">
      <c r="B274" s="132"/>
      <c r="C274" s="112"/>
      <c r="D274" s="112"/>
      <c r="E274" s="112"/>
      <c r="F274" s="133" t="s">
        <v>93</v>
      </c>
      <c r="G274" s="134"/>
      <c r="H274" s="134"/>
      <c r="I274" s="135">
        <v>924180.46</v>
      </c>
      <c r="J274" s="136" t="s">
        <v>94</v>
      </c>
      <c r="K274" s="135" t="s">
        <v>94</v>
      </c>
      <c r="L274" s="136" t="s">
        <v>94</v>
      </c>
      <c r="M274" s="112"/>
      <c r="N274" s="112"/>
      <c r="O274" s="112"/>
      <c r="P274" s="137">
        <v>13.375224661000001</v>
      </c>
      <c r="Q274" s="134"/>
      <c r="R274" s="138"/>
    </row>
    <row r="275" spans="2:18" ht="15.75">
      <c r="B275" s="139"/>
      <c r="C275" s="121"/>
      <c r="D275" s="121"/>
      <c r="E275" s="121"/>
      <c r="F275" s="140" t="s">
        <v>95</v>
      </c>
      <c r="G275" s="141"/>
      <c r="H275" s="141"/>
      <c r="I275" s="142">
        <v>8887.6212932658</v>
      </c>
      <c r="J275" s="143" t="s">
        <v>94</v>
      </c>
      <c r="K275" s="142" t="s">
        <v>94</v>
      </c>
      <c r="L275" s="143" t="s">
        <v>94</v>
      </c>
      <c r="M275" s="121"/>
      <c r="N275" s="121"/>
      <c r="O275" s="121"/>
      <c r="P275" s="121"/>
      <c r="Q275" s="121"/>
      <c r="R275" s="122"/>
    </row>
    <row r="276" spans="2:18" ht="15.75">
      <c r="B276" s="139"/>
      <c r="C276" s="121"/>
      <c r="D276" s="121"/>
      <c r="E276" s="121"/>
      <c r="F276" s="140" t="s">
        <v>96</v>
      </c>
      <c r="G276" s="141"/>
      <c r="H276" s="141"/>
      <c r="I276" s="142">
        <v>978.2581759981</v>
      </c>
      <c r="J276" s="143" t="s">
        <v>94</v>
      </c>
      <c r="K276" s="142" t="s">
        <v>94</v>
      </c>
      <c r="L276" s="143" t="s">
        <v>94</v>
      </c>
      <c r="M276" s="121"/>
      <c r="N276" s="121"/>
      <c r="O276" s="121"/>
      <c r="P276" s="121"/>
      <c r="Q276" s="121"/>
      <c r="R276" s="122"/>
    </row>
    <row r="277" spans="2:18" ht="15.75">
      <c r="B277" s="144"/>
      <c r="C277" s="128"/>
      <c r="D277" s="128"/>
      <c r="E277" s="128"/>
      <c r="F277" s="145" t="s">
        <v>97</v>
      </c>
      <c r="G277" s="124"/>
      <c r="H277" s="124"/>
      <c r="I277" s="146">
        <v>7619604.8531172695</v>
      </c>
      <c r="J277" s="146">
        <v>5991809.8400000017</v>
      </c>
      <c r="K277" s="146">
        <v>5985463.9267451242</v>
      </c>
      <c r="L277" s="146">
        <v>6687515.0300000021</v>
      </c>
      <c r="M277" s="147"/>
      <c r="N277" s="147"/>
      <c r="O277" s="147"/>
      <c r="P277" s="148">
        <v>99.999999999499991</v>
      </c>
      <c r="Q277" s="124"/>
      <c r="R277" s="149"/>
    </row>
  </sheetData>
  <mergeCells count="8">
    <mergeCell ref="B173:R173"/>
    <mergeCell ref="B174:R174"/>
    <mergeCell ref="B175:R175"/>
    <mergeCell ref="B2:R2"/>
    <mergeCell ref="B3:R3"/>
    <mergeCell ref="B4:R4"/>
    <mergeCell ref="B5:R5"/>
    <mergeCell ref="B172:R172"/>
  </mergeCells>
  <hyperlinks>
    <hyperlink ref="A1" location="INDICE!A1" display="INDICE"/>
  </hyperlinks>
  <pageMargins left="0.7" right="0.7" top="0.75" bottom="0.75" header="0.3" footer="0.3"/>
  <pageSetup paperSize="9" orientation="portrait"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2.xml"/></Relationships>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2HMzL/s+S/+1goHihDyMocUhSJqfoMosrQtE65VxCdE=</DigestValue>
    </Reference>
    <Reference Type="http://www.w3.org/2000/09/xmldsig#Object" URI="#idOfficeObject">
      <DigestMethod Algorithm="http://www.w3.org/2001/04/xmlenc#sha256"/>
      <DigestValue>Vg9j7TwXDyh7ts8oJyK4xSq7EUjJ+BdNKkIf0eJjuok=</DigestValue>
    </Reference>
    <Reference Type="http://uri.etsi.org/01903#SignedProperties" URI="#idSignedProperties">
      <Transforms>
        <Transform Algorithm="http://www.w3.org/TR/2001/REC-xml-c14n-20010315"/>
      </Transforms>
      <DigestMethod Algorithm="http://www.w3.org/2001/04/xmlenc#sha256"/>
      <DigestValue>c0LMdBIBLEqiC2kajEX6uiWXHFjaivwnTe9INjA3kAo=</DigestValue>
    </Reference>
  </SignedInfo>
  <SignatureValue>Pdfki/jUvdvK98I0c3XuCp0jfjlHi4qeNJAu5rNpnsi0nAPFa//I+JVtzDhQuLtZjq5nY8dxoPgX
BdZF2sLnnnJHXDNn9iZERv3bW8+nCcVzLU8DHjYvOwfM7VHvFFmVgDrz2s+hZcL9sye73VoPauiu
amneAiR8J/Kz2T4h1F9iOemjpBxrV2WFz46s4+79YCl1fr3oj00okYCDbFRz9aBz9WX+/wxTR5qp
hSKwP9uVTmdVClBxI0N6xP9tuuKhljQx1d9sZEsLE1txq7/1ZcZF0XI1cDKQZ7s3Vbvmxani0N0P
43c49QnXHiISkqWCnm392NjcseXBgDtIaS7ldA==</SignatureValue>
  <KeyInfo>
    <X509Data>
      <X509Certificate>MIIH/jCCBeagAwIBAgIIQPxi1FMrlgwwDQYJKoZIhvcNAQELBQAwWzEXMBUGA1UEBRMOUlVDIDgwMDUwMTcyLTExGjAYBgNVBAMTEUNBLURPQ1VNRU5UQSBTLkEuMRcwFQYDVQQKEw5ET0NVTUVOVEEgUy5BLjELMAkGA1UEBhMCUFkwHhcNMTkwNTI0MTgxMTE0WhcNMjEwNTIzMTgyMTE0WjCBozELMAkGA1UEBhMCUFkxGDAWBgNVBAQMD1VHQVJURSBWSUxMQUxCQTESMBAGA1UEBRMJQ0kzODUzNzgyMRQwEgYDVQQqDAtKT1JHRSBSQU1PTjEXMBUGA1UECgwOUEVSU09OQSBGSVNJQ0ExETAPBgNVBAsMCEZJUk1BIEYyMSQwIgYDVQQDDBtKT1JHRSBSQU1PTiBVR0FSVEUgVklMTEFMQkEwggEiMA0GCSqGSIb3DQEBAQUAA4IBDwAwggEKAoIBAQDgVXF3+bFpiMN7KxrOFf9TXmqHe3or+aamfLZKLjeowQiQE/C5LB9EdMlwBh888yX2eX1nSmkWYddHSJ+S63YFjKCEo0RUAvSSt7FEaGPMEj7B9Hivjdj+aRFGvUZ/AUtMsPA7eVyMdMGPpPda3IvEmAHjonTEmTMuBwqi59KPXzYpubhlao3dGpIF/b/Nf3eiAk9f+7YxFBNLxrwpbBhzE7l1YJObc5pJyC15qP0kPAFd5Hq+FL7Rzvs7Cq5tLUV/ilB0gkZuwkMUpiIhvfhtUtH0aE8lOm4RmxPB6nGAeDXCb/Y126wycmVXUPPO7TJYj/wT7OyOg/FWJBELyVu5AgMBAAGjggN7MIIDdzAMBgNVHRMBAf8EAjAAMA4GA1UdDwEB/wQEAwIF4DAqBgNVHSUBAf8EIDAeBggrBgEFBQcDAQYIKwYBBQUHAwIGCCsGAQUFBwMEMB0GA1UdDgQWBBReAWzX3U4TDbbz0VxDGNuet/lgPTCBlgYIKwYBBQUHAQEEgYkwgYYwOQYIKwYBBQUHMAGGLWh0dHA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gBgNVHREEGTAXgRVqdWdhcnRlQGNhZGllbS5jb20ucHk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ANZ2cTpCkkoeG0dmw02CogsWdu7g7CqvzPdaxH6eD7460gwO7+tLAeZefxW4/2SG8ct3yE3stuRl+Ep6wUXaZJac95ufnDO107yjGmS0KV8icAzWLxX8VKoPz+c8spELjgXXX8COnqfNWNr0Gmi27d/ZqTPRKCgKkl1Z7qs7aVn1dP1Hv5hKYDosQ5IqaR2JC/jtOrhungX5V6hCD9sFjuITzFIHM7YSv0J+J10r8YsTzjLFlBzW/nPqS4f1jSfYjPTu/Bo9H+Awbj1q2wlaByHkDQ355mLyvvkIFGkjkCwSKkcovVSw4A6cSxm1v2BTXVxF75+JGLEsx64cH8LBkWdzwxNgnaW1OwXEYoEdPDp4IyBSn7rbB+ldNUy9dHcxL5BFL6YGsis24HJ16i76PGtCPeXcHSza8K7eVtTEQyhV3g8/DfsH+6ByxNlJMOVuu6pPPrgtxlT48l3wfwYxPB2+SF4wj+bsgaw5TEXo4aqOWBJs8Y2aqt9fjNu852kUIYFFeyv8NR+FuLMO5ZSTG+ID+rHocVQgYk1QiZKz+OJtEJGoCcsg5PYnDMAoIw7tZ5RPI/gdmt3PYh2OxPuxO3D+sshjGkPlRGD2FRNRlLccfGk0QvekEoUTD6HJCl67SSpuxVrjiTBwRo41EA5QQ2QhSNBv9c44gxnvaSYEtYC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Transform>
          <Transform Algorithm="http://www.w3.org/TR/2001/REC-xml-c14n-20010315"/>
        </Transforms>
        <DigestMethod Algorithm="http://www.w3.org/2001/04/xmlenc#sha256"/>
        <DigestValue>LZfNStaFEaOLbZkyfk722Lm0buyYo7hP6sRYV0HyPag=</DigestValue>
      </Reference>
      <Reference URI="/xl/calcChain.xml?ContentType=application/vnd.openxmlformats-officedocument.spreadsheetml.calcChain+xml">
        <DigestMethod Algorithm="http://www.w3.org/2001/04/xmlenc#sha256"/>
        <DigestValue>spzp6t7Gc6jZ5JAqC4eXLEPM9uHkKY/VnU2Zw1+3J1w=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LWz+fCKEVbyszgKW04sbKa81P74WMUThU1Sy3SYxZrE=</DigestValue>
      </Reference>
      <Reference URI="/xl/externalLinks/externalLink1.xml?ContentType=application/vnd.openxmlformats-officedocument.spreadsheetml.externalLink+xml">
        <DigestMethod Algorithm="http://www.w3.org/2001/04/xmlenc#sha256"/>
        <DigestValue>e9d2xBJ2qaM1tgkne5wRJhp1lV1FvGjQeQNkZ3JRXKE=</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10.bin?ContentType=application/vnd.openxmlformats-officedocument.spreadsheetml.printerSettings">
        <DigestMethod Algorithm="http://www.w3.org/2001/04/xmlenc#sha256"/>
        <DigestValue>eVjXeZ10CbG0ABS/u3cMT+k3tgPjCKK2T3aQgaYiuXE=</DigestValue>
      </Reference>
      <Reference URI="/xl/printerSettings/printerSettings11.bin?ContentType=application/vnd.openxmlformats-officedocument.spreadsheetml.printerSettings">
        <DigestMethod Algorithm="http://www.w3.org/2001/04/xmlenc#sha256"/>
        <DigestValue>8uuDiYskLg0ZBuBN8EWDPaFPiGHM9zXZIatAQICPsmQ=</DigestValue>
      </Reference>
      <Reference URI="/xl/printerSettings/printerSettings12.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uz/qIlFr/UwynZFcgTPJpVnax7pTcsoFR5EL4f/g+RM=</DigestValue>
      </Reference>
      <Reference URI="/xl/printerSettings/printerSettings4.bin?ContentType=application/vnd.openxmlformats-officedocument.spreadsheetml.printerSettings">
        <DigestMethod Algorithm="http://www.w3.org/2001/04/xmlenc#sha256"/>
        <DigestValue>uz/qIlFr/UwynZFcgTPJpVnax7pTcsoFR5EL4f/g+RM=</DigestValue>
      </Reference>
      <Reference URI="/xl/printerSettings/printerSettings5.bin?ContentType=application/vnd.openxmlformats-officedocument.spreadsheetml.printerSettings">
        <DigestMethod Algorithm="http://www.w3.org/2001/04/xmlenc#sha256"/>
        <DigestValue>uz/qIlFr/UwynZFcgTPJpVnax7pTcsoFR5EL4f/g+RM=</DigestValue>
      </Reference>
      <Reference URI="/xl/printerSettings/printerSettings6.bin?ContentType=application/vnd.openxmlformats-officedocument.spreadsheetml.printerSettings">
        <DigestMethod Algorithm="http://www.w3.org/2001/04/xmlenc#sha256"/>
        <DigestValue>uz/qIlFr/UwynZFcgTPJpVnax7pTcsoFR5EL4f/g+RM=</DigestValue>
      </Reference>
      <Reference URI="/xl/printerSettings/printerSettings7.bin?ContentType=application/vnd.openxmlformats-officedocument.spreadsheetml.printerSettings">
        <DigestMethod Algorithm="http://www.w3.org/2001/04/xmlenc#sha256"/>
        <DigestValue>uz/qIlFr/UwynZFcgTPJpVnax7pTcsoFR5EL4f/g+RM=</DigestValue>
      </Reference>
      <Reference URI="/xl/printerSettings/printerSettings8.bin?ContentType=application/vnd.openxmlformats-officedocument.spreadsheetml.printerSettings">
        <DigestMethod Algorithm="http://www.w3.org/2001/04/xmlenc#sha256"/>
        <DigestValue>uz/qIlFr/UwynZFcgTPJpVnax7pTcsoFR5EL4f/g+RM=</DigestValue>
      </Reference>
      <Reference URI="/xl/printerSettings/printerSettings9.bin?ContentType=application/vnd.openxmlformats-officedocument.spreadsheetml.printerSettings">
        <DigestMethod Algorithm="http://www.w3.org/2001/04/xmlenc#sha256"/>
        <DigestValue>HcPSQCzo+z5J5zpYKVp+DwMJ9F+AYxSK3PdNEQMFQtc=</DigestValue>
      </Reference>
      <Reference URI="/xl/sharedStrings.xml?ContentType=application/vnd.openxmlformats-officedocument.spreadsheetml.sharedStrings+xml">
        <DigestMethod Algorithm="http://www.w3.org/2001/04/xmlenc#sha256"/>
        <DigestValue>g/7a2ue3YEP9kXQKpp5RIcTbSdgeP7wGfmFHOIhkNRs=</DigestValue>
      </Reference>
      <Reference URI="/xl/styles.xml?ContentType=application/vnd.openxmlformats-officedocument.spreadsheetml.styles+xml">
        <DigestMethod Algorithm="http://www.w3.org/2001/04/xmlenc#sha256"/>
        <DigestValue>VxQGnvSLT0eBVRiX8OKeJ2xzMl+L3F+LiGEsnvMm60c=</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swYNOpFtdYq38+YCKgARsJ2w01HiAjBouAzAJ0MItIM=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YqktcqIwg3VVuFnnj303wbXEy0dwQQF/7206M+DOUy4=</DigestValue>
      </Reference>
      <Reference URI="/xl/worksheets/sheet10.xml?ContentType=application/vnd.openxmlformats-officedocument.spreadsheetml.worksheet+xml">
        <DigestMethod Algorithm="http://www.w3.org/2001/04/xmlenc#sha256"/>
        <DigestValue>AwvQsKj/mNcqihr/KQWlOUI0XqTJIF2PvdowgbZ7ksk=</DigestValue>
      </Reference>
      <Reference URI="/xl/worksheets/sheet11.xml?ContentType=application/vnd.openxmlformats-officedocument.spreadsheetml.worksheet+xml">
        <DigestMethod Algorithm="http://www.w3.org/2001/04/xmlenc#sha256"/>
        <DigestValue>DTXRDZRfYUmFVgZYDw2s/nVLlHnpn5pwFACSJAKSJ/M=</DigestValue>
      </Reference>
      <Reference URI="/xl/worksheets/sheet12.xml?ContentType=application/vnd.openxmlformats-officedocument.spreadsheetml.worksheet+xml">
        <DigestMethod Algorithm="http://www.w3.org/2001/04/xmlenc#sha256"/>
        <DigestValue>uukOPyNldSSGCY43TptJAzsPtIg3YAAE3/SaatFZ8ro=</DigestValue>
      </Reference>
      <Reference URI="/xl/worksheets/sheet13.xml?ContentType=application/vnd.openxmlformats-officedocument.spreadsheetml.worksheet+xml">
        <DigestMethod Algorithm="http://www.w3.org/2001/04/xmlenc#sha256"/>
        <DigestValue>YcHZpG0oG5DmmwyA3Qg5k9HUwiaOtzDF1MOX3ncFA8o=</DigestValue>
      </Reference>
      <Reference URI="/xl/worksheets/sheet14.xml?ContentType=application/vnd.openxmlformats-officedocument.spreadsheetml.worksheet+xml">
        <DigestMethod Algorithm="http://www.w3.org/2001/04/xmlenc#sha256"/>
        <DigestValue>6eGQgpAnBwc3m962RL/bZ9Qj6Id/ygCY/e3gORWOGfY=</DigestValue>
      </Reference>
      <Reference URI="/xl/worksheets/sheet15.xml?ContentType=application/vnd.openxmlformats-officedocument.spreadsheetml.worksheet+xml">
        <DigestMethod Algorithm="http://www.w3.org/2001/04/xmlenc#sha256"/>
        <DigestValue>0B29XoEZibQFsi9w61pOek8bKoBqWBtO5pWf8Nm94z0=</DigestValue>
      </Reference>
      <Reference URI="/xl/worksheets/sheet16.xml?ContentType=application/vnd.openxmlformats-officedocument.spreadsheetml.worksheet+xml">
        <DigestMethod Algorithm="http://www.w3.org/2001/04/xmlenc#sha256"/>
        <DigestValue>2jUeD90RdzTwxOPxTLf643GzER0d882BjJa3hn9FV2s=</DigestValue>
      </Reference>
      <Reference URI="/xl/worksheets/sheet17.xml?ContentType=application/vnd.openxmlformats-officedocument.spreadsheetml.worksheet+xml">
        <DigestMethod Algorithm="http://www.w3.org/2001/04/xmlenc#sha256"/>
        <DigestValue>6GuXNwUjL7bpTVHE3kpqddmc/83aQTEdw0cHy6ZSRH8=</DigestValue>
      </Reference>
      <Reference URI="/xl/worksheets/sheet18.xml?ContentType=application/vnd.openxmlformats-officedocument.spreadsheetml.worksheet+xml">
        <DigestMethod Algorithm="http://www.w3.org/2001/04/xmlenc#sha256"/>
        <DigestValue>MmTCgSpzst7Xj76A6N1z8C5cohIK87NERuLYD4UFd9U=</DigestValue>
      </Reference>
      <Reference URI="/xl/worksheets/sheet19.xml?ContentType=application/vnd.openxmlformats-officedocument.spreadsheetml.worksheet+xml">
        <DigestMethod Algorithm="http://www.w3.org/2001/04/xmlenc#sha256"/>
        <DigestValue>BJOlGwNNhyFqH/RuxWhJq/Ws8hmyMCc6qd2xVrG3++w=</DigestValue>
      </Reference>
      <Reference URI="/xl/worksheets/sheet2.xml?ContentType=application/vnd.openxmlformats-officedocument.spreadsheetml.worksheet+xml">
        <DigestMethod Algorithm="http://www.w3.org/2001/04/xmlenc#sha256"/>
        <DigestValue>SPqGrZJrF4AScRbI7aaUkQTSuy1lWHOApDS4h3z3BO8=</DigestValue>
      </Reference>
      <Reference URI="/xl/worksheets/sheet20.xml?ContentType=application/vnd.openxmlformats-officedocument.spreadsheetml.worksheet+xml">
        <DigestMethod Algorithm="http://www.w3.org/2001/04/xmlenc#sha256"/>
        <DigestValue>vLeNpeRgarwlDWmpdMf/wafk9uK3RYPNmkLaEDrYpLc=</DigestValue>
      </Reference>
      <Reference URI="/xl/worksheets/sheet21.xml?ContentType=application/vnd.openxmlformats-officedocument.spreadsheetml.worksheet+xml">
        <DigestMethod Algorithm="http://www.w3.org/2001/04/xmlenc#sha256"/>
        <DigestValue>FxDf1gFiFlwE1vzyZJS5lLj1REhR0S3nSYOhfBuiJ/U=</DigestValue>
      </Reference>
      <Reference URI="/xl/worksheets/sheet22.xml?ContentType=application/vnd.openxmlformats-officedocument.spreadsheetml.worksheet+xml">
        <DigestMethod Algorithm="http://www.w3.org/2001/04/xmlenc#sha256"/>
        <DigestValue>hNHjU+hVtp0sX88xMNXqbapDmspKc4Fv5NobEBF5B3A=</DigestValue>
      </Reference>
      <Reference URI="/xl/worksheets/sheet23.xml?ContentType=application/vnd.openxmlformats-officedocument.spreadsheetml.worksheet+xml">
        <DigestMethod Algorithm="http://www.w3.org/2001/04/xmlenc#sha256"/>
        <DigestValue>10qL9TtuXdQuQjylsF63+UqjYzBS5xBYlvYS/eNFGg8=</DigestValue>
      </Reference>
      <Reference URI="/xl/worksheets/sheet24.xml?ContentType=application/vnd.openxmlformats-officedocument.spreadsheetml.worksheet+xml">
        <DigestMethod Algorithm="http://www.w3.org/2001/04/xmlenc#sha256"/>
        <DigestValue>Vq1IEQgY64gbJjSOmPQ4zAnIKYA807qhgEZeS/qZRXI=</DigestValue>
      </Reference>
      <Reference URI="/xl/worksheets/sheet25.xml?ContentType=application/vnd.openxmlformats-officedocument.spreadsheetml.worksheet+xml">
        <DigestMethod Algorithm="http://www.w3.org/2001/04/xmlenc#sha256"/>
        <DigestValue>h2NwIYjNbcTbWxIBvK8ARd3NULuWTgLFdJP0UCv/AGE=</DigestValue>
      </Reference>
      <Reference URI="/xl/worksheets/sheet26.xml?ContentType=application/vnd.openxmlformats-officedocument.spreadsheetml.worksheet+xml">
        <DigestMethod Algorithm="http://www.w3.org/2001/04/xmlenc#sha256"/>
        <DigestValue>hrbd17b9Hb/zzk+BWzno2vWLQrRGQe3Vgu/7kRNQ9wA=</DigestValue>
      </Reference>
      <Reference URI="/xl/worksheets/sheet27.xml?ContentType=application/vnd.openxmlformats-officedocument.spreadsheetml.worksheet+xml">
        <DigestMethod Algorithm="http://www.w3.org/2001/04/xmlenc#sha256"/>
        <DigestValue>ludGFVHZ/saPx9WEx+haj0pDD2zmyN8pWJQrAMALFk4=</DigestValue>
      </Reference>
      <Reference URI="/xl/worksheets/sheet28.xml?ContentType=application/vnd.openxmlformats-officedocument.spreadsheetml.worksheet+xml">
        <DigestMethod Algorithm="http://www.w3.org/2001/04/xmlenc#sha256"/>
        <DigestValue>WBCJCD+YDOJgqFLtAKhhldpF7ezoauV9ulgTUM+5Ayc=</DigestValue>
      </Reference>
      <Reference URI="/xl/worksheets/sheet29.xml?ContentType=application/vnd.openxmlformats-officedocument.spreadsheetml.worksheet+xml">
        <DigestMethod Algorithm="http://www.w3.org/2001/04/xmlenc#sha256"/>
        <DigestValue>/D1rGIw/FXZmWlVItl9OnjmcnDB34Cu7CYwk6BemoHs=</DigestValue>
      </Reference>
      <Reference URI="/xl/worksheets/sheet3.xml?ContentType=application/vnd.openxmlformats-officedocument.spreadsheetml.worksheet+xml">
        <DigestMethod Algorithm="http://www.w3.org/2001/04/xmlenc#sha256"/>
        <DigestValue>4sjz/HsFhbrWHFi50zkQGuZooNKakePZ95+ypSOc1Ck=</DigestValue>
      </Reference>
      <Reference URI="/xl/worksheets/sheet4.xml?ContentType=application/vnd.openxmlformats-officedocument.spreadsheetml.worksheet+xml">
        <DigestMethod Algorithm="http://www.w3.org/2001/04/xmlenc#sha256"/>
        <DigestValue>8J4LNIGkAa6zWL/Q7yXOxCEywor50EwOQ6o34AQgk3U=</DigestValue>
      </Reference>
      <Reference URI="/xl/worksheets/sheet5.xml?ContentType=application/vnd.openxmlformats-officedocument.spreadsheetml.worksheet+xml">
        <DigestMethod Algorithm="http://www.w3.org/2001/04/xmlenc#sha256"/>
        <DigestValue>7iKk69y9tiZP6C4P1f2WzViFRa4PgSW5usQPqr7xoT8=</DigestValue>
      </Reference>
      <Reference URI="/xl/worksheets/sheet6.xml?ContentType=application/vnd.openxmlformats-officedocument.spreadsheetml.worksheet+xml">
        <DigestMethod Algorithm="http://www.w3.org/2001/04/xmlenc#sha256"/>
        <DigestValue>YyPJ8SHibZxY9w6DvfsBnojxWdlTF6THjHPjS0Ha6xg=</DigestValue>
      </Reference>
      <Reference URI="/xl/worksheets/sheet7.xml?ContentType=application/vnd.openxmlformats-officedocument.spreadsheetml.worksheet+xml">
        <DigestMethod Algorithm="http://www.w3.org/2001/04/xmlenc#sha256"/>
        <DigestValue>gdKk8GdJWxol8uttIMFtzx0wi/ePKZ7qNaSt9kUmOF0=</DigestValue>
      </Reference>
      <Reference URI="/xl/worksheets/sheet8.xml?ContentType=application/vnd.openxmlformats-officedocument.spreadsheetml.worksheet+xml">
        <DigestMethod Algorithm="http://www.w3.org/2001/04/xmlenc#sha256"/>
        <DigestValue>9ePk6UYaZjda3/i3C8eWy6nTlh4cJ+ErtKaHPCE4JPA=</DigestValue>
      </Reference>
      <Reference URI="/xl/worksheets/sheet9.xml?ContentType=application/vnd.openxmlformats-officedocument.spreadsheetml.worksheet+xml">
        <DigestMethod Algorithm="http://www.w3.org/2001/04/xmlenc#sha256"/>
        <DigestValue>cJtsw9ihSCCMNjyjPpY8BntljFOO7dT4QjGXEAkR5YY=</DigestValue>
      </Reference>
    </Manifest>
    <SignatureProperties>
      <SignatureProperty Id="idSignatureTime" Target="#idPackageSignature">
        <mdssi:SignatureTime xmlns:mdssi="http://schemas.openxmlformats.org/package/2006/digital-signature">
          <mdssi:Format>YYYY-MM-DDThh:mm:ssTZD</mdssi:Format>
          <mdssi:Value>2020-08-04T21:43:07Z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 de la Sociedad</SignatureComments>
          <WindowsVersion>10.0</WindowsVersion>
          <OfficeVersion>16.0.13001/20</OfficeVersion>
          <ApplicationVersion>16.0.13001</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2020-08-04T21:43:07Z</xd:SigningTime>
          <xd:SigningCertificate>
            <xd:Cert>
              <xd:CertDigest>
                <DigestMethod Algorithm="http://www.w3.org/2001/04/xmlenc#sha256"/>
                <DigestValue>3Mh5jPhpDcLfFZMhTPcIy4jVUZnZEEG/vrfjrOTEqtU=</DigestValue>
              </xd:CertDigest>
              <xd:IssuerSerial>
                <X509IssuerName>C=PY, O=DOCUMENTA S.A., CN=CA-DOCUMENTA S.A., SERIALNUMBER=RUC 80050172-1</X509IssuerName>
                <X509SerialNumber>4682726376626427404</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 de la Sociedad</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11</vt:lpstr>
      <vt:lpstr>12</vt:lpstr>
      <vt:lpstr>13</vt:lpstr>
      <vt:lpstr>14</vt:lpstr>
      <vt:lpstr>15</vt:lpstr>
      <vt:lpstr>ANEXO 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2020-08-27T14:53:36Z</dcterms:modified>
</cp:coreProperties>
</file>