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350" tabRatio="914" activeTab="4"/>
  </bookViews>
  <sheets>
    <sheet name="11" sheetId="23" r:id="rId1"/>
    <sheet name="12" sheetId="24" r:id="rId2"/>
    <sheet name="13" sheetId="25" r:id="rId3"/>
    <sheet name="14" sheetId="26" r:id="rId4"/>
    <sheet name="15" sheetId="27" r:id="rId5"/>
    <sheet name="ANEXO C" sheetId="28" r:id="rId6"/>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8" i="27" l="1"/>
  <c r="C128" i="27"/>
  <c r="C122" i="27"/>
  <c r="D114" i="27"/>
  <c r="C114" i="27"/>
  <c r="E96" i="27"/>
  <c r="D96" i="27"/>
  <c r="D98" i="27" s="1"/>
  <c r="D79" i="27"/>
  <c r="D7" i="24" l="1"/>
  <c r="D7" i="26" s="1"/>
  <c r="E95" i="27" s="1"/>
  <c r="D111" i="27" s="1"/>
  <c r="D121" i="27" s="1"/>
  <c r="D127" i="27" s="1"/>
  <c r="D133" i="27" s="1"/>
  <c r="D138" i="27" s="1"/>
  <c r="C7" i="24"/>
  <c r="C7" i="26" s="1"/>
  <c r="D95" i="27" s="1"/>
  <c r="C111" i="27" s="1"/>
  <c r="C121" i="27" s="1"/>
  <c r="C127" i="27" s="1"/>
  <c r="C133" i="27" s="1"/>
  <c r="C138" i="27" s="1"/>
  <c r="B4" i="24"/>
  <c r="B4" i="26" s="1"/>
  <c r="B4" i="28"/>
  <c r="E79" i="27" l="1"/>
  <c r="C86" i="27"/>
  <c r="C85" i="27"/>
  <c r="C87" i="27"/>
  <c r="E75" i="27"/>
  <c r="E76" i="27" s="1"/>
  <c r="E77" i="27" s="1"/>
  <c r="E85" i="27"/>
  <c r="C136" i="27" l="1"/>
  <c r="D136" i="27"/>
  <c r="D140" i="27" l="1"/>
  <c r="C140" i="27"/>
  <c r="D129" i="27"/>
  <c r="C129" i="27"/>
  <c r="C123" i="27"/>
  <c r="E88" i="27"/>
  <c r="E87" i="27"/>
  <c r="E86" i="27"/>
  <c r="C88" i="27"/>
  <c r="D77" i="27"/>
  <c r="F77" i="27" s="1"/>
  <c r="D76" i="27"/>
  <c r="F76" i="27" s="1"/>
  <c r="D75" i="27"/>
  <c r="F75" i="27" s="1"/>
  <c r="D29" i="26"/>
  <c r="C29" i="26"/>
  <c r="D24" i="26"/>
  <c r="D31" i="26" s="1"/>
  <c r="C24" i="26"/>
  <c r="C12" i="25"/>
  <c r="E8" i="25"/>
  <c r="D13" i="23"/>
  <c r="C13" i="23"/>
  <c r="C13" i="25" l="1"/>
  <c r="C17" i="24"/>
  <c r="D11" i="24"/>
  <c r="C11" i="24"/>
  <c r="C19" i="23"/>
  <c r="C20" i="23" s="1"/>
  <c r="F79" i="27"/>
  <c r="C31" i="26"/>
  <c r="C18" i="24" l="1"/>
  <c r="D13" i="25" s="1"/>
  <c r="E14" i="25" s="1"/>
  <c r="E98" i="27" l="1"/>
  <c r="D17" i="24" s="1"/>
  <c r="D18" i="24" s="1"/>
  <c r="D122" i="27"/>
  <c r="D123" i="27" s="1"/>
  <c r="D19" i="23"/>
  <c r="D20" i="23" s="1"/>
</calcChain>
</file>

<file path=xl/sharedStrings.xml><?xml version="1.0" encoding="utf-8"?>
<sst xmlns="http://schemas.openxmlformats.org/spreadsheetml/2006/main" count="1284" uniqueCount="214">
  <si>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</si>
  <si>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</si>
  <si>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</si>
  <si>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</si>
  <si>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</si>
  <si>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</si>
  <si>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</si>
  <si>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</si>
  <si>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</si>
  <si>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</si>
  <si>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</si>
  <si>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</si>
  <si>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</si>
  <si>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</si>
  <si>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</si>
  <si>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</si>
  <si>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</si>
  <si>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</si>
  <si>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</si>
  <si>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</si>
  <si>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</si>
  <si>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</si>
  <si>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</si>
  <si>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</si>
  <si>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</si>
  <si>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</si>
  <si>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</si>
  <si>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</si>
  <si>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</si>
  <si>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</si>
  <si>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</si>
  <si>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</si>
  <si>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</si>
  <si>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</si>
  <si>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</si>
  <si>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</si>
  <si>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</si>
  <si>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</si>
  <si>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</si>
  <si>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</si>
  <si>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</si>
  <si>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</si>
  <si>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</si>
  <si>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</si>
  <si>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</si>
  <si>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</si>
  <si>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</si>
  <si>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</si>
  <si>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</si>
  <si>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</si>
  <si>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</si>
  <si>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</si>
  <si>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</si>
  <si>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</si>
  <si>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</si>
  <si>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</si>
  <si>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FONDO MUTUO DISPONIBLE RENTA FIJA EN GUARANÍES</t>
  </si>
  <si>
    <t>% De las Inversiones con Relac. al Pat. Neto del Fondo</t>
  </si>
  <si>
    <t>Instrumento</t>
  </si>
  <si>
    <t>Emisor</t>
  </si>
  <si>
    <t>Sector</t>
  </si>
  <si>
    <t>País</t>
  </si>
  <si>
    <t>Fecha
Compra</t>
  </si>
  <si>
    <t>Fecha
 Vto.</t>
  </si>
  <si>
    <t>Moneda</t>
  </si>
  <si>
    <t>Monto</t>
  </si>
  <si>
    <t>Val. Compra</t>
  </si>
  <si>
    <t>Val. Contable</t>
  </si>
  <si>
    <t>Val. Nominal</t>
  </si>
  <si>
    <t>Tasa</t>
  </si>
  <si>
    <t>CDA</t>
  </si>
  <si>
    <t>Financiero</t>
  </si>
  <si>
    <t>Paraguay</t>
  </si>
  <si>
    <t>Hasta 10%</t>
  </si>
  <si>
    <t>-</t>
  </si>
  <si>
    <t>Banco Atlas S.A.</t>
  </si>
  <si>
    <t>TOTALES: Banco Atlas S.A.</t>
  </si>
  <si>
    <t>TOTALES: Banco Continental S.A.E.C.A.</t>
  </si>
  <si>
    <t>Banco Familiar S.A.E.C.A.</t>
  </si>
  <si>
    <t>TOTALES: Banco Familiar S.A.E.C.A.</t>
  </si>
  <si>
    <t>Banco GNB Paraguay S.A.</t>
  </si>
  <si>
    <t>TOTALES: Banco GNB Paraguay S.A.</t>
  </si>
  <si>
    <t>Banco Itaú Paraguay S.A.</t>
  </si>
  <si>
    <t>TOTALES: Banco Itaú Paraguay S.A.</t>
  </si>
  <si>
    <t>Banco Regional S.A.E.C.A.</t>
  </si>
  <si>
    <t>TOTALES: Banco Regional S.A.E.C.A.</t>
  </si>
  <si>
    <t>BBVA Paraguay S.A.</t>
  </si>
  <si>
    <t>TOTALES: BBVA Paraguay S.A.</t>
  </si>
  <si>
    <t>Interfisa Banco S.A.E.C.A.</t>
  </si>
  <si>
    <t>TOTALES: Interfisa Banco S.A.E.C.A.</t>
  </si>
  <si>
    <t>Sudameris Bank S.A.E.C.A.</t>
  </si>
  <si>
    <t>TOTALES: Sudameris Bank S.A.E.C.A.</t>
  </si>
  <si>
    <t>Vision Banco S.A.E.C.A.</t>
  </si>
  <si>
    <t>TOTALES: Vision Banco S.A.E.C.A.</t>
  </si>
  <si>
    <t>TOTAL DISPONIBILIDADES</t>
  </si>
  <si>
    <t xml:space="preserve">-   </t>
  </si>
  <si>
    <t>TOTAL COMISION ACUMULADA</t>
  </si>
  <si>
    <t>(-) TOTAL DEVOLUCION DE COMISION</t>
  </si>
  <si>
    <t>TOTAL GENERAL</t>
  </si>
  <si>
    <t>COMPOSICIÓN DE LAS INVERSIONES DEL FONDO</t>
  </si>
  <si>
    <t>% Precio de Mercado</t>
  </si>
  <si>
    <t>% Segun Reglamento Interno</t>
  </si>
  <si>
    <t>% De las Inversiones por Grupo Económico</t>
  </si>
  <si>
    <t>% De las Inversiones en Relac. al Pat. Neto del Emisor</t>
  </si>
  <si>
    <t>Intereses vencimientos de cupones</t>
  </si>
  <si>
    <t>Intereses Devengados</t>
  </si>
  <si>
    <t>Ganancia ordinaria del período</t>
  </si>
  <si>
    <t>(Aumento) Disminución Deudores por operaciones</t>
  </si>
  <si>
    <t>Banco Itaú</t>
  </si>
  <si>
    <t>Banco Basa S.A</t>
  </si>
  <si>
    <t>TOTALES: Banco Basa S.A</t>
  </si>
  <si>
    <t>Banco Continental S.A.E.C.</t>
  </si>
  <si>
    <t xml:space="preserve">BONOS </t>
  </si>
  <si>
    <t>Bancop S.A</t>
  </si>
  <si>
    <t>TOTALES: Bancop S.A</t>
  </si>
  <si>
    <t>TOTAL PASIVO</t>
  </si>
  <si>
    <t>Banco Rio S.A.E.C.A.</t>
  </si>
  <si>
    <t>TOTALES: Banco Rio S.A.E.C.A.</t>
  </si>
  <si>
    <t>Banco Continental S.A.E.C.A.</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</si>
  <si>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</si>
  <si>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</si>
  <si>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</si>
  <si>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</si>
  <si>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</si>
  <si>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</si>
  <si>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</si>
  <si>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</si>
  <si>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</si>
  <si>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</si>
  <si>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</si>
  <si>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</si>
  <si>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</si>
  <si>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</si>
  <si>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</si>
  <si>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a) Posición en Moneda Extranjera:</t>
  </si>
  <si>
    <t>_Gastos Operacionales y comisión de la Sociedad Administradora:</t>
  </si>
  <si>
    <t>_Información Estadística</t>
  </si>
  <si>
    <t>4) Composición de las Cuentas</t>
  </si>
  <si>
    <t>Resultado por Tenencia</t>
  </si>
  <si>
    <t>Intereses Bancarios</t>
  </si>
  <si>
    <t>Ajuste por Redondeo Décimales</t>
  </si>
  <si>
    <t>OTROS INGRESOS</t>
  </si>
  <si>
    <t>OTROS EGRESOS</t>
  </si>
  <si>
    <t>Las 4 Notas que acompañan son parte integrante de estos Estados Financieros</t>
  </si>
  <si>
    <t>Inversiones</t>
  </si>
  <si>
    <t>FONDO MUTUO CRECIMIENTO RENTA FIJA EN GUARANÍES</t>
  </si>
  <si>
    <t>COMPOSICION DE LAS INVERSIONES DEL FONDO</t>
  </si>
  <si>
    <t>% 
Precio 
de 
Mercado</t>
  </si>
  <si>
    <t>TOTALES: Solar Ahorro y Finanzas S.A.E.C.A.</t>
  </si>
  <si>
    <t>FONDO MUTUO DISPONIBLE DÓLARES AMERICANOS</t>
  </si>
  <si>
    <t>En USD.</t>
  </si>
  <si>
    <t>LA ADMINISTRADORA será responsable de la administración del FONDO MUTUO DISPONIBLE DÓLARES AMERICANOS, que en adelante se denominará FONDO MUTUO, registrado en la Comisión Nacional de Valores de conformidad con la Resolución Nº 56E/18 de fecha 23/08/2018, el cual se regirá por el REGLAMENTO INTERNO, aprobado por Resolución 56E/18 de fecha 23/08/2018. El objeto del FONDO MUTUO será invertir en instrumentos de deuda de emisores nacionales. Está dirigido a personas físicas y jurídicas con horizonte de inversión corto plazo. El riesgo del inversionista estará determinado por la naturaleza de los instrumentos en los que se inviertan los activos del FONDO MUTUO, de acuerdo con lo expuesto en la política de inversiones y diversificación de estas.</t>
  </si>
  <si>
    <t>DETALLE</t>
  </si>
  <si>
    <t>MONEDA EXTRANJERA</t>
  </si>
  <si>
    <t>CAMBIO VIGENTE</t>
  </si>
  <si>
    <t>CLASE</t>
  </si>
  <si>
    <t>MONTO</t>
  </si>
  <si>
    <t>ACTIVOS</t>
  </si>
  <si>
    <t>PASIVOS</t>
  </si>
  <si>
    <t>Crédito</t>
  </si>
  <si>
    <t>Disponibilidad</t>
  </si>
  <si>
    <t>Obligaciones</t>
  </si>
  <si>
    <t>USD</t>
  </si>
  <si>
    <t>Concepto</t>
  </si>
  <si>
    <t>Tipo de Cambio Actual</t>
  </si>
  <si>
    <t>Monto Ajustado Periodo Actual (Gs)</t>
  </si>
  <si>
    <t>Tipo de Cambio Periodo Anterior</t>
  </si>
  <si>
    <t>Monto Ajustado Periodo Anterior (Gs)</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</si>
  <si>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</si>
  <si>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</si>
  <si>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</si>
  <si>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</si>
  <si>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La comisión de administración que se está utilizando es de 1,80% anual más IVA. Esta comisión se calcula diariamente de los fondos bajo manejo y se pagan mensualmente a la administradora, generalmente el primer día hábil siguiente al cierre del mes anterior.</t>
  </si>
  <si>
    <t>FONDO MUTUO DISPONIBLE DOLARES AMERICANOS</t>
  </si>
  <si>
    <t>(DOLARES)</t>
  </si>
  <si>
    <t>%
Segun Reglamento Interno</t>
  </si>
  <si>
    <t>%
De las Inversiones con Relac. al Pat. Neto del Fondo</t>
  </si>
  <si>
    <t>%
De las Inversiones por Grupo Económico</t>
  </si>
  <si>
    <t>%
De las Inversiones en Relac. al Pat. Neto del Emisor</t>
  </si>
  <si>
    <t>US$</t>
  </si>
  <si>
    <t>INDICE</t>
  </si>
  <si>
    <t>Solar Ahorro y Finanzas S.</t>
  </si>
  <si>
    <t>Ventas de Instrumentos</t>
  </si>
  <si>
    <t>A la fecha del presente informe no se cuenta con saldos que reportar</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</si>
  <si>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</si>
  <si>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b) Diferencia de Cambio en Moneda Extranjera: </t>
    </r>
    <r>
      <rPr>
        <sz val="11"/>
        <color theme="1"/>
        <rFont val="Museo Sans 100"/>
        <family val="3"/>
      </rPr>
      <t xml:space="preserve">Las operaciones del Fondo son realizadas y liquidadas en una misma moneda, por ende no genera diferencias por cambio de moneda </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</si>
  <si>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</si>
  <si>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</si>
  <si>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    </t>
    </r>
    <r>
      <rPr>
        <b/>
        <sz val="11"/>
        <color theme="1"/>
        <rFont val="Museo Sans 100"/>
        <family val="3"/>
      </rPr>
      <t xml:space="preserve">4.5) </t>
    </r>
    <r>
      <rPr>
        <b/>
        <u/>
        <sz val="11"/>
        <color theme="1"/>
        <rFont val="Museo Sans 100"/>
        <family val="3"/>
      </rPr>
      <t>Otros Ingesos / Otros Egresos</t>
    </r>
    <r>
      <rPr>
        <u/>
        <sz val="11"/>
        <color theme="1"/>
        <rFont val="Museo Sans 100"/>
        <family val="3"/>
      </rPr>
      <t>:</t>
    </r>
    <r>
      <rPr>
        <sz val="11"/>
        <color theme="1"/>
        <rFont val="Museo Sans 100"/>
        <family val="3"/>
      </rPr>
      <t xml:space="preserve"> Esta cuenta se compone por importes que no son parte de las operaciones ordinarias.</t>
    </r>
  </si>
  <si>
    <r>
      <t xml:space="preserve">Resultado por tenencia de inversiones </t>
    </r>
    <r>
      <rPr>
        <b/>
        <sz val="11"/>
        <color theme="1"/>
        <rFont val="Museo Sans 100"/>
        <family val="3"/>
      </rPr>
      <t>(Nota 4.4)</t>
    </r>
  </si>
  <si>
    <r>
      <t xml:space="preserve">Otros Ingresos </t>
    </r>
    <r>
      <rPr>
        <b/>
        <sz val="11"/>
        <color theme="1"/>
        <rFont val="Museo Sans 100"/>
        <family val="3"/>
      </rPr>
      <t>(Nota 4.5)</t>
    </r>
  </si>
  <si>
    <r>
      <t xml:space="preserve">Otros Egresos </t>
    </r>
    <r>
      <rPr>
        <b/>
        <sz val="11"/>
        <color theme="1"/>
        <rFont val="Museo Sans 100"/>
        <family val="3"/>
      </rPr>
      <t>(Nota 4.5)</t>
    </r>
  </si>
  <si>
    <r>
      <t xml:space="preserve">Disponibilidades </t>
    </r>
    <r>
      <rPr>
        <b/>
        <sz val="11"/>
        <color rgb="FF000000"/>
        <rFont val="Museo Sans 100"/>
        <family val="3"/>
      </rPr>
      <t>(Nota 4.1)</t>
    </r>
  </si>
  <si>
    <r>
      <t xml:space="preserve">Inversiones </t>
    </r>
    <r>
      <rPr>
        <b/>
        <sz val="11"/>
        <color rgb="FF000000"/>
        <rFont val="Museo Sans 100"/>
        <family val="3"/>
      </rPr>
      <t>ANEXO C</t>
    </r>
  </si>
  <si>
    <r>
      <t xml:space="preserve">Comisiones a pagar a la administradora </t>
    </r>
    <r>
      <rPr>
        <b/>
        <sz val="11"/>
        <color rgb="FF000000"/>
        <rFont val="Museo Sans 100"/>
        <family val="3"/>
      </rPr>
      <t>(Nota 4.3)</t>
    </r>
  </si>
  <si>
    <t>Correspondiente al 31/03/2020 con cifras comparativas al 31/12/2019</t>
  </si>
  <si>
    <t>Op Reporto</t>
  </si>
  <si>
    <t>TOTAL 31/12/2019</t>
  </si>
  <si>
    <t>TOTAL 31/03/2020</t>
  </si>
  <si>
    <t>Contratos en Reporto</t>
  </si>
  <si>
    <t>Cadiem AFPISA, es la encargada de la custodia de activos del Fondo. Todos los títulos físicos son resguardados en una Caja de Seguridad en el Banco Familiar SAECA, sucursal de la Avda. España c/ Washington.</t>
  </si>
  <si>
    <t xml:space="preserve">El período que cubre los Estados Contables es del 01 de enero al 31 de marzo del 2020 de forma comparativa con el mismo periodo del año anterior. </t>
  </si>
  <si>
    <t>Banco Basa S.A.</t>
  </si>
  <si>
    <t>TOTALES: Banco Basa S.A.</t>
  </si>
  <si>
    <t>Bancop S.A.</t>
  </si>
  <si>
    <t>TOTALES: Bancop S.A.</t>
  </si>
  <si>
    <r>
      <t>Com</t>
    </r>
    <r>
      <rPr>
        <sz val="11"/>
        <rFont val="Museo Sans 100"/>
        <family val="3"/>
      </rPr>
      <t>i</t>
    </r>
    <r>
      <rPr>
        <sz val="11"/>
        <color theme="1"/>
        <rFont val="Museo Sans 100"/>
        <family val="3"/>
      </rPr>
      <t>sión por Administración</t>
    </r>
  </si>
  <si>
    <t>AL 31/03/2019</t>
  </si>
  <si>
    <t>Inversiones en Reporto</t>
  </si>
  <si>
    <t>Intereses Cobrados</t>
  </si>
  <si>
    <r>
      <t xml:space="preserve">    </t>
    </r>
    <r>
      <rPr>
        <b/>
        <sz val="11"/>
        <color theme="1"/>
        <rFont val="Museo Sans 100"/>
        <family val="3"/>
      </rPr>
      <t xml:space="preserve">4.3) </t>
    </r>
    <r>
      <rPr>
        <b/>
        <u/>
        <sz val="11"/>
        <color theme="1"/>
        <rFont val="Museo Sans 100"/>
        <family val="3"/>
      </rPr>
      <t>Comision a Pagar a la Administradora</t>
    </r>
    <r>
      <rPr>
        <u/>
        <sz val="11"/>
        <color theme="1"/>
        <rFont val="Museo Sans 100"/>
        <family val="3"/>
      </rPr>
      <t>:</t>
    </r>
    <r>
      <rPr>
        <sz val="11"/>
        <color theme="1"/>
        <rFont val="Museo Sans 100"/>
        <family val="3"/>
      </rPr>
      <t xml:space="preserve"> Esta compuesta por los saldos de las comisiones por administración del fondo.</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</si>
  <si>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del período.</t>
    </r>
  </si>
  <si>
    <t>Correspondiente al 31/03/2020 con cifras comparativas al 31/03/2019</t>
  </si>
  <si>
    <t>SALDO AL 31/03/2020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</si>
</sst>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43" formatCode="_ * #,##0.00_ ;_ * \-#,##0.00_ ;_ * &quot;-&quot;??_ ;_ @_ "/>
    <numFmt numFmtId="164" formatCode="_ * #,##0.000000_ ;_ * \-#,##0.000000_ ;_ * &quot;-&quot;_ ;_ @_ "/>
    <numFmt numFmtId="165" formatCode="_ * #,##0.00_ ;_ * \-#,##0.00_ ;_ * &quot;-&quot;_ ;_ @_ "/>
    <numFmt numFmtId="167" formatCode="_ * #,##0.000000_ ;_ * \-#,##0.000000_ ;_ * &quot;-&quot;??????_ ;_ @_ "/>
    <numFmt numFmtId="168" formatCode="#0"/>
    <numFmt numFmtId="169" formatCode="dd/mm/yyyy"/>
    <numFmt numFmtId="173" formatCode="_(* #,##0.00_);_(* \(#,##0.00\);_(* &quot;-&quot;??_);_(@_)"/>
    <numFmt numFmtId="177" formatCode="#,##0.00\'%\'"/>
    <numFmt numFmtId="178" formatCode="0.000"/>
  </numFmts>
  <fonts count="2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b/>
      <sz val="11"/>
      <color theme="1"/>
      <name val="Museo Sans 100"/>
      <family val="3"/>
    </font>
    <font>
      <sz val="11"/>
      <color theme="1"/>
      <name val="Museo Sans 100"/>
      <family val="3"/>
    </font>
    <font>
      <u/>
      <sz val="11"/>
      <color theme="10"/>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11"/>
      <color rgb="FF000000"/>
      <name val="Museo Sans 100"/>
      <family val="3"/>
    </font>
    <font>
      <sz val="11"/>
      <color rgb="FF000000"/>
      <name val="Museo Sans 100"/>
      <family val="3"/>
    </font>
    <font>
      <b/>
      <sz val="11"/>
      <color indexed="72"/>
      <name val="Museo Sans 100"/>
      <family val="3"/>
    </font>
    <font>
      <u/>
      <sz val="11"/>
      <color indexed="8"/>
      <name val="Museo Sans 100"/>
      <family val="3"/>
    </font>
  </fonts>
  <fills count="5">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73" fontId="4" fillId="0" borderId="0" applyFont="0" applyFill="0" applyBorder="0" applyAlignment="0" applyProtection="0"/>
    <xf numFmtId="0" fontId="5" fillId="0" borderId="0"/>
    <xf numFmtId="0" fontId="6" fillId="0" borderId="0" applyNumberFormat="0" applyFill="0" applyBorder="0" applyAlignment="0" applyProtection="0"/>
  </cellStyleXfs>
  <cellXfs count="209">
    <xf numFmtId="0" fontId="0" fillId="0" borderId="0" xfId="0"/>
    <xf numFmtId="0" fontId="8" fillId="0" borderId="0" xfId="0" applyFont="1"/>
    <xf numFmtId="0" fontId="9" fillId="0" borderId="0" xfId="9" applyFont="1"/>
    <xf numFmtId="14" fontId="8" fillId="0" borderId="0" xfId="0" applyNumberFormat="1" applyFont="1"/>
    <xf numFmtId="0" fontId="8" fillId="0" borderId="4" xfId="0" applyFont="1" applyBorder="1" applyAlignment="1">
      <alignment horizontal="left"/>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8" fillId="0" borderId="1" xfId="0" applyFont="1" applyBorder="1" applyAlignment="1">
      <alignment horizontal="justify" vertical="center"/>
    </xf>
    <xf numFmtId="165" fontId="8" fillId="0" borderId="1" xfId="1"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vertical="center"/>
    </xf>
    <xf numFmtId="0" fontId="7" fillId="0" borderId="2" xfId="0" applyFont="1" applyBorder="1" applyAlignment="1">
      <alignment horizontal="center" vertical="center"/>
    </xf>
    <xf numFmtId="0" fontId="8" fillId="0" borderId="8" xfId="0" applyFont="1" applyBorder="1" applyAlignment="1">
      <alignment vertical="center"/>
    </xf>
    <xf numFmtId="0" fontId="8" fillId="0" borderId="3" xfId="0" applyFont="1" applyBorder="1" applyAlignment="1">
      <alignment horizontal="center" vertical="center"/>
    </xf>
    <xf numFmtId="165" fontId="8" fillId="0" borderId="3" xfId="1" applyNumberFormat="1" applyFont="1" applyBorder="1" applyAlignment="1">
      <alignment horizontal="center" vertical="center"/>
    </xf>
    <xf numFmtId="0" fontId="8" fillId="0" borderId="13" xfId="0" applyFont="1" applyBorder="1" applyAlignment="1">
      <alignment vertical="center"/>
    </xf>
    <xf numFmtId="0" fontId="8" fillId="0" borderId="4" xfId="0" applyFont="1" applyBorder="1" applyAlignment="1">
      <alignment horizontal="center" vertical="center"/>
    </xf>
    <xf numFmtId="165" fontId="8" fillId="0" borderId="4" xfId="1" applyNumberFormat="1" applyFont="1" applyBorder="1" applyAlignment="1">
      <alignment horizontal="center" vertical="center"/>
    </xf>
    <xf numFmtId="0" fontId="7" fillId="0" borderId="3" xfId="0" applyFont="1" applyBorder="1" applyAlignment="1">
      <alignment vertical="center"/>
    </xf>
    <xf numFmtId="0" fontId="8" fillId="0" borderId="2" xfId="0" applyFont="1" applyBorder="1" applyAlignment="1">
      <alignment horizontal="center" vertical="center"/>
    </xf>
    <xf numFmtId="41" fontId="8" fillId="0" borderId="4" xfId="1" applyFont="1" applyBorder="1" applyAlignment="1">
      <alignment horizontal="center" vertical="center"/>
    </xf>
    <xf numFmtId="0" fontId="8" fillId="0" borderId="1" xfId="0" applyFont="1" applyBorder="1" applyAlignment="1">
      <alignment vertical="center" wrapText="1"/>
    </xf>
    <xf numFmtId="0" fontId="8" fillId="0" borderId="3" xfId="0" applyFont="1" applyBorder="1"/>
    <xf numFmtId="0" fontId="7" fillId="0" borderId="0" xfId="0" applyFont="1"/>
    <xf numFmtId="41" fontId="8" fillId="0" borderId="0" xfId="1" applyFont="1"/>
    <xf numFmtId="41" fontId="8" fillId="0" borderId="0" xfId="0" applyNumberFormat="1" applyFont="1"/>
    <xf numFmtId="0" fontId="7" fillId="0" borderId="0" xfId="0" applyFont="1" applyAlignment="1">
      <alignment wrapText="1"/>
    </xf>
    <xf numFmtId="0" fontId="8" fillId="0" borderId="2" xfId="0" applyFont="1" applyBorder="1"/>
    <xf numFmtId="41" fontId="8" fillId="0" borderId="2" xfId="1" applyFont="1" applyBorder="1"/>
    <xf numFmtId="41" fontId="8" fillId="0" borderId="3" xfId="1" applyFont="1" applyBorder="1"/>
    <xf numFmtId="0" fontId="8" fillId="0" borderId="4" xfId="0" applyFont="1" applyBorder="1"/>
    <xf numFmtId="41" fontId="8" fillId="0" borderId="4" xfId="1" applyFont="1" applyBorder="1"/>
    <xf numFmtId="0" fontId="7" fillId="0" borderId="1" xfId="0" applyFont="1" applyBorder="1"/>
    <xf numFmtId="0" fontId="8" fillId="0" borderId="0" xfId="0" applyFont="1" applyAlignment="1">
      <alignment horizontal="center"/>
    </xf>
    <xf numFmtId="0" fontId="8" fillId="0" borderId="0" xfId="0" applyFont="1" applyAlignment="1"/>
    <xf numFmtId="0" fontId="9" fillId="0" borderId="0" xfId="9" applyFont="1" applyAlignment="1">
      <alignment horizontal="left" vertical="top"/>
    </xf>
    <xf numFmtId="0" fontId="8" fillId="0" borderId="0" xfId="0" applyFont="1" applyAlignment="1">
      <alignment wrapText="1"/>
    </xf>
    <xf numFmtId="0" fontId="8" fillId="0" borderId="0" xfId="0" applyFont="1" applyAlignment="1">
      <alignment vertical="top"/>
    </xf>
    <xf numFmtId="41" fontId="8" fillId="0" borderId="3" xfId="1" applyFont="1" applyBorder="1" applyAlignment="1">
      <alignment horizontal="center" vertical="center"/>
    </xf>
    <xf numFmtId="165" fontId="8" fillId="0" borderId="2" xfId="1" applyNumberFormat="1" applyFont="1" applyBorder="1" applyAlignment="1">
      <alignment horizontal="center" vertical="center"/>
    </xf>
    <xf numFmtId="41" fontId="8" fillId="0" borderId="2" xfId="1" applyFont="1" applyBorder="1" applyAlignment="1">
      <alignment horizontal="center" vertical="center"/>
    </xf>
    <xf numFmtId="0" fontId="8" fillId="0" borderId="4" xfId="0" applyFont="1" applyBorder="1" applyAlignment="1">
      <alignment vertical="center"/>
    </xf>
    <xf numFmtId="0" fontId="8" fillId="0" borderId="0" xfId="0" applyFont="1" applyAlignment="1">
      <alignment horizontal="left" wrapText="1"/>
    </xf>
    <xf numFmtId="165" fontId="7" fillId="0" borderId="1" xfId="1" applyNumberFormat="1" applyFont="1" applyBorder="1" applyAlignment="1">
      <alignment horizontal="center" vertical="center"/>
    </xf>
    <xf numFmtId="164" fontId="8" fillId="0" borderId="2" xfId="1" applyNumberFormat="1" applyFont="1" applyBorder="1" applyAlignment="1">
      <alignment horizontal="center" vertical="center"/>
    </xf>
    <xf numFmtId="164" fontId="8" fillId="0" borderId="3" xfId="1" applyNumberFormat="1" applyFont="1" applyBorder="1" applyAlignment="1">
      <alignment horizontal="center" vertical="center"/>
    </xf>
    <xf numFmtId="164" fontId="8" fillId="0" borderId="4" xfId="1" applyNumberFormat="1" applyFont="1" applyBorder="1" applyAlignment="1">
      <alignment horizontal="center" vertical="center"/>
    </xf>
    <xf numFmtId="0" fontId="8" fillId="0" borderId="2" xfId="0" applyFont="1" applyBorder="1" applyAlignment="1">
      <alignment horizontal="left" vertical="center"/>
    </xf>
    <xf numFmtId="165" fontId="8" fillId="0" borderId="3" xfId="1" applyNumberFormat="1" applyFont="1" applyBorder="1"/>
    <xf numFmtId="165" fontId="8" fillId="0" borderId="4" xfId="1" applyNumberFormat="1" applyFont="1" applyBorder="1"/>
    <xf numFmtId="0" fontId="7" fillId="0" borderId="4" xfId="0" applyFont="1" applyBorder="1" applyAlignment="1">
      <alignment horizontal="center" vertical="center"/>
    </xf>
    <xf numFmtId="0" fontId="8" fillId="0" borderId="1" xfId="0" applyFont="1" applyBorder="1"/>
    <xf numFmtId="165" fontId="8" fillId="0" borderId="1" xfId="1" applyNumberFormat="1" applyFont="1" applyBorder="1"/>
    <xf numFmtId="165" fontId="8" fillId="0" borderId="0" xfId="1" applyNumberFormat="1" applyFont="1"/>
    <xf numFmtId="43" fontId="8" fillId="0" borderId="0" xfId="0" applyNumberFormat="1" applyFont="1"/>
    <xf numFmtId="165" fontId="7" fillId="0" borderId="1" xfId="1" applyNumberFormat="1" applyFont="1" applyBorder="1"/>
    <xf numFmtId="0" fontId="16" fillId="0" borderId="8" xfId="0" applyFont="1" applyBorder="1"/>
    <xf numFmtId="165" fontId="7" fillId="0" borderId="2" xfId="1" applyNumberFormat="1" applyFont="1" applyBorder="1"/>
    <xf numFmtId="165" fontId="7" fillId="0" borderId="3" xfId="1" applyNumberFormat="1" applyFont="1" applyBorder="1"/>
    <xf numFmtId="0" fontId="8" fillId="0" borderId="8" xfId="0" applyFont="1" applyBorder="1"/>
    <xf numFmtId="0" fontId="7" fillId="0" borderId="8" xfId="0" applyFont="1" applyBorder="1"/>
    <xf numFmtId="0" fontId="7" fillId="0" borderId="1" xfId="0" applyFont="1" applyBorder="1" applyAlignment="1">
      <alignment horizontal="left" vertical="center" wrapText="1"/>
    </xf>
    <xf numFmtId="165" fontId="7" fillId="0" borderId="1" xfId="1" applyNumberFormat="1" applyFont="1" applyBorder="1" applyAlignment="1">
      <alignment horizontal="center" vertical="center" wrapText="1"/>
    </xf>
    <xf numFmtId="0" fontId="7" fillId="0" borderId="0" xfId="0" applyFont="1" applyAlignment="1">
      <alignment horizontal="left" vertical="center" wrapText="1"/>
    </xf>
    <xf numFmtId="165" fontId="8" fillId="0" borderId="2" xfId="1" applyNumberFormat="1" applyFont="1" applyBorder="1"/>
    <xf numFmtId="0" fontId="7" fillId="0" borderId="1" xfId="0" applyFont="1" applyBorder="1" applyAlignment="1">
      <alignment horizontal="left" wrapText="1"/>
    </xf>
    <xf numFmtId="0" fontId="7" fillId="0" borderId="0" xfId="0" applyFont="1" applyAlignment="1">
      <alignment horizontal="left" wrapText="1"/>
    </xf>
    <xf numFmtId="165" fontId="8" fillId="0" borderId="9" xfId="1" applyNumberFormat="1" applyFont="1" applyBorder="1" applyAlignment="1">
      <alignment horizontal="center"/>
    </xf>
    <xf numFmtId="165" fontId="7" fillId="0" borderId="1" xfId="1" applyNumberFormat="1" applyFont="1" applyBorder="1" applyAlignment="1">
      <alignment horizontal="center"/>
    </xf>
    <xf numFmtId="165" fontId="8" fillId="0" borderId="0" xfId="0" applyNumberFormat="1" applyFont="1"/>
    <xf numFmtId="0" fontId="7" fillId="0" borderId="1" xfId="0" applyFont="1" applyBorder="1" applyAlignment="1">
      <alignment horizontal="center"/>
    </xf>
    <xf numFmtId="0" fontId="7" fillId="0" borderId="2" xfId="0" applyFont="1" applyBorder="1"/>
    <xf numFmtId="0" fontId="7" fillId="0" borderId="4" xfId="0" applyFont="1" applyBorder="1"/>
    <xf numFmtId="165" fontId="7" fillId="0" borderId="4" xfId="1" applyNumberFormat="1" applyFont="1" applyBorder="1"/>
    <xf numFmtId="14" fontId="7" fillId="0" borderId="1" xfId="0" applyNumberFormat="1" applyFont="1" applyBorder="1" applyAlignment="1">
      <alignment horizontal="center"/>
    </xf>
    <xf numFmtId="41" fontId="7" fillId="0" borderId="0" xfId="0" applyNumberFormat="1" applyFont="1"/>
    <xf numFmtId="0" fontId="7" fillId="0" borderId="5" xfId="0" applyFont="1" applyBorder="1"/>
    <xf numFmtId="165" fontId="7" fillId="0" borderId="6" xfId="1" applyNumberFormat="1" applyFont="1" applyBorder="1"/>
    <xf numFmtId="165" fontId="7" fillId="0" borderId="7" xfId="1" applyNumberFormat="1" applyFont="1" applyBorder="1"/>
    <xf numFmtId="0" fontId="17" fillId="2" borderId="1" xfId="0" applyFont="1" applyFill="1" applyBorder="1" applyAlignment="1">
      <alignment horizontal="center" vertical="center"/>
    </xf>
    <xf numFmtId="14" fontId="17" fillId="2" borderId="1" xfId="0" applyNumberFormat="1" applyFont="1" applyFill="1" applyBorder="1" applyAlignment="1">
      <alignment horizontal="center" vertical="center"/>
    </xf>
    <xf numFmtId="14" fontId="17" fillId="2" borderId="0" xfId="0" applyNumberFormat="1" applyFont="1" applyFill="1" applyAlignment="1">
      <alignment horizontal="center" vertical="center"/>
    </xf>
    <xf numFmtId="0" fontId="18" fillId="2" borderId="3" xfId="0" applyFont="1" applyFill="1" applyBorder="1" applyAlignment="1">
      <alignment vertical="center"/>
    </xf>
    <xf numFmtId="165" fontId="18" fillId="0" borderId="3" xfId="1" applyNumberFormat="1" applyFont="1" applyBorder="1" applyAlignment="1">
      <alignment horizontal="center" vertical="center"/>
    </xf>
    <xf numFmtId="165" fontId="18" fillId="2" borderId="3" xfId="1" applyNumberFormat="1" applyFont="1" applyFill="1" applyBorder="1" applyAlignment="1">
      <alignment horizontal="center" vertical="center"/>
    </xf>
    <xf numFmtId="41" fontId="18" fillId="2" borderId="0" xfId="1" applyFont="1" applyFill="1" applyAlignment="1">
      <alignment horizontal="center" vertical="center"/>
    </xf>
    <xf numFmtId="41" fontId="18" fillId="2" borderId="8" xfId="1" applyFont="1" applyFill="1" applyBorder="1" applyAlignment="1">
      <alignment horizontal="center" vertical="center"/>
    </xf>
    <xf numFmtId="0" fontId="18" fillId="2" borderId="4" xfId="0" applyFont="1" applyFill="1" applyBorder="1" applyAlignment="1">
      <alignment vertical="center"/>
    </xf>
    <xf numFmtId="165" fontId="18" fillId="2" borderId="4" xfId="1" applyNumberFormat="1" applyFont="1" applyFill="1" applyBorder="1" applyAlignment="1">
      <alignment horizontal="center" vertical="center"/>
    </xf>
    <xf numFmtId="0" fontId="17" fillId="2" borderId="4" xfId="0" applyFont="1" applyFill="1" applyBorder="1" applyAlignment="1">
      <alignment vertical="center"/>
    </xf>
    <xf numFmtId="165" fontId="17" fillId="2" borderId="1" xfId="1" applyNumberFormat="1" applyFont="1" applyFill="1" applyBorder="1" applyAlignment="1">
      <alignment horizontal="center" vertical="center"/>
    </xf>
    <xf numFmtId="41" fontId="17" fillId="2" borderId="0" xfId="1" applyFont="1" applyFill="1" applyAlignment="1">
      <alignment horizontal="center" vertical="center"/>
    </xf>
    <xf numFmtId="0" fontId="17" fillId="2" borderId="1" xfId="0" applyFont="1" applyFill="1" applyBorder="1" applyAlignment="1">
      <alignment vertical="center"/>
    </xf>
    <xf numFmtId="0" fontId="18" fillId="2" borderId="2" xfId="0" applyFont="1" applyFill="1" applyBorder="1" applyAlignment="1">
      <alignment vertical="center"/>
    </xf>
    <xf numFmtId="165" fontId="18" fillId="2" borderId="2" xfId="1" applyNumberFormat="1" applyFont="1" applyFill="1" applyBorder="1" applyAlignment="1">
      <alignment horizontal="center" vertical="center"/>
    </xf>
    <xf numFmtId="0" fontId="18" fillId="2" borderId="3" xfId="0" applyFont="1" applyFill="1" applyBorder="1" applyAlignment="1">
      <alignment horizontal="left" vertical="center"/>
    </xf>
    <xf numFmtId="164" fontId="17" fillId="2" borderId="1" xfId="1" applyNumberFormat="1" applyFont="1" applyFill="1" applyBorder="1" applyAlignment="1">
      <alignment horizontal="center" vertical="center"/>
    </xf>
    <xf numFmtId="164" fontId="17" fillId="2" borderId="0" xfId="1" applyNumberFormat="1" applyFont="1" applyFill="1" applyAlignment="1">
      <alignment horizontal="center" vertical="center"/>
    </xf>
    <xf numFmtId="164" fontId="17" fillId="0" borderId="1" xfId="1" applyNumberFormat="1" applyFont="1" applyBorder="1" applyAlignment="1">
      <alignment horizontal="center" vertical="center"/>
    </xf>
    <xf numFmtId="164" fontId="8" fillId="0" borderId="0" xfId="1" applyNumberFormat="1" applyFont="1"/>
    <xf numFmtId="167" fontId="8" fillId="0" borderId="0" xfId="0" applyNumberFormat="1" applyFont="1"/>
    <xf numFmtId="0" fontId="12" fillId="0" borderId="0" xfId="2" applyFont="1" applyAlignment="1">
      <alignment horizontal="left" vertical="top"/>
    </xf>
    <xf numFmtId="0" fontId="12" fillId="0" borderId="0" xfId="2" applyFont="1"/>
    <xf numFmtId="0" fontId="12" fillId="0" borderId="0" xfId="0" applyFont="1"/>
    <xf numFmtId="0" fontId="12" fillId="0" borderId="0" xfId="0" applyFont="1" applyAlignment="1">
      <alignment horizontal="center" vertical="center" wrapText="1"/>
    </xf>
    <xf numFmtId="0" fontId="19" fillId="0" borderId="1" xfId="2" applyFont="1" applyBorder="1" applyAlignment="1">
      <alignment horizontal="center" vertical="center" wrapText="1"/>
    </xf>
    <xf numFmtId="0" fontId="14" fillId="0" borderId="10" xfId="0" applyFont="1" applyBorder="1" applyAlignment="1">
      <alignment horizontal="center" vertical="top"/>
    </xf>
    <xf numFmtId="0" fontId="14" fillId="0" borderId="11" xfId="0" applyFont="1" applyBorder="1" applyAlignment="1">
      <alignment vertical="top"/>
    </xf>
    <xf numFmtId="0" fontId="14" fillId="0" borderId="11" xfId="0" applyFont="1" applyBorder="1" applyAlignment="1">
      <alignment horizontal="center" vertical="top"/>
    </xf>
    <xf numFmtId="169" fontId="14" fillId="0" borderId="11" xfId="0" applyNumberFormat="1" applyFont="1" applyBorder="1" applyAlignment="1">
      <alignment horizontal="center" vertical="top"/>
    </xf>
    <xf numFmtId="4" fontId="14" fillId="0" borderId="11" xfId="0" applyNumberFormat="1" applyFont="1" applyBorder="1" applyAlignment="1">
      <alignment horizontal="right" vertical="top"/>
    </xf>
    <xf numFmtId="4" fontId="14" fillId="0" borderId="11" xfId="0" applyNumberFormat="1" applyFont="1" applyBorder="1" applyAlignment="1">
      <alignment vertical="top"/>
    </xf>
    <xf numFmtId="177" fontId="14" fillId="0" borderId="11" xfId="0" applyNumberFormat="1" applyFont="1" applyBorder="1" applyAlignment="1">
      <alignment horizontal="center"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8" xfId="0" applyFont="1" applyBorder="1" applyAlignment="1">
      <alignment horizontal="center" vertical="top"/>
    </xf>
    <xf numFmtId="0" fontId="14" fillId="0" borderId="0" xfId="0" applyFont="1" applyAlignment="1">
      <alignment vertical="top"/>
    </xf>
    <xf numFmtId="0" fontId="14" fillId="0" borderId="0" xfId="0" applyFont="1" applyAlignment="1">
      <alignment horizontal="center" vertical="top"/>
    </xf>
    <xf numFmtId="169" fontId="14" fillId="0" borderId="0" xfId="0" applyNumberFormat="1" applyFont="1" applyAlignment="1">
      <alignment horizontal="center" vertical="top"/>
    </xf>
    <xf numFmtId="4" fontId="14" fillId="0" borderId="0" xfId="0" applyNumberFormat="1" applyFont="1" applyAlignment="1">
      <alignment horizontal="right" vertical="top"/>
    </xf>
    <xf numFmtId="4" fontId="14" fillId="0" borderId="0" xfId="0" applyNumberFormat="1" applyFont="1" applyAlignment="1">
      <alignment vertical="top"/>
    </xf>
    <xf numFmtId="177" fontId="14" fillId="0" borderId="0" xfId="0" applyNumberFormat="1" applyFont="1" applyAlignment="1">
      <alignment horizontal="center" vertical="top"/>
    </xf>
    <xf numFmtId="0" fontId="14" fillId="0" borderId="0" xfId="0" applyFont="1" applyAlignment="1">
      <alignment horizontal="left" vertical="top"/>
    </xf>
    <xf numFmtId="0" fontId="13" fillId="0" borderId="8" xfId="0" applyFont="1" applyBorder="1" applyAlignment="1">
      <alignment vertical="top"/>
    </xf>
    <xf numFmtId="0" fontId="13" fillId="0" borderId="0" xfId="0" applyFont="1" applyAlignment="1">
      <alignment vertical="top"/>
    </xf>
    <xf numFmtId="4" fontId="13" fillId="0" borderId="0" xfId="0" applyNumberFormat="1" applyFont="1" applyAlignment="1">
      <alignment horizontal="right" vertical="top"/>
    </xf>
    <xf numFmtId="4" fontId="13" fillId="0" borderId="0" xfId="0" applyNumberFormat="1" applyFont="1" applyAlignment="1">
      <alignmen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3" fillId="0" borderId="11" xfId="0" applyFont="1" applyBorder="1" applyAlignment="1">
      <alignment vertical="top"/>
    </xf>
    <xf numFmtId="4" fontId="13" fillId="0" borderId="11" xfId="0" applyNumberFormat="1" applyFont="1" applyBorder="1" applyAlignment="1">
      <alignment horizontal="right" vertical="top"/>
    </xf>
    <xf numFmtId="0" fontId="13" fillId="0" borderId="11" xfId="0" applyFont="1" applyBorder="1" applyAlignment="1">
      <alignment horizontal="right" vertical="top"/>
    </xf>
    <xf numFmtId="0" fontId="12" fillId="0" borderId="0" xfId="0" applyFont="1" applyAlignment="1">
      <alignment horizontal="left" vertical="top"/>
    </xf>
    <xf numFmtId="0" fontId="14" fillId="0" borderId="8" xfId="0" applyFont="1" applyBorder="1" applyAlignment="1">
      <alignment horizontal="left" vertical="top"/>
    </xf>
    <xf numFmtId="0" fontId="13" fillId="0" borderId="0" xfId="0" applyFont="1" applyAlignment="1">
      <alignment horizontal="right" vertical="top"/>
    </xf>
    <xf numFmtId="0" fontId="12" fillId="0" borderId="9" xfId="0" applyFont="1" applyBorder="1"/>
    <xf numFmtId="0" fontId="14" fillId="0" borderId="13" xfId="0" applyFont="1" applyBorder="1" applyAlignment="1">
      <alignment horizontal="left" vertical="top"/>
    </xf>
    <xf numFmtId="0" fontId="15" fillId="0" borderId="14" xfId="0" applyFont="1" applyBorder="1" applyAlignment="1">
      <alignment vertical="top"/>
    </xf>
    <xf numFmtId="0" fontId="14" fillId="0" borderId="15" xfId="0" applyFont="1" applyBorder="1" applyAlignment="1">
      <alignment horizontal="left" vertical="top"/>
    </xf>
    <xf numFmtId="3" fontId="19" fillId="0" borderId="0" xfId="0" applyNumberFormat="1" applyFont="1" applyAlignment="1">
      <alignment vertical="top"/>
    </xf>
    <xf numFmtId="168" fontId="15" fillId="0" borderId="14" xfId="0" applyNumberFormat="1" applyFont="1" applyBorder="1" applyAlignment="1">
      <alignment vertical="top"/>
    </xf>
    <xf numFmtId="0" fontId="20" fillId="0" borderId="14" xfId="0" applyFont="1" applyBorder="1" applyAlignment="1">
      <alignment horizontal="left" vertical="top"/>
    </xf>
    <xf numFmtId="0" fontId="14" fillId="0" borderId="11" xfId="0" applyFont="1" applyBorder="1" applyAlignment="1">
      <alignment horizontal="right" vertical="top"/>
    </xf>
    <xf numFmtId="0" fontId="14" fillId="0" borderId="0" xfId="0" applyFont="1" applyAlignment="1">
      <alignment horizontal="right" vertical="top"/>
    </xf>
    <xf numFmtId="0" fontId="20" fillId="0" borderId="14" xfId="0" applyFont="1" applyBorder="1" applyAlignment="1">
      <alignment horizontal="right" vertical="top"/>
    </xf>
    <xf numFmtId="0" fontId="8" fillId="0" borderId="11" xfId="0" applyFont="1" applyBorder="1"/>
    <xf numFmtId="0" fontId="19" fillId="0" borderId="1" xfId="0" applyFont="1" applyBorder="1" applyAlignment="1">
      <alignment horizontal="center" vertical="center" wrapText="1"/>
    </xf>
    <xf numFmtId="0" fontId="8" fillId="0" borderId="10" xfId="0" applyFont="1" applyBorder="1"/>
    <xf numFmtId="14" fontId="8" fillId="0" borderId="11" xfId="0" applyNumberFormat="1" applyFont="1" applyBorder="1"/>
    <xf numFmtId="14" fontId="7" fillId="0" borderId="0" xfId="0" applyNumberFormat="1" applyFont="1"/>
    <xf numFmtId="0" fontId="7" fillId="0" borderId="9" xfId="0" applyFont="1" applyBorder="1"/>
    <xf numFmtId="0" fontId="16" fillId="0" borderId="14" xfId="0" applyFont="1" applyBorder="1"/>
    <xf numFmtId="0" fontId="7" fillId="0" borderId="14" xfId="0" applyFont="1" applyBorder="1"/>
    <xf numFmtId="0" fontId="7" fillId="0" borderId="15" xfId="0" applyFont="1" applyBorder="1"/>
    <xf numFmtId="0" fontId="7" fillId="0" borderId="13" xfId="0" applyFont="1" applyBorder="1"/>
    <xf numFmtId="178" fontId="14" fillId="0" borderId="11" xfId="0" applyNumberFormat="1" applyFont="1" applyBorder="1" applyAlignment="1">
      <alignment horizontal="center" vertical="top"/>
    </xf>
    <xf numFmtId="178" fontId="14" fillId="0" borderId="11" xfId="1" applyNumberFormat="1" applyFont="1" applyBorder="1" applyAlignment="1" applyProtection="1">
      <alignment vertical="top"/>
    </xf>
    <xf numFmtId="2" fontId="14" fillId="0" borderId="12" xfId="0" applyNumberFormat="1" applyFont="1" applyBorder="1" applyAlignment="1">
      <alignment horizontal="left" vertical="top"/>
    </xf>
    <xf numFmtId="178" fontId="14" fillId="0" borderId="0" xfId="0" applyNumberFormat="1" applyFont="1" applyAlignment="1">
      <alignment horizontal="center" vertical="top"/>
    </xf>
    <xf numFmtId="178" fontId="14" fillId="0" borderId="0" xfId="1" applyNumberFormat="1" applyFont="1" applyBorder="1" applyAlignment="1" applyProtection="1">
      <alignment vertical="top"/>
    </xf>
    <xf numFmtId="2" fontId="14" fillId="0" borderId="9" xfId="0" applyNumberFormat="1" applyFont="1" applyBorder="1" applyAlignment="1">
      <alignment horizontal="left" vertical="top"/>
    </xf>
    <xf numFmtId="178" fontId="14" fillId="0" borderId="0" xfId="0" applyNumberFormat="1" applyFont="1" applyAlignment="1">
      <alignment horizontal="left" vertical="top"/>
    </xf>
    <xf numFmtId="178" fontId="13" fillId="0" borderId="0" xfId="1" applyNumberFormat="1" applyFont="1" applyBorder="1" applyAlignment="1" applyProtection="1">
      <alignment vertical="top"/>
    </xf>
    <xf numFmtId="2" fontId="13" fillId="0" borderId="9" xfId="0" applyNumberFormat="1" applyFont="1" applyBorder="1" applyAlignment="1">
      <alignment horizontal="center" vertical="top"/>
    </xf>
    <xf numFmtId="178" fontId="13" fillId="0" borderId="11" xfId="1" applyNumberFormat="1" applyFont="1" applyBorder="1" applyAlignment="1" applyProtection="1">
      <alignment vertical="top"/>
    </xf>
    <xf numFmtId="4" fontId="15" fillId="0" borderId="14" xfId="0" applyNumberFormat="1" applyFont="1" applyBorder="1" applyAlignment="1">
      <alignment horizontal="right" vertical="top"/>
    </xf>
    <xf numFmtId="165" fontId="8" fillId="0" borderId="11" xfId="1" applyNumberFormat="1" applyFont="1" applyBorder="1"/>
    <xf numFmtId="165" fontId="8" fillId="0" borderId="12" xfId="1" applyNumberFormat="1" applyFont="1" applyBorder="1"/>
    <xf numFmtId="165" fontId="8" fillId="0" borderId="0" xfId="1" applyNumberFormat="1" applyFont="1" applyBorder="1"/>
    <xf numFmtId="165" fontId="8" fillId="0" borderId="9" xfId="1" applyNumberFormat="1" applyFont="1" applyBorder="1"/>
    <xf numFmtId="165" fontId="7" fillId="0" borderId="0" xfId="1" applyNumberFormat="1" applyFont="1" applyBorder="1"/>
    <xf numFmtId="165" fontId="7" fillId="0" borderId="9" xfId="1" applyNumberFormat="1" applyFont="1" applyBorder="1"/>
    <xf numFmtId="165" fontId="16" fillId="0" borderId="14" xfId="1" applyNumberFormat="1" applyFont="1" applyBorder="1"/>
    <xf numFmtId="0" fontId="7" fillId="0" borderId="0" xfId="0" applyFont="1" applyAlignment="1">
      <alignment horizontal="left"/>
    </xf>
    <xf numFmtId="0" fontId="16" fillId="0" borderId="0" xfId="0" applyFont="1" applyAlignment="1">
      <alignment horizontal="center"/>
    </xf>
    <xf numFmtId="0" fontId="7" fillId="0" borderId="0" xfId="0" applyFont="1" applyAlignment="1">
      <alignment horizontal="center"/>
    </xf>
    <xf numFmtId="0" fontId="7" fillId="0" borderId="2" xfId="0" applyFont="1" applyBorder="1" applyAlignment="1">
      <alignment horizontal="left" wrapText="1"/>
    </xf>
    <xf numFmtId="0" fontId="7" fillId="0" borderId="4" xfId="0" applyFont="1" applyBorder="1" applyAlignment="1">
      <alignment horizontal="left" wrapText="1"/>
    </xf>
    <xf numFmtId="0" fontId="8" fillId="0" borderId="0" xfId="0" applyFont="1" applyAlignment="1">
      <alignment horizontal="left" wrapText="1"/>
    </xf>
    <xf numFmtId="0" fontId="7" fillId="0" borderId="10"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0" xfId="0" applyFont="1" applyAlignment="1">
      <alignment horizontal="left"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8" fillId="0" borderId="0" xfId="0" applyFont="1" applyAlignment="1">
      <alignment horizontal="left" vertical="top" wrapText="1"/>
    </xf>
    <xf numFmtId="0" fontId="8" fillId="0" borderId="10"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16" fillId="0" borderId="0" xfId="0" applyFont="1" applyAlignment="1">
      <alignment horizontal="center" wrapText="1"/>
    </xf>
    <xf numFmtId="0" fontId="7" fillId="0" borderId="0" xfId="0" applyFont="1" applyAlignment="1">
      <alignment horizontal="left" vertical="center" wrapText="1"/>
    </xf>
    <xf numFmtId="0" fontId="7" fillId="3" borderId="0" xfId="0" applyFont="1" applyFill="1" applyAlignment="1">
      <alignment horizontal="center"/>
    </xf>
    <xf numFmtId="0" fontId="8" fillId="0" borderId="0" xfId="0" applyFont="1" applyAlignment="1">
      <alignment horizontal="center"/>
    </xf>
    <xf numFmtId="0" fontId="7" fillId="4" borderId="0" xfId="0" applyFont="1" applyFill="1" applyAlignment="1">
      <alignment horizontal="center"/>
    </xf>
    <xf numFmtId="165" fontId="7" fillId="0" borderId="2" xfId="1" applyNumberFormat="1" applyFont="1" applyBorder="1" applyAlignment="1">
      <alignment horizontal="center"/>
    </xf>
    <xf numFmtId="165" fontId="7" fillId="0" borderId="4" xfId="1" applyNumberFormat="1" applyFont="1" applyBorder="1" applyAlignment="1">
      <alignment horizontal="center"/>
    </xf>
    <xf numFmtId="0" fontId="8"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1" fillId="0" borderId="1" xfId="0" applyFont="1" applyBorder="1" applyAlignment="1">
      <alignment horizontal="center" vertical="center"/>
    </xf>
    <xf numFmtId="0" fontId="19" fillId="0" borderId="5" xfId="2" applyFont="1" applyBorder="1" applyAlignment="1">
      <alignment horizontal="center" vertical="top"/>
    </xf>
    <xf numFmtId="0" fontId="19" fillId="0" borderId="6" xfId="2" applyFont="1" applyBorder="1" applyAlignment="1">
      <alignment horizontal="center" vertical="top"/>
    </xf>
    <xf numFmtId="0" fontId="19" fillId="0" borderId="7" xfId="2" applyFont="1" applyBorder="1" applyAlignment="1">
      <alignment horizontal="center" vertical="top"/>
    </xf>
    <xf numFmtId="14" fontId="19" fillId="0" borderId="5" xfId="2" applyNumberFormat="1" applyFont="1" applyBorder="1" applyAlignment="1">
      <alignment horizontal="center" vertical="top"/>
    </xf>
  </cellXfs>
  <cellStyles count="10">
    <cellStyle name="Hipervínculo" xfId="9" builtinId="8"/>
    <cellStyle name="Millares [0]" xfId="1" builtinId="6"/>
    <cellStyle name="Millares [0] 2" xfId="3"/>
    <cellStyle name="Millares 2" xfId="7"/>
    <cellStyle name="Normal" xfId="0" builtinId="0"/>
    <cellStyle name="Normal 10" xfId="8"/>
    <cellStyle name="Normal 11" xfId="4"/>
    <cellStyle name="Normal 2" xfId="2"/>
    <cellStyle name="Normal 3" xf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9"/>
  <sheetViews>
    <sheetView showGridLines="0" workbookViewId="0">
      <selection activeCell="B4" sqref="B4:D4"/>
    </sheetView>
  </sheetViews>
  <sheetFormatPr baseColWidth="10" defaultColWidth="9.140625" defaultRowHeight="15"/>
  <cols>
    <col min="1" max="1" width="3.5703125" style="1" customWidth="1"/>
    <col min="2" max="2" width="52.7109375" style="1" customWidth="1"/>
    <col min="3" max="4" width="18.7109375" style="1" customWidth="1"/>
    <col min="5" max="5" width="3.5703125" style="1" customWidth="1"/>
    <col min="6" max="6" width="9.140625" style="1"/>
    <col min="7" max="9" width="7" style="54" customWidth="1"/>
    <col min="10" max="16384" width="9.140625" style="1"/>
  </cols>
  <sheetData>
    <row r="1" spans="1:10">
      <c r="A1" s="2" t="s">
        <v>180</v>
      </c>
    </row>
    <row r="2" spans="1:10" ht="15.75">
      <c r="B2" s="195" t="s">
        <v>149</v>
      </c>
      <c r="C2" s="195"/>
      <c r="D2" s="195"/>
    </row>
    <row r="3" spans="1:10" ht="15.75">
      <c r="B3" s="175" t="s">
        <v>119</v>
      </c>
      <c r="C3" s="175"/>
      <c r="D3" s="175"/>
    </row>
    <row r="4" spans="1:10" ht="15.75">
      <c r="B4" s="176" t="s">
        <v>212</v>
      </c>
      <c r="C4" s="176"/>
      <c r="D4" s="176"/>
    </row>
    <row r="5" spans="1:10" ht="15.75">
      <c r="B5" s="176" t="s">
        <v>150</v>
      </c>
      <c r="C5" s="176"/>
      <c r="D5" s="176"/>
    </row>
    <row r="7" spans="1:10" ht="15.75">
      <c r="B7" s="80" t="s">
        <v>0</v>
      </c>
      <c r="C7" s="81">
        <v>43921</v>
      </c>
      <c r="D7" s="81">
        <v>43555</v>
      </c>
      <c r="E7" s="82"/>
      <c r="J7" s="55"/>
    </row>
    <row r="8" spans="1:10" ht="15.75">
      <c r="B8" s="83" t="s">
        <v>192</v>
      </c>
      <c r="C8" s="84">
        <v>438096.32</v>
      </c>
      <c r="D8" s="85">
        <v>283852.61</v>
      </c>
      <c r="E8" s="86"/>
    </row>
    <row r="9" spans="1:10">
      <c r="B9" s="83" t="s">
        <v>1</v>
      </c>
      <c r="C9" s="85">
        <v>0</v>
      </c>
      <c r="D9" s="85">
        <v>0</v>
      </c>
      <c r="E9" s="86"/>
      <c r="F9" s="194"/>
    </row>
    <row r="10" spans="1:10">
      <c r="B10" s="83" t="s">
        <v>105</v>
      </c>
      <c r="C10" s="84">
        <v>1371.97</v>
      </c>
      <c r="D10" s="85">
        <v>421.27</v>
      </c>
      <c r="E10" s="87"/>
      <c r="F10" s="194"/>
    </row>
    <row r="11" spans="1:10">
      <c r="B11" s="83" t="s">
        <v>208</v>
      </c>
      <c r="C11" s="84">
        <v>93910.04</v>
      </c>
      <c r="D11" s="85">
        <v>0</v>
      </c>
      <c r="E11" s="87"/>
      <c r="F11" s="34"/>
    </row>
    <row r="12" spans="1:10" ht="15.75">
      <c r="B12" s="88" t="s">
        <v>193</v>
      </c>
      <c r="C12" s="89">
        <v>9691361.8699999992</v>
      </c>
      <c r="D12" s="89">
        <v>3136950.32</v>
      </c>
      <c r="E12" s="87"/>
    </row>
    <row r="13" spans="1:10" ht="15.75">
      <c r="B13" s="90" t="s">
        <v>2</v>
      </c>
      <c r="C13" s="91">
        <f>SUM(C8:C12)</f>
        <v>10224740.199999999</v>
      </c>
      <c r="D13" s="91">
        <f>SUM(D8:D12)</f>
        <v>3421224.1999999997</v>
      </c>
      <c r="E13" s="92"/>
    </row>
    <row r="14" spans="1:10" ht="15.75">
      <c r="B14" s="93" t="s">
        <v>3</v>
      </c>
      <c r="C14" s="91"/>
      <c r="D14" s="91"/>
      <c r="E14" s="92"/>
    </row>
    <row r="15" spans="1:10">
      <c r="B15" s="94" t="s">
        <v>4</v>
      </c>
      <c r="C15" s="95">
        <v>0</v>
      </c>
      <c r="D15" s="95">
        <v>0</v>
      </c>
      <c r="E15" s="86"/>
    </row>
    <row r="16" spans="1:10" ht="15.75">
      <c r="B16" s="96" t="s">
        <v>194</v>
      </c>
      <c r="C16" s="85">
        <v>17710.490000000002</v>
      </c>
      <c r="D16" s="85">
        <v>6134.03</v>
      </c>
      <c r="E16" s="86"/>
    </row>
    <row r="17" spans="2:5">
      <c r="B17" s="96" t="s">
        <v>196</v>
      </c>
      <c r="C17" s="85">
        <v>91102.312721095906</v>
      </c>
      <c r="D17" s="85">
        <v>0</v>
      </c>
      <c r="E17" s="86"/>
    </row>
    <row r="18" spans="2:5">
      <c r="B18" s="83" t="s">
        <v>5</v>
      </c>
      <c r="C18" s="85">
        <v>0</v>
      </c>
      <c r="D18" s="85">
        <v>0</v>
      </c>
      <c r="E18" s="86"/>
    </row>
    <row r="19" spans="2:5" ht="15.75">
      <c r="B19" s="93" t="s">
        <v>115</v>
      </c>
      <c r="C19" s="91">
        <f>SUM(C15:C18)</f>
        <v>108812.80272109591</v>
      </c>
      <c r="D19" s="91">
        <f>SUM(D15:D18)</f>
        <v>6134.03</v>
      </c>
      <c r="E19" s="86"/>
    </row>
    <row r="20" spans="2:5" ht="15.75">
      <c r="B20" s="93" t="s">
        <v>6</v>
      </c>
      <c r="C20" s="91">
        <f>+C13-C19</f>
        <v>10115927.397278903</v>
      </c>
      <c r="D20" s="91">
        <f>+D13-D19</f>
        <v>3415090.17</v>
      </c>
      <c r="E20" s="92"/>
    </row>
    <row r="21" spans="2:5" ht="15.75">
      <c r="B21" s="93" t="s">
        <v>7</v>
      </c>
      <c r="C21" s="97">
        <v>97229.239969052724</v>
      </c>
      <c r="D21" s="97">
        <v>33741.710244000002</v>
      </c>
      <c r="E21" s="98"/>
    </row>
    <row r="22" spans="2:5" ht="15.75">
      <c r="B22" s="93" t="s">
        <v>8</v>
      </c>
      <c r="C22" s="99">
        <v>104.042028</v>
      </c>
      <c r="D22" s="97">
        <v>101.212717</v>
      </c>
      <c r="E22" s="98"/>
    </row>
    <row r="24" spans="2:5" ht="15.75">
      <c r="B24" s="174" t="s">
        <v>143</v>
      </c>
      <c r="C24" s="174"/>
      <c r="D24" s="174"/>
    </row>
    <row r="25" spans="2:5" ht="15.75">
      <c r="B25" s="24"/>
      <c r="C25" s="140"/>
      <c r="D25" s="26"/>
      <c r="E25" s="26"/>
    </row>
    <row r="26" spans="2:5">
      <c r="C26" s="25"/>
      <c r="D26" s="25"/>
      <c r="E26" s="25"/>
    </row>
    <row r="27" spans="2:5">
      <c r="C27" s="25"/>
      <c r="D27" s="25"/>
      <c r="E27" s="70"/>
    </row>
    <row r="28" spans="2:5">
      <c r="C28" s="100"/>
      <c r="D28" s="100"/>
    </row>
    <row r="29" spans="2:5">
      <c r="C29" s="101"/>
      <c r="D29" s="101"/>
    </row>
  </sheetData>
  <mergeCells count="6">
    <mergeCell ref="B24:D24"/>
    <mergeCell ref="F9:F10"/>
    <mergeCell ref="B2:D2"/>
    <mergeCell ref="B3:D3"/>
    <mergeCell ref="B4:D4"/>
    <mergeCell ref="B5:D5"/>
  </mergeCells>
  <hyperlinks>
    <hyperlink ref="A1" location="INDICE!A1" display="INDICE"/>
  </hyperlinks>
  <pageMargins left="0.7" right="0.7" top="0.75" bottom="0.75" header="0.3" footer="0.3"/>
  <ignoredErrors>
    <ignoredError sqref="C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2"/>
  <sheetViews>
    <sheetView showGridLines="0" workbookViewId="0">
      <selection activeCell="B4" sqref="B4:D4"/>
    </sheetView>
  </sheetViews>
  <sheetFormatPr baseColWidth="10" defaultRowHeight="15"/>
  <cols>
    <col min="1" max="1" width="3.5703125" style="1" customWidth="1"/>
    <col min="2" max="2" width="52.7109375" style="1" customWidth="1"/>
    <col min="3" max="4" width="18.7109375" style="1" customWidth="1"/>
    <col min="5" max="5" width="3.5703125" style="1" customWidth="1"/>
    <col min="6" max="6" width="12.42578125" style="1" bestFit="1" customWidth="1"/>
    <col min="7" max="16384" width="11.42578125" style="1"/>
  </cols>
  <sheetData>
    <row r="1" spans="1:9">
      <c r="A1" s="2" t="s">
        <v>180</v>
      </c>
    </row>
    <row r="2" spans="1:9" ht="15.75">
      <c r="B2" s="195" t="s">
        <v>149</v>
      </c>
      <c r="C2" s="195"/>
      <c r="D2" s="195"/>
    </row>
    <row r="3" spans="1:9" ht="15.75">
      <c r="B3" s="175" t="s">
        <v>120</v>
      </c>
      <c r="C3" s="175"/>
      <c r="D3" s="175"/>
    </row>
    <row r="4" spans="1:9" ht="15.75">
      <c r="B4" s="176" t="str">
        <f>+'11'!B4:D4</f>
        <v>Correspondiente al 31/03/2020 con cifras comparativas al 31/03/2019</v>
      </c>
      <c r="C4" s="176"/>
      <c r="D4" s="176"/>
    </row>
    <row r="5" spans="1:9" ht="15.75">
      <c r="B5" s="176" t="s">
        <v>150</v>
      </c>
      <c r="C5" s="176"/>
      <c r="D5" s="176"/>
    </row>
    <row r="7" spans="1:9" s="24" customFormat="1" ht="15.75">
      <c r="B7" s="71" t="s">
        <v>9</v>
      </c>
      <c r="C7" s="75">
        <f>+'11'!C7</f>
        <v>43921</v>
      </c>
      <c r="D7" s="75">
        <f>+'11'!D7</f>
        <v>43555</v>
      </c>
    </row>
    <row r="8" spans="1:9" ht="15.75">
      <c r="B8" s="23" t="s">
        <v>189</v>
      </c>
      <c r="C8" s="65">
        <v>18011.489999999998</v>
      </c>
      <c r="D8" s="65">
        <v>-10689.89</v>
      </c>
      <c r="F8" s="54"/>
      <c r="G8" s="54"/>
      <c r="H8" s="54"/>
      <c r="I8" s="55"/>
    </row>
    <row r="9" spans="1:9">
      <c r="B9" s="23" t="s">
        <v>104</v>
      </c>
      <c r="C9" s="49">
        <v>110774.86</v>
      </c>
      <c r="D9" s="49">
        <v>52117.18</v>
      </c>
    </row>
    <row r="10" spans="1:9" ht="15.75">
      <c r="B10" s="23" t="s">
        <v>190</v>
      </c>
      <c r="C10" s="49">
        <v>1568.96</v>
      </c>
      <c r="D10" s="49">
        <v>1419.57</v>
      </c>
    </row>
    <row r="11" spans="1:9" s="24" customFormat="1" ht="15.75">
      <c r="B11" s="33" t="s">
        <v>10</v>
      </c>
      <c r="C11" s="56">
        <f>SUM(C8:C10)</f>
        <v>130355.31000000001</v>
      </c>
      <c r="D11" s="56">
        <f>SUM(D8:D10)</f>
        <v>42846.86</v>
      </c>
      <c r="G11" s="76"/>
    </row>
    <row r="12" spans="1:9" s="24" customFormat="1" ht="15.75">
      <c r="B12" s="77" t="s">
        <v>11</v>
      </c>
      <c r="C12" s="78"/>
      <c r="D12" s="79"/>
    </row>
    <row r="13" spans="1:9">
      <c r="B13" s="28" t="s">
        <v>12</v>
      </c>
      <c r="C13" s="65">
        <v>53250.35</v>
      </c>
      <c r="D13" s="65">
        <v>18624.43</v>
      </c>
    </row>
    <row r="14" spans="1:9">
      <c r="B14" s="23" t="s">
        <v>14</v>
      </c>
      <c r="C14" s="49">
        <v>0</v>
      </c>
      <c r="D14" s="49">
        <v>0</v>
      </c>
    </row>
    <row r="15" spans="1:9">
      <c r="B15" s="23" t="s">
        <v>13</v>
      </c>
      <c r="C15" s="49">
        <v>0</v>
      </c>
      <c r="D15" s="49">
        <v>0</v>
      </c>
    </row>
    <row r="16" spans="1:9" ht="15.75">
      <c r="B16" s="23" t="s">
        <v>191</v>
      </c>
      <c r="C16" s="49">
        <v>0</v>
      </c>
      <c r="D16" s="49">
        <v>0.01</v>
      </c>
    </row>
    <row r="17" spans="2:4" s="24" customFormat="1" ht="15.75">
      <c r="B17" s="33" t="s">
        <v>15</v>
      </c>
      <c r="C17" s="56">
        <f>SUM(C13:C16)</f>
        <v>53250.35</v>
      </c>
      <c r="D17" s="56">
        <f>SUM(D13:D16)</f>
        <v>18624.439999999999</v>
      </c>
    </row>
    <row r="18" spans="2:4" s="24" customFormat="1" ht="15.75">
      <c r="B18" s="33" t="s">
        <v>16</v>
      </c>
      <c r="C18" s="56">
        <f>+C11-C17</f>
        <v>77104.960000000021</v>
      </c>
      <c r="D18" s="56">
        <f>+D11-D17</f>
        <v>24222.420000000002</v>
      </c>
    </row>
    <row r="20" spans="2:4" ht="15.75">
      <c r="B20" s="174" t="s">
        <v>143</v>
      </c>
      <c r="C20" s="174"/>
      <c r="D20" s="174"/>
    </row>
    <row r="21" spans="2:4">
      <c r="C21" s="26"/>
      <c r="D21" s="26"/>
    </row>
    <row r="22" spans="2:4">
      <c r="C22" s="26"/>
      <c r="D22" s="26"/>
    </row>
  </sheetData>
  <mergeCells count="5">
    <mergeCell ref="B2:D2"/>
    <mergeCell ref="B3:D3"/>
    <mergeCell ref="B4:D4"/>
    <mergeCell ref="B5:D5"/>
    <mergeCell ref="B20:D20"/>
  </mergeCells>
  <hyperlinks>
    <hyperlink ref="A1" location="INDICE!A1" display="INDICE"/>
  </hyperlinks>
  <pageMargins left="0.7" right="0.7" top="0.75" bottom="0.75" header="0.3" footer="0.3"/>
  <ignoredErrors>
    <ignoredError sqref="C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2"/>
  <sheetViews>
    <sheetView showGridLines="0" workbookViewId="0">
      <selection activeCell="E13" sqref="E13"/>
    </sheetView>
  </sheetViews>
  <sheetFormatPr baseColWidth="10" defaultRowHeight="15"/>
  <cols>
    <col min="1" max="1" width="3.5703125" style="1" customWidth="1"/>
    <col min="2" max="2" width="30.85546875" style="1" customWidth="1"/>
    <col min="3" max="4" width="20" style="1" customWidth="1"/>
    <col min="5" max="5" width="21.7109375" style="1" customWidth="1"/>
    <col min="6" max="6" width="3.5703125" style="1" customWidth="1"/>
    <col min="7" max="16384" width="11.42578125" style="1"/>
  </cols>
  <sheetData>
    <row r="1" spans="1:10">
      <c r="A1" s="2" t="s">
        <v>180</v>
      </c>
    </row>
    <row r="2" spans="1:10" ht="15.75">
      <c r="B2" s="195" t="s">
        <v>149</v>
      </c>
      <c r="C2" s="195"/>
      <c r="D2" s="195"/>
      <c r="E2" s="195"/>
    </row>
    <row r="3" spans="1:10" ht="15.75">
      <c r="B3" s="175" t="s">
        <v>121</v>
      </c>
      <c r="C3" s="175"/>
      <c r="D3" s="175"/>
      <c r="E3" s="175"/>
    </row>
    <row r="4" spans="1:10" ht="15.75">
      <c r="B4" s="176" t="s">
        <v>195</v>
      </c>
      <c r="C4" s="176"/>
      <c r="D4" s="176"/>
      <c r="E4" s="176"/>
    </row>
    <row r="5" spans="1:10" ht="15.75">
      <c r="B5" s="176" t="s">
        <v>150</v>
      </c>
      <c r="C5" s="176"/>
      <c r="D5" s="176"/>
      <c r="E5" s="176"/>
    </row>
    <row r="7" spans="1:10" ht="15.75">
      <c r="B7" s="71" t="s">
        <v>17</v>
      </c>
      <c r="C7" s="71" t="s">
        <v>18</v>
      </c>
      <c r="D7" s="71" t="s">
        <v>19</v>
      </c>
      <c r="E7" s="71" t="s">
        <v>197</v>
      </c>
    </row>
    <row r="8" spans="1:10" ht="15.75">
      <c r="B8" s="33" t="s">
        <v>20</v>
      </c>
      <c r="C8" s="56">
        <v>11590461.52</v>
      </c>
      <c r="D8" s="56">
        <v>177166.9</v>
      </c>
      <c r="E8" s="56">
        <f>+C8+D8</f>
        <v>11767628.42</v>
      </c>
      <c r="G8" s="54"/>
      <c r="H8" s="54"/>
      <c r="I8" s="54"/>
      <c r="J8" s="55"/>
    </row>
    <row r="9" spans="1:10" ht="15.75">
      <c r="B9" s="72" t="s">
        <v>21</v>
      </c>
      <c r="C9" s="29"/>
      <c r="D9" s="29"/>
      <c r="E9" s="29"/>
    </row>
    <row r="10" spans="1:10">
      <c r="B10" s="23" t="s">
        <v>22</v>
      </c>
      <c r="C10" s="49">
        <v>8597632.6300000008</v>
      </c>
      <c r="D10" s="30"/>
      <c r="E10" s="30"/>
    </row>
    <row r="11" spans="1:10">
      <c r="B11" s="23" t="s">
        <v>23</v>
      </c>
      <c r="C11" s="49">
        <v>-10326438.699999999</v>
      </c>
      <c r="D11" s="30"/>
      <c r="E11" s="30"/>
    </row>
    <row r="12" spans="1:10" ht="15.75">
      <c r="B12" s="73" t="s">
        <v>24</v>
      </c>
      <c r="C12" s="74">
        <f>+C10+C11</f>
        <v>-1728806.0699999984</v>
      </c>
      <c r="D12" s="32"/>
      <c r="E12" s="32"/>
    </row>
    <row r="13" spans="1:10" ht="15.75">
      <c r="B13" s="177" t="s">
        <v>25</v>
      </c>
      <c r="C13" s="196">
        <f>+E8+C12</f>
        <v>10038822.350000001</v>
      </c>
      <c r="D13" s="196">
        <f>+'12'!C18</f>
        <v>77104.960000000021</v>
      </c>
      <c r="E13" s="72" t="s">
        <v>198</v>
      </c>
    </row>
    <row r="14" spans="1:10" ht="15.75">
      <c r="B14" s="178"/>
      <c r="C14" s="197"/>
      <c r="D14" s="197"/>
      <c r="E14" s="56">
        <f>+C13+D13</f>
        <v>10115927.310000002</v>
      </c>
    </row>
    <row r="16" spans="1:10" ht="15.75">
      <c r="B16" s="174" t="s">
        <v>143</v>
      </c>
      <c r="C16" s="174"/>
      <c r="D16" s="174"/>
      <c r="E16" s="174"/>
    </row>
    <row r="17" spans="3:5">
      <c r="D17" s="26"/>
      <c r="E17" s="26"/>
    </row>
    <row r="18" spans="3:5">
      <c r="D18" s="26"/>
    </row>
    <row r="19" spans="3:5">
      <c r="C19" s="25"/>
    </row>
    <row r="20" spans="3:5">
      <c r="C20" s="25"/>
    </row>
    <row r="21" spans="3:5">
      <c r="C21" s="25"/>
    </row>
    <row r="22" spans="3:5">
      <c r="C22" s="26"/>
      <c r="D22" s="26"/>
    </row>
  </sheetData>
  <mergeCells count="8">
    <mergeCell ref="B2:E2"/>
    <mergeCell ref="B3:E3"/>
    <mergeCell ref="B4:E4"/>
    <mergeCell ref="B5:E5"/>
    <mergeCell ref="B16:E16"/>
    <mergeCell ref="B13:B14"/>
    <mergeCell ref="C13:C14"/>
    <mergeCell ref="D13:D14"/>
  </mergeCells>
  <hyperlinks>
    <hyperlink ref="A1" location="INDICE!A1" display="INDIC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37"/>
  <sheetViews>
    <sheetView showGridLines="0" workbookViewId="0">
      <selection activeCell="D8" sqref="D8"/>
    </sheetView>
  </sheetViews>
  <sheetFormatPr baseColWidth="10" defaultRowHeight="15"/>
  <cols>
    <col min="1" max="1" width="3.5703125" style="1" customWidth="1"/>
    <col min="2" max="2" width="59" style="1" customWidth="1"/>
    <col min="3" max="4" width="18.7109375" style="1" customWidth="1"/>
    <col min="5" max="5" width="3.5703125" style="1" customWidth="1"/>
    <col min="6" max="16384" width="11.42578125" style="1"/>
  </cols>
  <sheetData>
    <row r="1" spans="1:9">
      <c r="A1" s="2" t="s">
        <v>180</v>
      </c>
    </row>
    <row r="2" spans="1:9" ht="15.75">
      <c r="B2" s="195" t="s">
        <v>149</v>
      </c>
      <c r="C2" s="195"/>
      <c r="D2" s="195"/>
    </row>
    <row r="3" spans="1:9" ht="15.75">
      <c r="B3" s="175" t="s">
        <v>122</v>
      </c>
      <c r="C3" s="175"/>
      <c r="D3" s="175"/>
    </row>
    <row r="4" spans="1:9" ht="15.75">
      <c r="B4" s="176" t="str">
        <f>+'12'!B4:D4</f>
        <v>Correspondiente al 31/03/2020 con cifras comparativas al 31/03/2019</v>
      </c>
      <c r="C4" s="176"/>
      <c r="D4" s="176"/>
    </row>
    <row r="5" spans="1:9" ht="15.75">
      <c r="B5" s="176" t="s">
        <v>150</v>
      </c>
      <c r="C5" s="176"/>
      <c r="D5" s="176"/>
    </row>
    <row r="7" spans="1:9" s="24" customFormat="1" ht="15.75">
      <c r="B7" s="5" t="s">
        <v>26</v>
      </c>
      <c r="C7" s="6">
        <f>+'12'!C7</f>
        <v>43921</v>
      </c>
      <c r="D7" s="6">
        <f>+'12'!D7</f>
        <v>43555</v>
      </c>
      <c r="F7" s="54"/>
      <c r="G7" s="54"/>
      <c r="H7" s="54"/>
      <c r="I7" s="55"/>
    </row>
    <row r="8" spans="1:9" s="24" customFormat="1" ht="15.75">
      <c r="B8" s="33" t="s">
        <v>38</v>
      </c>
      <c r="C8" s="56">
        <v>2686155.3800000008</v>
      </c>
      <c r="D8" s="56">
        <v>1003888.9899999998</v>
      </c>
    </row>
    <row r="9" spans="1:9" s="24" customFormat="1" ht="15.75">
      <c r="B9" s="57" t="s">
        <v>27</v>
      </c>
      <c r="C9" s="58"/>
      <c r="D9" s="58"/>
    </row>
    <row r="10" spans="1:9" s="24" customFormat="1" ht="15.75">
      <c r="B10" s="57" t="s">
        <v>28</v>
      </c>
      <c r="C10" s="59"/>
      <c r="D10" s="59"/>
    </row>
    <row r="11" spans="1:9">
      <c r="B11" s="60" t="s">
        <v>106</v>
      </c>
      <c r="C11" s="49">
        <v>0</v>
      </c>
      <c r="D11" s="49">
        <v>1419.56</v>
      </c>
    </row>
    <row r="12" spans="1:9">
      <c r="B12" s="60" t="s">
        <v>209</v>
      </c>
      <c r="C12" s="49">
        <v>1568.9600000000007</v>
      </c>
      <c r="D12" s="49">
        <v>0</v>
      </c>
    </row>
    <row r="13" spans="1:9">
      <c r="B13" s="60" t="s">
        <v>199</v>
      </c>
      <c r="C13" s="49">
        <v>90897.360000000059</v>
      </c>
      <c r="D13" s="49">
        <v>0</v>
      </c>
    </row>
    <row r="14" spans="1:9">
      <c r="B14" s="60" t="s">
        <v>39</v>
      </c>
      <c r="C14" s="49">
        <v>0</v>
      </c>
      <c r="D14" s="49">
        <v>0</v>
      </c>
    </row>
    <row r="15" spans="1:9" s="24" customFormat="1" ht="15.75">
      <c r="B15" s="61" t="s">
        <v>29</v>
      </c>
      <c r="C15" s="59">
        <v>0</v>
      </c>
      <c r="D15" s="59">
        <v>0</v>
      </c>
    </row>
    <row r="16" spans="1:9">
      <c r="B16" s="60" t="s">
        <v>107</v>
      </c>
      <c r="C16" s="49">
        <v>0</v>
      </c>
      <c r="D16" s="49">
        <v>0</v>
      </c>
    </row>
    <row r="17" spans="2:4">
      <c r="B17" s="60" t="s">
        <v>40</v>
      </c>
      <c r="C17" s="49">
        <v>-17282158.010000005</v>
      </c>
      <c r="D17" s="49">
        <v>-6162078.4199999999</v>
      </c>
    </row>
    <row r="18" spans="2:4">
      <c r="B18" s="60" t="s">
        <v>41</v>
      </c>
      <c r="C18" s="49">
        <v>-38612.300000000003</v>
      </c>
      <c r="D18" s="49">
        <v>-18974.490000000002</v>
      </c>
    </row>
    <row r="19" spans="2:4">
      <c r="B19" s="60" t="s">
        <v>30</v>
      </c>
      <c r="C19" s="49">
        <v>0</v>
      </c>
      <c r="D19" s="49">
        <v>0</v>
      </c>
    </row>
    <row r="20" spans="2:4">
      <c r="B20" s="60" t="s">
        <v>31</v>
      </c>
      <c r="C20" s="49">
        <v>0</v>
      </c>
      <c r="D20" s="49">
        <v>0</v>
      </c>
    </row>
    <row r="21" spans="2:4">
      <c r="B21" s="60" t="s">
        <v>42</v>
      </c>
      <c r="C21" s="49">
        <v>8823154.2800000012</v>
      </c>
      <c r="D21" s="49">
        <v>402117.18</v>
      </c>
    </row>
    <row r="22" spans="2:4">
      <c r="B22" s="60" t="s">
        <v>182</v>
      </c>
      <c r="C22" s="49">
        <v>7885896.7200000053</v>
      </c>
      <c r="D22" s="49">
        <v>5745315.1100000003</v>
      </c>
    </row>
    <row r="23" spans="2:4">
      <c r="B23" s="60" t="s">
        <v>32</v>
      </c>
      <c r="C23" s="50">
        <v>0</v>
      </c>
      <c r="D23" s="50">
        <v>0</v>
      </c>
    </row>
    <row r="24" spans="2:4" s="64" customFormat="1" ht="31.5">
      <c r="B24" s="62" t="s">
        <v>33</v>
      </c>
      <c r="C24" s="63">
        <f>SUM(C9:C23)</f>
        <v>-519252.98999999929</v>
      </c>
      <c r="D24" s="63">
        <f>SUM(D9:D23)</f>
        <v>-32201.060000000522</v>
      </c>
    </row>
    <row r="25" spans="2:4" ht="6.75" customHeight="1">
      <c r="B25" s="60"/>
      <c r="C25" s="65"/>
      <c r="D25" s="65"/>
    </row>
    <row r="26" spans="2:4" s="24" customFormat="1" ht="15.75">
      <c r="B26" s="57" t="s">
        <v>34</v>
      </c>
      <c r="C26" s="59"/>
      <c r="D26" s="59"/>
    </row>
    <row r="27" spans="2:4">
      <c r="B27" s="60" t="s">
        <v>35</v>
      </c>
      <c r="C27" s="49">
        <v>-10326438.699999999</v>
      </c>
      <c r="D27" s="49">
        <v>-4277609.62</v>
      </c>
    </row>
    <row r="28" spans="2:4">
      <c r="B28" s="60" t="s">
        <v>22</v>
      </c>
      <c r="C28" s="50">
        <v>8597632.6300000008</v>
      </c>
      <c r="D28" s="50">
        <v>3589774.3</v>
      </c>
    </row>
    <row r="29" spans="2:4" s="67" customFormat="1" ht="31.5">
      <c r="B29" s="66" t="s">
        <v>36</v>
      </c>
      <c r="C29" s="63">
        <f>+C27+C28</f>
        <v>-1728806.0699999984</v>
      </c>
      <c r="D29" s="63">
        <f>+D27+D28</f>
        <v>-687835.3200000003</v>
      </c>
    </row>
    <row r="30" spans="2:4" ht="6.75" customHeight="1">
      <c r="B30" s="60"/>
      <c r="C30" s="68"/>
      <c r="D30" s="68"/>
    </row>
    <row r="31" spans="2:4" s="24" customFormat="1" ht="15.75">
      <c r="B31" s="33" t="s">
        <v>37</v>
      </c>
      <c r="C31" s="69">
        <f>+C8+C24+C29</f>
        <v>438096.32000000309</v>
      </c>
      <c r="D31" s="69">
        <f>+D8+D24+D29</f>
        <v>283852.60999999894</v>
      </c>
    </row>
    <row r="32" spans="2:4">
      <c r="C32" s="70"/>
      <c r="D32" s="70"/>
    </row>
    <row r="33" spans="2:4" ht="15.75">
      <c r="B33" s="174" t="s">
        <v>143</v>
      </c>
      <c r="C33" s="174"/>
      <c r="D33" s="174"/>
    </row>
    <row r="34" spans="2:4">
      <c r="C34" s="70"/>
      <c r="D34" s="70"/>
    </row>
    <row r="35" spans="2:4">
      <c r="C35" s="26"/>
      <c r="D35" s="26"/>
    </row>
    <row r="36" spans="2:4">
      <c r="C36" s="25"/>
    </row>
    <row r="37" spans="2:4">
      <c r="C37" s="25"/>
    </row>
  </sheetData>
  <mergeCells count="5">
    <mergeCell ref="B2:D2"/>
    <mergeCell ref="B3:D3"/>
    <mergeCell ref="B4:D4"/>
    <mergeCell ref="B5:D5"/>
    <mergeCell ref="B33:D33"/>
  </mergeCells>
  <hyperlinks>
    <hyperlink ref="A1" location="INDICE!A1" display="INDICE"/>
  </hyperlinks>
  <pageMargins left="0.7" right="0.7" top="0.75" bottom="0.75" header="0.3" footer="0.3"/>
  <ignoredErrors>
    <ignoredError sqref="C24:D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140"/>
  <sheetViews>
    <sheetView showGridLines="0" tabSelected="1" topLeftCell="A84" workbookViewId="0">
      <selection activeCell="B84" sqref="B84"/>
    </sheetView>
  </sheetViews>
  <sheetFormatPr baseColWidth="10" defaultRowHeight="15"/>
  <cols>
    <col min="1" max="1" width="3.5703125" style="1" customWidth="1"/>
    <col min="2" max="2" width="35" style="1" customWidth="1"/>
    <col min="3" max="6" width="19.28515625" style="1" customWidth="1"/>
    <col min="7" max="7" width="3.5703125" style="1" customWidth="1"/>
    <col min="8" max="16384" width="11.42578125" style="1"/>
  </cols>
  <sheetData>
    <row r="1" spans="1:6">
      <c r="A1" s="2" t="s">
        <v>180</v>
      </c>
    </row>
    <row r="2" spans="1:6" ht="15.75">
      <c r="B2" s="193" t="s">
        <v>145</v>
      </c>
      <c r="C2" s="193"/>
      <c r="D2" s="193"/>
      <c r="E2" s="193"/>
      <c r="F2" s="193"/>
    </row>
    <row r="3" spans="1:6" ht="15.75">
      <c r="B3" s="191" t="s">
        <v>123</v>
      </c>
      <c r="C3" s="191"/>
      <c r="D3" s="191"/>
      <c r="E3" s="191"/>
      <c r="F3" s="191"/>
    </row>
    <row r="4" spans="1:6" ht="15.75">
      <c r="B4" s="183" t="s">
        <v>124</v>
      </c>
      <c r="C4" s="183"/>
      <c r="D4" s="183"/>
      <c r="E4" s="183"/>
      <c r="F4" s="183"/>
    </row>
    <row r="5" spans="1:6" ht="16.5" customHeight="1">
      <c r="B5" s="198" t="s">
        <v>151</v>
      </c>
      <c r="C5" s="198"/>
      <c r="D5" s="198"/>
      <c r="E5" s="198"/>
      <c r="F5" s="198"/>
    </row>
    <row r="6" spans="1:6">
      <c r="B6" s="198"/>
      <c r="C6" s="198"/>
      <c r="D6" s="198"/>
      <c r="E6" s="198"/>
      <c r="F6" s="198"/>
    </row>
    <row r="7" spans="1:6">
      <c r="B7" s="198"/>
      <c r="C7" s="198"/>
      <c r="D7" s="198"/>
      <c r="E7" s="198"/>
      <c r="F7" s="198"/>
    </row>
    <row r="8" spans="1:6">
      <c r="B8" s="198"/>
      <c r="C8" s="198"/>
      <c r="D8" s="198"/>
      <c r="E8" s="198"/>
      <c r="F8" s="198"/>
    </row>
    <row r="9" spans="1:6">
      <c r="B9" s="198"/>
      <c r="C9" s="198"/>
      <c r="D9" s="198"/>
      <c r="E9" s="198"/>
      <c r="F9" s="198"/>
    </row>
    <row r="10" spans="1:6">
      <c r="B10" s="198"/>
      <c r="C10" s="198"/>
      <c r="D10" s="198"/>
      <c r="E10" s="198"/>
      <c r="F10" s="198"/>
    </row>
    <row r="11" spans="1:6">
      <c r="B11" s="198"/>
      <c r="C11" s="198"/>
      <c r="D11" s="198"/>
      <c r="E11" s="198"/>
      <c r="F11" s="198"/>
    </row>
    <row r="12" spans="1:6">
      <c r="B12" s="198"/>
      <c r="C12" s="198"/>
      <c r="D12" s="198"/>
      <c r="E12" s="198"/>
      <c r="F12" s="198"/>
    </row>
    <row r="14" spans="1:6" ht="15.75">
      <c r="B14" s="183" t="s">
        <v>125</v>
      </c>
      <c r="C14" s="183"/>
      <c r="D14" s="183"/>
      <c r="E14" s="183"/>
      <c r="F14" s="183"/>
    </row>
    <row r="16" spans="1:6" ht="15.75">
      <c r="B16" s="183" t="s">
        <v>126</v>
      </c>
      <c r="C16" s="183"/>
      <c r="D16" s="183"/>
      <c r="E16" s="183"/>
      <c r="F16" s="183"/>
    </row>
    <row r="17" spans="2:6">
      <c r="B17" s="186" t="s">
        <v>184</v>
      </c>
      <c r="C17" s="186"/>
      <c r="D17" s="186"/>
      <c r="E17" s="186"/>
      <c r="F17" s="186"/>
    </row>
    <row r="18" spans="2:6">
      <c r="B18" s="186"/>
      <c r="C18" s="186"/>
      <c r="D18" s="186"/>
      <c r="E18" s="186"/>
      <c r="F18" s="186"/>
    </row>
    <row r="19" spans="2:6">
      <c r="B19" s="186"/>
      <c r="C19" s="186"/>
      <c r="D19" s="186"/>
      <c r="E19" s="186"/>
      <c r="F19" s="186"/>
    </row>
    <row r="20" spans="2:6">
      <c r="B20" s="186"/>
      <c r="C20" s="186"/>
      <c r="D20" s="186"/>
      <c r="E20" s="186"/>
      <c r="F20" s="186"/>
    </row>
    <row r="21" spans="2:6">
      <c r="B21" s="186"/>
      <c r="C21" s="186"/>
      <c r="D21" s="186"/>
      <c r="E21" s="186"/>
      <c r="F21" s="186"/>
    </row>
    <row r="22" spans="2:6">
      <c r="B22" s="186"/>
      <c r="C22" s="186"/>
      <c r="D22" s="186"/>
      <c r="E22" s="186"/>
      <c r="F22" s="186"/>
    </row>
    <row r="23" spans="2:6">
      <c r="B23" s="186"/>
      <c r="C23" s="186"/>
      <c r="D23" s="186"/>
      <c r="E23" s="186"/>
      <c r="F23" s="186"/>
    </row>
    <row r="24" spans="2:6">
      <c r="B24" s="186"/>
      <c r="C24" s="186"/>
      <c r="D24" s="186"/>
      <c r="E24" s="186"/>
      <c r="F24" s="186"/>
    </row>
    <row r="25" spans="2:6">
      <c r="B25" s="186"/>
      <c r="C25" s="186"/>
      <c r="D25" s="186"/>
      <c r="E25" s="186"/>
      <c r="F25" s="186"/>
    </row>
    <row r="26" spans="2:6">
      <c r="B26" s="186"/>
      <c r="C26" s="186"/>
      <c r="D26" s="186"/>
      <c r="E26" s="186"/>
      <c r="F26" s="186"/>
    </row>
    <row r="27" spans="2:6">
      <c r="B27" s="186"/>
      <c r="C27" s="186"/>
      <c r="D27" s="186"/>
      <c r="E27" s="186"/>
      <c r="F27" s="186"/>
    </row>
    <row r="28" spans="2:6">
      <c r="B28" s="186"/>
      <c r="C28" s="186"/>
      <c r="D28" s="186"/>
      <c r="E28" s="186"/>
      <c r="F28" s="186"/>
    </row>
    <row r="29" spans="2:6">
      <c r="B29" s="186"/>
      <c r="C29" s="186"/>
      <c r="D29" s="186"/>
      <c r="E29" s="186"/>
      <c r="F29" s="186"/>
    </row>
    <row r="30" spans="2:6">
      <c r="B30" s="186"/>
      <c r="C30" s="186"/>
      <c r="D30" s="186"/>
      <c r="E30" s="186"/>
      <c r="F30" s="186"/>
    </row>
    <row r="31" spans="2:6">
      <c r="B31" s="186"/>
      <c r="C31" s="186"/>
      <c r="D31" s="186"/>
      <c r="E31" s="186"/>
      <c r="F31" s="186"/>
    </row>
    <row r="32" spans="2:6">
      <c r="B32" s="186"/>
      <c r="C32" s="186"/>
      <c r="D32" s="186"/>
      <c r="E32" s="186"/>
      <c r="F32" s="186"/>
    </row>
    <row r="33" spans="2:6">
      <c r="B33" s="186"/>
      <c r="C33" s="186"/>
      <c r="D33" s="186"/>
      <c r="E33" s="186"/>
      <c r="F33" s="186"/>
    </row>
    <row r="34" spans="2:6">
      <c r="B34" s="186"/>
      <c r="C34" s="186"/>
      <c r="D34" s="186"/>
      <c r="E34" s="186"/>
      <c r="F34" s="186"/>
    </row>
    <row r="35" spans="2:6">
      <c r="B35" s="186"/>
      <c r="C35" s="186"/>
      <c r="D35" s="186"/>
      <c r="E35" s="186"/>
      <c r="F35" s="186"/>
    </row>
    <row r="36" spans="2:6">
      <c r="B36" s="186"/>
      <c r="C36" s="186"/>
      <c r="D36" s="186"/>
      <c r="E36" s="186"/>
      <c r="F36" s="186"/>
    </row>
    <row r="37" spans="2:6">
      <c r="B37" s="186"/>
      <c r="C37" s="186"/>
      <c r="D37" s="186"/>
      <c r="E37" s="186"/>
      <c r="F37" s="186"/>
    </row>
    <row r="38" spans="2:6">
      <c r="B38" s="186"/>
      <c r="C38" s="186"/>
      <c r="D38" s="186"/>
      <c r="E38" s="186"/>
      <c r="F38" s="186"/>
    </row>
    <row r="39" spans="2:6">
      <c r="B39" s="186"/>
      <c r="C39" s="186"/>
      <c r="D39" s="186"/>
      <c r="E39" s="186"/>
      <c r="F39" s="186"/>
    </row>
    <row r="40" spans="2:6">
      <c r="B40" s="186"/>
      <c r="C40" s="186"/>
      <c r="D40" s="186"/>
      <c r="E40" s="186"/>
      <c r="F40" s="186"/>
    </row>
    <row r="41" spans="2:6">
      <c r="B41" s="186"/>
      <c r="C41" s="186"/>
      <c r="D41" s="186"/>
      <c r="E41" s="186"/>
      <c r="F41" s="186"/>
    </row>
    <row r="42" spans="2:6">
      <c r="B42" s="186"/>
      <c r="C42" s="186"/>
      <c r="D42" s="186"/>
      <c r="E42" s="186"/>
      <c r="F42" s="186"/>
    </row>
    <row r="43" spans="2:6">
      <c r="B43" s="186"/>
      <c r="C43" s="186"/>
      <c r="D43" s="186"/>
      <c r="E43" s="186"/>
      <c r="F43" s="186"/>
    </row>
    <row r="44" spans="2:6">
      <c r="B44" s="186"/>
      <c r="C44" s="186"/>
      <c r="D44" s="186"/>
      <c r="E44" s="186"/>
      <c r="F44" s="186"/>
    </row>
    <row r="45" spans="2:6">
      <c r="B45" s="186"/>
      <c r="C45" s="186"/>
      <c r="D45" s="186"/>
      <c r="E45" s="186"/>
      <c r="F45" s="186"/>
    </row>
    <row r="46" spans="2:6">
      <c r="B46" s="186"/>
      <c r="C46" s="186"/>
      <c r="D46" s="186"/>
      <c r="E46" s="186"/>
      <c r="F46" s="186"/>
    </row>
    <row r="47" spans="2:6">
      <c r="B47" s="186"/>
      <c r="C47" s="186"/>
      <c r="D47" s="186"/>
      <c r="E47" s="186"/>
      <c r="F47" s="186"/>
    </row>
    <row r="48" spans="2:6" ht="15.75">
      <c r="B48" s="183" t="s">
        <v>127</v>
      </c>
      <c r="C48" s="183"/>
      <c r="D48" s="183"/>
      <c r="E48" s="183"/>
      <c r="F48" s="183"/>
    </row>
    <row r="49" spans="2:6">
      <c r="B49" s="186" t="s">
        <v>200</v>
      </c>
      <c r="C49" s="186"/>
      <c r="D49" s="186"/>
      <c r="E49" s="186"/>
      <c r="F49" s="186"/>
    </row>
    <row r="50" spans="2:6">
      <c r="B50" s="186"/>
      <c r="C50" s="186"/>
      <c r="D50" s="186"/>
      <c r="E50" s="186"/>
      <c r="F50" s="186"/>
    </row>
    <row r="52" spans="2:6" ht="15.75">
      <c r="B52" s="192" t="s">
        <v>128</v>
      </c>
      <c r="C52" s="192"/>
      <c r="D52" s="192"/>
      <c r="E52" s="192"/>
      <c r="F52" s="192"/>
    </row>
    <row r="54" spans="2:6" ht="18.75" customHeight="1">
      <c r="B54" s="186" t="s">
        <v>129</v>
      </c>
      <c r="C54" s="186"/>
      <c r="D54" s="186"/>
      <c r="E54" s="186"/>
      <c r="F54" s="186"/>
    </row>
    <row r="55" spans="2:6">
      <c r="B55" s="186"/>
      <c r="C55" s="186"/>
      <c r="D55" s="186"/>
      <c r="E55" s="186"/>
      <c r="F55" s="186"/>
    </row>
    <row r="56" spans="2:6" ht="18.75" customHeight="1">
      <c r="B56" s="186" t="s">
        <v>201</v>
      </c>
      <c r="C56" s="186"/>
      <c r="D56" s="186"/>
      <c r="E56" s="186"/>
      <c r="F56" s="186"/>
    </row>
    <row r="57" spans="2:6">
      <c r="B57" s="186"/>
      <c r="C57" s="186"/>
      <c r="D57" s="186"/>
      <c r="E57" s="186"/>
      <c r="F57" s="186"/>
    </row>
    <row r="58" spans="2:6" ht="17.25" customHeight="1">
      <c r="B58" s="186" t="s">
        <v>130</v>
      </c>
      <c r="C58" s="186"/>
      <c r="D58" s="186"/>
      <c r="E58" s="186"/>
      <c r="F58" s="186"/>
    </row>
    <row r="59" spans="2:6">
      <c r="B59" s="186"/>
      <c r="C59" s="186"/>
      <c r="D59" s="186"/>
      <c r="E59" s="186"/>
      <c r="F59" s="186"/>
    </row>
    <row r="60" spans="2:6" ht="18" customHeight="1">
      <c r="B60" s="186" t="s">
        <v>131</v>
      </c>
      <c r="C60" s="186"/>
      <c r="D60" s="186"/>
      <c r="E60" s="186"/>
      <c r="F60" s="186"/>
    </row>
    <row r="61" spans="2:6">
      <c r="B61" s="186"/>
      <c r="C61" s="186"/>
      <c r="D61" s="186"/>
      <c r="E61" s="186"/>
      <c r="F61" s="186"/>
    </row>
    <row r="62" spans="2:6">
      <c r="B62" s="179" t="s">
        <v>132</v>
      </c>
      <c r="C62" s="179"/>
      <c r="D62" s="179"/>
      <c r="E62" s="179"/>
      <c r="F62" s="179"/>
    </row>
    <row r="63" spans="2:6">
      <c r="B63" s="179" t="s">
        <v>133</v>
      </c>
      <c r="C63" s="179"/>
      <c r="D63" s="179"/>
      <c r="E63" s="179"/>
      <c r="F63" s="179"/>
    </row>
    <row r="64" spans="2:6">
      <c r="B64" s="179"/>
      <c r="C64" s="179"/>
      <c r="D64" s="179"/>
      <c r="E64" s="179"/>
      <c r="F64" s="179"/>
    </row>
    <row r="66" spans="2:6" ht="15.75">
      <c r="B66" s="5" t="s">
        <v>26</v>
      </c>
      <c r="C66" s="6">
        <v>43921</v>
      </c>
      <c r="D66" s="6">
        <v>43555</v>
      </c>
      <c r="E66" s="6">
        <v>43830</v>
      </c>
      <c r="F66" s="27"/>
    </row>
    <row r="67" spans="2:6">
      <c r="B67" s="7" t="s">
        <v>43</v>
      </c>
      <c r="C67" s="8">
        <v>6554.28</v>
      </c>
      <c r="D67" s="8">
        <v>6175.18</v>
      </c>
      <c r="E67" s="8">
        <v>6442.33</v>
      </c>
      <c r="F67" s="35"/>
    </row>
    <row r="68" spans="2:6">
      <c r="B68" s="7" t="s">
        <v>44</v>
      </c>
      <c r="C68" s="8">
        <v>6571.73</v>
      </c>
      <c r="D68" s="8">
        <v>6187.55</v>
      </c>
      <c r="E68" s="8">
        <v>6463.95</v>
      </c>
      <c r="F68" s="35"/>
    </row>
    <row r="69" spans="2:6">
      <c r="B69" s="37"/>
      <c r="C69" s="37"/>
      <c r="D69" s="37"/>
      <c r="E69" s="37"/>
      <c r="F69" s="37"/>
    </row>
    <row r="70" spans="2:6" ht="15.75">
      <c r="B70" s="183" t="s">
        <v>134</v>
      </c>
      <c r="C70" s="183"/>
      <c r="D70" s="183"/>
      <c r="E70" s="183"/>
      <c r="F70" s="183"/>
    </row>
    <row r="71" spans="2:6" ht="15" customHeight="1">
      <c r="B71" s="38"/>
      <c r="C71" s="38"/>
      <c r="D71" s="38"/>
      <c r="E71" s="38"/>
      <c r="F71" s="38"/>
    </row>
    <row r="72" spans="2:6" ht="15" customHeight="1">
      <c r="B72" s="199" t="s">
        <v>152</v>
      </c>
      <c r="C72" s="202" t="s">
        <v>153</v>
      </c>
      <c r="D72" s="203"/>
      <c r="E72" s="199" t="s">
        <v>154</v>
      </c>
      <c r="F72" s="199" t="s">
        <v>213</v>
      </c>
    </row>
    <row r="73" spans="2:6" ht="15" customHeight="1">
      <c r="B73" s="201"/>
      <c r="C73" s="9" t="s">
        <v>155</v>
      </c>
      <c r="D73" s="10" t="s">
        <v>156</v>
      </c>
      <c r="E73" s="200"/>
      <c r="F73" s="200"/>
    </row>
    <row r="74" spans="2:6" ht="15" customHeight="1">
      <c r="B74" s="11" t="s">
        <v>157</v>
      </c>
      <c r="C74" s="20"/>
      <c r="D74" s="20"/>
      <c r="E74" s="20"/>
      <c r="F74" s="20"/>
    </row>
    <row r="75" spans="2:6" ht="16.5" customHeight="1">
      <c r="B75" s="13" t="s">
        <v>160</v>
      </c>
      <c r="C75" s="14" t="s">
        <v>162</v>
      </c>
      <c r="D75" s="15">
        <f>+'11'!C8</f>
        <v>438096.32</v>
      </c>
      <c r="E75" s="15">
        <f>+C67</f>
        <v>6554.28</v>
      </c>
      <c r="F75" s="39">
        <f>+D75*E75</f>
        <v>2871405948.2495999</v>
      </c>
    </row>
    <row r="76" spans="2:6" ht="16.5" customHeight="1">
      <c r="B76" s="13" t="s">
        <v>159</v>
      </c>
      <c r="C76" s="14" t="s">
        <v>162</v>
      </c>
      <c r="D76" s="15">
        <f>+'11'!C9+'11'!C10</f>
        <v>1371.97</v>
      </c>
      <c r="E76" s="15">
        <f>+E75</f>
        <v>6554.28</v>
      </c>
      <c r="F76" s="39">
        <f>+D76*E76</f>
        <v>8992275.5316000003</v>
      </c>
    </row>
    <row r="77" spans="2:6" ht="16.5" customHeight="1">
      <c r="B77" s="16" t="s">
        <v>144</v>
      </c>
      <c r="C77" s="17" t="s">
        <v>162</v>
      </c>
      <c r="D77" s="18">
        <f>+'11'!C12</f>
        <v>9691361.8699999992</v>
      </c>
      <c r="E77" s="18">
        <f>+E76</f>
        <v>6554.28</v>
      </c>
      <c r="F77" s="21">
        <f>+D77*E77</f>
        <v>63519899277.303589</v>
      </c>
    </row>
    <row r="78" spans="2:6" ht="15" customHeight="1">
      <c r="B78" s="19" t="s">
        <v>158</v>
      </c>
      <c r="C78" s="20"/>
      <c r="D78" s="40"/>
      <c r="E78" s="40"/>
      <c r="F78" s="41"/>
    </row>
    <row r="79" spans="2:6" ht="16.5" customHeight="1">
      <c r="B79" s="42" t="s">
        <v>161</v>
      </c>
      <c r="C79" s="17" t="s">
        <v>162</v>
      </c>
      <c r="D79" s="18">
        <f>+'11'!C15+'11'!C16+'11'!C18</f>
        <v>17710.490000000002</v>
      </c>
      <c r="E79" s="18">
        <f>+C68</f>
        <v>6571.73</v>
      </c>
      <c r="F79" s="21">
        <f>+D79*E79</f>
        <v>116388558.44770001</v>
      </c>
    </row>
    <row r="80" spans="2:6" ht="15" customHeight="1">
      <c r="B80" s="38"/>
      <c r="C80" s="38"/>
      <c r="D80" s="38"/>
      <c r="E80" s="38"/>
      <c r="F80" s="38"/>
    </row>
    <row r="81" spans="2:6" ht="15.75" customHeight="1">
      <c r="B81" s="183" t="s">
        <v>185</v>
      </c>
      <c r="C81" s="183"/>
      <c r="D81" s="183"/>
      <c r="E81" s="183"/>
      <c r="F81" s="183"/>
    </row>
    <row r="82" spans="2:6">
      <c r="B82" s="183"/>
      <c r="C82" s="183"/>
      <c r="D82" s="183"/>
      <c r="E82" s="183"/>
      <c r="F82" s="183"/>
    </row>
    <row r="83" spans="2:6" ht="15" customHeight="1">
      <c r="B83" s="37"/>
      <c r="C83" s="37"/>
      <c r="D83" s="37"/>
      <c r="E83" s="37"/>
      <c r="F83" s="37"/>
    </row>
    <row r="84" spans="2:6" ht="46.5" customHeight="1">
      <c r="B84" s="10" t="s">
        <v>163</v>
      </c>
      <c r="C84" s="10" t="s">
        <v>164</v>
      </c>
      <c r="D84" s="10" t="s">
        <v>165</v>
      </c>
      <c r="E84" s="10" t="s">
        <v>166</v>
      </c>
      <c r="F84" s="10" t="s">
        <v>167</v>
      </c>
    </row>
    <row r="85" spans="2:6" ht="55.5" customHeight="1">
      <c r="B85" s="22" t="s">
        <v>168</v>
      </c>
      <c r="C85" s="8">
        <f>+C67</f>
        <v>6554.28</v>
      </c>
      <c r="D85" s="8">
        <v>0</v>
      </c>
      <c r="E85" s="8">
        <f>+E67</f>
        <v>6442.33</v>
      </c>
      <c r="F85" s="8">
        <v>0</v>
      </c>
    </row>
    <row r="86" spans="2:6" ht="55.5" customHeight="1">
      <c r="B86" s="22" t="s">
        <v>169</v>
      </c>
      <c r="C86" s="8">
        <f>+C68</f>
        <v>6571.73</v>
      </c>
      <c r="D86" s="8">
        <v>0</v>
      </c>
      <c r="E86" s="8">
        <f>+E68</f>
        <v>6463.95</v>
      </c>
      <c r="F86" s="8">
        <v>0</v>
      </c>
    </row>
    <row r="87" spans="2:6" ht="55.5" customHeight="1">
      <c r="B87" s="22" t="s">
        <v>170</v>
      </c>
      <c r="C87" s="8">
        <f>+C67</f>
        <v>6554.28</v>
      </c>
      <c r="D87" s="8">
        <v>0</v>
      </c>
      <c r="E87" s="8">
        <f>+E67</f>
        <v>6442.33</v>
      </c>
      <c r="F87" s="8">
        <v>0</v>
      </c>
    </row>
    <row r="88" spans="2:6" ht="55.5" customHeight="1">
      <c r="B88" s="22" t="s">
        <v>171</v>
      </c>
      <c r="C88" s="8">
        <f>+C68</f>
        <v>6571.73</v>
      </c>
      <c r="D88" s="8">
        <v>0</v>
      </c>
      <c r="E88" s="8">
        <f>+E68</f>
        <v>6463.95</v>
      </c>
      <c r="F88" s="8">
        <v>0</v>
      </c>
    </row>
    <row r="90" spans="2:6" ht="15.75">
      <c r="B90" s="174" t="s">
        <v>135</v>
      </c>
      <c r="C90" s="174"/>
      <c r="D90" s="174"/>
      <c r="E90" s="174"/>
      <c r="F90" s="174"/>
    </row>
    <row r="91" spans="2:6">
      <c r="B91" s="179" t="s">
        <v>172</v>
      </c>
      <c r="C91" s="179"/>
      <c r="D91" s="179"/>
      <c r="E91" s="179"/>
      <c r="F91" s="179"/>
    </row>
    <row r="92" spans="2:6" ht="19.5" customHeight="1">
      <c r="B92" s="179"/>
      <c r="C92" s="179"/>
      <c r="D92" s="179"/>
      <c r="E92" s="179"/>
      <c r="F92" s="179"/>
    </row>
    <row r="93" spans="2:6">
      <c r="B93" s="179"/>
      <c r="C93" s="179"/>
      <c r="D93" s="179"/>
      <c r="E93" s="179"/>
      <c r="F93" s="179"/>
    </row>
    <row r="94" spans="2:6">
      <c r="B94" s="43"/>
      <c r="C94" s="43"/>
      <c r="D94" s="43"/>
      <c r="E94" s="43"/>
      <c r="F94" s="43"/>
    </row>
    <row r="95" spans="2:6" ht="15.75">
      <c r="B95" s="184" t="s">
        <v>26</v>
      </c>
      <c r="C95" s="185"/>
      <c r="D95" s="6">
        <f>+'14'!C7</f>
        <v>43921</v>
      </c>
      <c r="E95" s="6">
        <f>+'14'!D7</f>
        <v>43555</v>
      </c>
      <c r="F95" s="37"/>
    </row>
    <row r="96" spans="2:6">
      <c r="B96" s="187" t="s">
        <v>12</v>
      </c>
      <c r="C96" s="188"/>
      <c r="D96" s="40">
        <f>+'12'!C13</f>
        <v>53250.35</v>
      </c>
      <c r="E96" s="40">
        <f>+'12'!D13</f>
        <v>18624.43</v>
      </c>
      <c r="F96" s="37"/>
    </row>
    <row r="97" spans="2:6">
      <c r="B97" s="189" t="s">
        <v>45</v>
      </c>
      <c r="C97" s="190"/>
      <c r="D97" s="18">
        <v>0</v>
      </c>
      <c r="E97" s="18">
        <v>0</v>
      </c>
      <c r="F97" s="37"/>
    </row>
    <row r="98" spans="2:6" ht="15.75">
      <c r="B98" s="184" t="s">
        <v>47</v>
      </c>
      <c r="C98" s="185"/>
      <c r="D98" s="44">
        <f>SUM(D96:D97)</f>
        <v>53250.35</v>
      </c>
      <c r="E98" s="44">
        <f>SUM(E96:E97)</f>
        <v>18624.43</v>
      </c>
      <c r="F98" s="37"/>
    </row>
    <row r="99" spans="2:6">
      <c r="B99" s="37"/>
      <c r="C99" s="37"/>
      <c r="D99" s="37"/>
      <c r="E99" s="37"/>
      <c r="F99" s="37"/>
    </row>
    <row r="100" spans="2:6" ht="15.75">
      <c r="B100" s="183" t="s">
        <v>136</v>
      </c>
      <c r="C100" s="183"/>
      <c r="D100" s="183"/>
      <c r="E100" s="183"/>
      <c r="F100" s="183"/>
    </row>
    <row r="101" spans="2:6">
      <c r="B101" s="37"/>
      <c r="C101" s="37"/>
      <c r="D101" s="37"/>
      <c r="E101" s="37"/>
      <c r="F101" s="37"/>
    </row>
    <row r="102" spans="2:6" ht="47.25">
      <c r="B102" s="10" t="s">
        <v>46</v>
      </c>
      <c r="C102" s="10" t="s">
        <v>48</v>
      </c>
      <c r="D102" s="10" t="s">
        <v>49</v>
      </c>
      <c r="E102" s="10" t="s">
        <v>50</v>
      </c>
    </row>
    <row r="103" spans="2:6" ht="15.75">
      <c r="B103" s="180" t="s">
        <v>51</v>
      </c>
      <c r="C103" s="181"/>
      <c r="D103" s="181"/>
      <c r="E103" s="182"/>
    </row>
    <row r="104" spans="2:6">
      <c r="B104" s="28" t="s">
        <v>52</v>
      </c>
      <c r="C104" s="45">
        <v>103.55749384630001</v>
      </c>
      <c r="D104" s="40">
        <v>11795539.800000001</v>
      </c>
      <c r="E104" s="41">
        <v>298</v>
      </c>
    </row>
    <row r="105" spans="2:6">
      <c r="B105" s="23" t="s">
        <v>53</v>
      </c>
      <c r="C105" s="46">
        <v>103.77882236854001</v>
      </c>
      <c r="D105" s="15">
        <v>10585232.15</v>
      </c>
      <c r="E105" s="39">
        <v>318</v>
      </c>
    </row>
    <row r="106" spans="2:6">
      <c r="B106" s="31" t="s">
        <v>54</v>
      </c>
      <c r="C106" s="47">
        <v>104.0420283485</v>
      </c>
      <c r="D106" s="18">
        <v>10115927.4</v>
      </c>
      <c r="E106" s="21">
        <v>333</v>
      </c>
    </row>
    <row r="108" spans="2:6" ht="15.75">
      <c r="B108" s="174" t="s">
        <v>137</v>
      </c>
      <c r="C108" s="174"/>
      <c r="D108" s="174"/>
      <c r="E108" s="174"/>
      <c r="F108" s="174"/>
    </row>
    <row r="109" spans="2:6">
      <c r="B109" s="179" t="s">
        <v>186</v>
      </c>
      <c r="C109" s="179"/>
      <c r="D109" s="179"/>
      <c r="E109" s="179"/>
      <c r="F109" s="179"/>
    </row>
    <row r="110" spans="2:6">
      <c r="B110" s="179"/>
      <c r="C110" s="179"/>
      <c r="D110" s="179"/>
      <c r="E110" s="179"/>
      <c r="F110" s="179"/>
    </row>
    <row r="111" spans="2:6" ht="15.75">
      <c r="B111" s="5" t="s">
        <v>55</v>
      </c>
      <c r="C111" s="6">
        <f>+D95</f>
        <v>43921</v>
      </c>
      <c r="D111" s="6">
        <f>+E95</f>
        <v>43555</v>
      </c>
      <c r="E111" s="35"/>
      <c r="F111" s="35"/>
    </row>
    <row r="112" spans="2:6">
      <c r="B112" s="23" t="s">
        <v>108</v>
      </c>
      <c r="C112" s="49">
        <v>208096.32</v>
      </c>
      <c r="D112" s="49">
        <v>283852.61</v>
      </c>
      <c r="E112" s="35"/>
      <c r="F112" s="35"/>
    </row>
    <row r="113" spans="2:6">
      <c r="B113" s="31"/>
      <c r="C113" s="50"/>
      <c r="D113" s="50"/>
      <c r="E113" s="35"/>
      <c r="F113" s="35"/>
    </row>
    <row r="114" spans="2:6" ht="15.75">
      <c r="B114" s="51" t="s">
        <v>47</v>
      </c>
      <c r="C114" s="44">
        <f>SUM(C112:C113)</f>
        <v>208096.32</v>
      </c>
      <c r="D114" s="44">
        <f>SUM(D112:D113)</f>
        <v>283852.61</v>
      </c>
      <c r="E114" s="35"/>
      <c r="F114" s="35"/>
    </row>
    <row r="115" spans="2:6">
      <c r="B115" s="35"/>
      <c r="C115" s="35"/>
      <c r="D115" s="35"/>
      <c r="E115" s="35"/>
      <c r="F115" s="35"/>
    </row>
    <row r="116" spans="2:6" ht="15.75">
      <c r="B116" s="179" t="s">
        <v>187</v>
      </c>
      <c r="C116" s="179"/>
      <c r="D116" s="179"/>
      <c r="E116" s="179"/>
      <c r="F116" s="179"/>
    </row>
    <row r="117" spans="2:6">
      <c r="B117" s="179" t="s">
        <v>183</v>
      </c>
      <c r="C117" s="179"/>
      <c r="D117" s="179"/>
      <c r="E117" s="179"/>
      <c r="F117" s="179"/>
    </row>
    <row r="119" spans="2:6">
      <c r="B119" s="179" t="s">
        <v>210</v>
      </c>
      <c r="C119" s="179"/>
      <c r="D119" s="179"/>
      <c r="E119" s="179"/>
      <c r="F119" s="179"/>
    </row>
    <row r="120" spans="2:6">
      <c r="B120" s="179"/>
      <c r="C120" s="179"/>
      <c r="D120" s="179"/>
      <c r="E120" s="179"/>
      <c r="F120" s="179"/>
    </row>
    <row r="121" spans="2:6" ht="15.75">
      <c r="B121" s="5" t="s">
        <v>26</v>
      </c>
      <c r="C121" s="6">
        <f>+C111</f>
        <v>43921</v>
      </c>
      <c r="D121" s="6">
        <f>+D111</f>
        <v>43555</v>
      </c>
      <c r="E121" s="35"/>
      <c r="F121" s="35"/>
    </row>
    <row r="122" spans="2:6">
      <c r="B122" s="52" t="s">
        <v>206</v>
      </c>
      <c r="C122" s="53">
        <f>+'11'!C16</f>
        <v>17710.490000000002</v>
      </c>
      <c r="D122" s="53">
        <f>+'11'!D16</f>
        <v>6134.03</v>
      </c>
      <c r="E122" s="35"/>
      <c r="F122" s="35"/>
    </row>
    <row r="123" spans="2:6" ht="15.75">
      <c r="B123" s="5" t="s">
        <v>47</v>
      </c>
      <c r="C123" s="44">
        <f>SUM(C122)</f>
        <v>17710.490000000002</v>
      </c>
      <c r="D123" s="44">
        <f>SUM(D122)</f>
        <v>6134.03</v>
      </c>
      <c r="E123" s="35"/>
      <c r="F123" s="35"/>
    </row>
    <row r="125" spans="2:6" ht="18" customHeight="1">
      <c r="B125" s="186" t="s">
        <v>211</v>
      </c>
      <c r="C125" s="186"/>
      <c r="D125" s="186"/>
      <c r="E125" s="186"/>
      <c r="F125" s="186"/>
    </row>
    <row r="126" spans="2:6">
      <c r="B126" s="186"/>
      <c r="C126" s="186"/>
      <c r="D126" s="186"/>
      <c r="E126" s="186"/>
      <c r="F126" s="186"/>
    </row>
    <row r="127" spans="2:6" ht="15.75">
      <c r="B127" s="5" t="s">
        <v>26</v>
      </c>
      <c r="C127" s="6">
        <f>+C121</f>
        <v>43921</v>
      </c>
      <c r="D127" s="6">
        <f>+D121</f>
        <v>43555</v>
      </c>
      <c r="E127" s="35"/>
      <c r="F127" s="35"/>
    </row>
    <row r="128" spans="2:6">
      <c r="B128" s="52" t="s">
        <v>138</v>
      </c>
      <c r="C128" s="53">
        <f>+'12'!C8</f>
        <v>18011.489999999998</v>
      </c>
      <c r="D128" s="53">
        <f>+'12'!D8</f>
        <v>-10689.89</v>
      </c>
      <c r="E128" s="35"/>
      <c r="F128" s="35"/>
    </row>
    <row r="129" spans="2:6" ht="15.75">
      <c r="B129" s="5" t="s">
        <v>47</v>
      </c>
      <c r="C129" s="44">
        <f>SUM(C128)</f>
        <v>18011.489999999998</v>
      </c>
      <c r="D129" s="44">
        <f>SUM(D128)</f>
        <v>-10689.89</v>
      </c>
      <c r="E129" s="35"/>
      <c r="F129" s="35"/>
    </row>
    <row r="130" spans="2:6">
      <c r="B130" s="35"/>
      <c r="C130" s="35"/>
      <c r="D130" s="35"/>
      <c r="E130" s="35"/>
      <c r="F130" s="35"/>
    </row>
    <row r="131" spans="2:6">
      <c r="B131" s="179" t="s">
        <v>188</v>
      </c>
      <c r="C131" s="179"/>
      <c r="D131" s="179"/>
      <c r="E131" s="179"/>
      <c r="F131" s="179"/>
    </row>
    <row r="132" spans="2:6">
      <c r="B132" s="179"/>
      <c r="C132" s="179"/>
      <c r="D132" s="179"/>
      <c r="E132" s="179"/>
      <c r="F132" s="179"/>
    </row>
    <row r="133" spans="2:6" ht="15.75">
      <c r="B133" s="12" t="s">
        <v>141</v>
      </c>
      <c r="C133" s="6">
        <f>+C127</f>
        <v>43921</v>
      </c>
      <c r="D133" s="6">
        <f>+D127</f>
        <v>43555</v>
      </c>
      <c r="E133" s="35"/>
      <c r="F133" s="35"/>
    </row>
    <row r="134" spans="2:6">
      <c r="B134" s="48" t="s">
        <v>139</v>
      </c>
      <c r="C134" s="40">
        <v>1568.96</v>
      </c>
      <c r="D134" s="40">
        <v>1419.24</v>
      </c>
      <c r="E134" s="35"/>
      <c r="F134" s="35"/>
    </row>
    <row r="135" spans="2:6">
      <c r="B135" s="4" t="s">
        <v>140</v>
      </c>
      <c r="C135" s="50">
        <v>0</v>
      </c>
      <c r="D135" s="50">
        <v>0.33</v>
      </c>
      <c r="E135" s="35"/>
      <c r="F135" s="35"/>
    </row>
    <row r="136" spans="2:6" ht="15.75">
      <c r="B136" s="51" t="s">
        <v>47</v>
      </c>
      <c r="C136" s="44">
        <f>SUM(C134:C135)</f>
        <v>1568.96</v>
      </c>
      <c r="D136" s="44">
        <f>SUM(D134:D135)</f>
        <v>1419.57</v>
      </c>
    </row>
    <row r="137" spans="2:6">
      <c r="B137" s="35"/>
      <c r="C137" s="35"/>
      <c r="D137" s="35"/>
      <c r="E137" s="35"/>
      <c r="F137" s="35"/>
    </row>
    <row r="138" spans="2:6" ht="15.75">
      <c r="B138" s="5" t="s">
        <v>142</v>
      </c>
      <c r="C138" s="6">
        <f>+C133</f>
        <v>43921</v>
      </c>
      <c r="D138" s="6">
        <f>+D133</f>
        <v>43555</v>
      </c>
      <c r="E138" s="35"/>
      <c r="F138" s="35"/>
    </row>
    <row r="139" spans="2:6">
      <c r="B139" s="52" t="s">
        <v>140</v>
      </c>
      <c r="C139" s="53">
        <v>0</v>
      </c>
      <c r="D139" s="53">
        <v>0.01</v>
      </c>
      <c r="E139" s="35"/>
      <c r="F139" s="35"/>
    </row>
    <row r="140" spans="2:6" ht="15.75">
      <c r="B140" s="5" t="s">
        <v>47</v>
      </c>
      <c r="C140" s="44">
        <f>SUM(C139)</f>
        <v>0</v>
      </c>
      <c r="D140" s="44">
        <f>SUM(D139)</f>
        <v>0.01</v>
      </c>
      <c r="E140" s="35"/>
      <c r="F140" s="35"/>
    </row>
  </sheetData>
  <mergeCells count="37">
    <mergeCell ref="B81:F82"/>
    <mergeCell ref="B125:F126"/>
    <mergeCell ref="B131:F132"/>
    <mergeCell ref="B116:F116"/>
    <mergeCell ref="B117:F117"/>
    <mergeCell ref="B119:F120"/>
    <mergeCell ref="B63:F64"/>
    <mergeCell ref="B70:F70"/>
    <mergeCell ref="F72:F73"/>
    <mergeCell ref="B108:F108"/>
    <mergeCell ref="B109:F110"/>
    <mergeCell ref="B96:C96"/>
    <mergeCell ref="B97:C97"/>
    <mergeCell ref="B98:C98"/>
    <mergeCell ref="B100:F100"/>
    <mergeCell ref="B103:E103"/>
    <mergeCell ref="B90:F90"/>
    <mergeCell ref="B91:F93"/>
    <mergeCell ref="B95:C95"/>
    <mergeCell ref="B72:B73"/>
    <mergeCell ref="C72:D72"/>
    <mergeCell ref="E72:E73"/>
    <mergeCell ref="B58:F59"/>
    <mergeCell ref="B60:F61"/>
    <mergeCell ref="B62:F62"/>
    <mergeCell ref="B56:F57"/>
    <mergeCell ref="B2:F2"/>
    <mergeCell ref="B3:F3"/>
    <mergeCell ref="B4:F4"/>
    <mergeCell ref="B5:F12"/>
    <mergeCell ref="B14:F14"/>
    <mergeCell ref="B16:F16"/>
    <mergeCell ref="B17:F47"/>
    <mergeCell ref="B48:F48"/>
    <mergeCell ref="B49:F50"/>
    <mergeCell ref="B52:F52"/>
    <mergeCell ref="B54:F55"/>
  </mergeCells>
  <hyperlinks>
    <hyperlink ref="A1" location="INDICE!A1" display="INDICE"/>
  </hyperlinks>
  <pageMargins left="0.7" right="0.7" top="0.75" bottom="0.75" header="0.3" footer="0.3"/>
  <ignoredErrors>
    <ignoredError sqref="C136:D13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V213"/>
  <sheetViews>
    <sheetView showGridLines="0" topLeftCell="B1" workbookViewId="0">
      <selection activeCell="F48" sqref="F48"/>
    </sheetView>
  </sheetViews>
  <sheetFormatPr baseColWidth="10" defaultRowHeight="15"/>
  <cols>
    <col min="1" max="1" width="3.5703125" style="104" customWidth="1"/>
    <col min="2" max="2" width="11.42578125" style="104"/>
    <col min="3" max="3" width="27.7109375" style="104" bestFit="1" customWidth="1"/>
    <col min="4" max="5" width="11.42578125" style="104"/>
    <col min="6" max="6" width="12.85546875" style="104" bestFit="1" customWidth="1"/>
    <col min="7" max="7" width="13" style="104" bestFit="1" customWidth="1"/>
    <col min="8" max="8" width="11.42578125" style="104"/>
    <col min="9" max="9" width="15.5703125" style="104" bestFit="1" customWidth="1"/>
    <col min="10" max="10" width="15.7109375" style="104" bestFit="1" customWidth="1"/>
    <col min="11" max="11" width="15.85546875" style="104" bestFit="1" customWidth="1"/>
    <col min="12" max="12" width="15.42578125" style="104" bestFit="1" customWidth="1"/>
    <col min="13" max="14" width="11.7109375" style="104" bestFit="1" customWidth="1"/>
    <col min="15" max="15" width="13.7109375" style="104" customWidth="1"/>
    <col min="16" max="16" width="16" style="104" customWidth="1"/>
    <col min="17" max="17" width="13.28515625" style="104" customWidth="1"/>
    <col min="18" max="18" width="13.7109375" style="104" customWidth="1"/>
    <col min="19" max="16384" width="11.42578125" style="104"/>
  </cols>
  <sheetData>
    <row r="1" spans="1:18" ht="15.75" customHeight="1">
      <c r="A1" s="36" t="s">
        <v>180</v>
      </c>
      <c r="B1" s="102"/>
      <c r="C1" s="102"/>
      <c r="D1" s="102"/>
      <c r="E1" s="102"/>
      <c r="F1" s="102"/>
      <c r="G1" s="102"/>
      <c r="H1" s="102"/>
      <c r="I1" s="103"/>
      <c r="J1" s="103"/>
      <c r="K1" s="103"/>
      <c r="L1" s="102"/>
      <c r="M1" s="102"/>
      <c r="N1" s="102"/>
      <c r="O1" s="102"/>
      <c r="P1" s="102"/>
      <c r="Q1" s="102"/>
      <c r="R1" s="102"/>
    </row>
    <row r="2" spans="1:18" ht="13.5" customHeight="1">
      <c r="A2" s="102"/>
      <c r="B2" s="205" t="s">
        <v>173</v>
      </c>
      <c r="C2" s="206"/>
      <c r="D2" s="206"/>
      <c r="E2" s="206"/>
      <c r="F2" s="206"/>
      <c r="G2" s="206"/>
      <c r="H2" s="206"/>
      <c r="I2" s="206"/>
      <c r="J2" s="206"/>
      <c r="K2" s="206"/>
      <c r="L2" s="206"/>
      <c r="M2" s="206"/>
      <c r="N2" s="206"/>
      <c r="O2" s="206"/>
      <c r="P2" s="206"/>
      <c r="Q2" s="206"/>
      <c r="R2" s="207"/>
    </row>
    <row r="3" spans="1:18" ht="13.5" customHeight="1">
      <c r="A3" s="102"/>
      <c r="B3" s="205" t="s">
        <v>146</v>
      </c>
      <c r="C3" s="206"/>
      <c r="D3" s="206"/>
      <c r="E3" s="206"/>
      <c r="F3" s="206"/>
      <c r="G3" s="206"/>
      <c r="H3" s="206"/>
      <c r="I3" s="206"/>
      <c r="J3" s="206"/>
      <c r="K3" s="206"/>
      <c r="L3" s="206"/>
      <c r="M3" s="206"/>
      <c r="N3" s="206"/>
      <c r="O3" s="206"/>
      <c r="P3" s="206"/>
      <c r="Q3" s="206"/>
      <c r="R3" s="207"/>
    </row>
    <row r="4" spans="1:18" ht="15.75">
      <c r="A4" s="102"/>
      <c r="B4" s="208" t="e">
        <f>+#REF!</f>
        <v>#REF!</v>
      </c>
      <c r="C4" s="206"/>
      <c r="D4" s="206"/>
      <c r="E4" s="206"/>
      <c r="F4" s="206"/>
      <c r="G4" s="206"/>
      <c r="H4" s="206"/>
      <c r="I4" s="206"/>
      <c r="J4" s="206"/>
      <c r="K4" s="206"/>
      <c r="L4" s="206"/>
      <c r="M4" s="206"/>
      <c r="N4" s="206"/>
      <c r="O4" s="206"/>
      <c r="P4" s="206"/>
      <c r="Q4" s="206"/>
      <c r="R4" s="207"/>
    </row>
    <row r="5" spans="1:18" ht="15.75">
      <c r="A5" s="102"/>
      <c r="B5" s="205" t="s">
        <v>174</v>
      </c>
      <c r="C5" s="206"/>
      <c r="D5" s="206"/>
      <c r="E5" s="206"/>
      <c r="F5" s="206"/>
      <c r="G5" s="206"/>
      <c r="H5" s="206"/>
      <c r="I5" s="206"/>
      <c r="J5" s="206"/>
      <c r="K5" s="206"/>
      <c r="L5" s="206"/>
      <c r="M5" s="206"/>
      <c r="N5" s="206"/>
      <c r="O5" s="206"/>
      <c r="P5" s="206"/>
      <c r="Q5" s="206"/>
      <c r="R5" s="207"/>
    </row>
    <row r="6" spans="1:18" s="105" customFormat="1" ht="126">
      <c r="B6" s="106" t="s">
        <v>58</v>
      </c>
      <c r="C6" s="106" t="s">
        <v>59</v>
      </c>
      <c r="D6" s="106" t="s">
        <v>60</v>
      </c>
      <c r="E6" s="106" t="s">
        <v>61</v>
      </c>
      <c r="F6" s="106" t="s">
        <v>62</v>
      </c>
      <c r="G6" s="106" t="s">
        <v>63</v>
      </c>
      <c r="H6" s="106" t="s">
        <v>64</v>
      </c>
      <c r="I6" s="106" t="s">
        <v>65</v>
      </c>
      <c r="J6" s="106" t="s">
        <v>66</v>
      </c>
      <c r="K6" s="106" t="s">
        <v>67</v>
      </c>
      <c r="L6" s="106" t="s">
        <v>68</v>
      </c>
      <c r="M6" s="106" t="s">
        <v>147</v>
      </c>
      <c r="N6" s="106" t="s">
        <v>69</v>
      </c>
      <c r="O6" s="106" t="s">
        <v>175</v>
      </c>
      <c r="P6" s="106" t="s">
        <v>176</v>
      </c>
      <c r="Q6" s="106" t="s">
        <v>177</v>
      </c>
      <c r="R6" s="106" t="s">
        <v>178</v>
      </c>
    </row>
    <row r="7" spans="1:18">
      <c r="B7" s="107" t="s">
        <v>70</v>
      </c>
      <c r="C7" s="108" t="s">
        <v>75</v>
      </c>
      <c r="D7" s="109" t="s">
        <v>71</v>
      </c>
      <c r="E7" s="108" t="s">
        <v>72</v>
      </c>
      <c r="F7" s="110">
        <v>43640.583599537145</v>
      </c>
      <c r="G7" s="110">
        <v>44187</v>
      </c>
      <c r="H7" s="109" t="s">
        <v>179</v>
      </c>
      <c r="I7" s="111">
        <v>214767</v>
      </c>
      <c r="J7" s="112">
        <v>200079.59</v>
      </c>
      <c r="K7" s="111">
        <v>202776.34521258681</v>
      </c>
      <c r="L7" s="112">
        <v>214767</v>
      </c>
      <c r="M7" s="113">
        <v>0.94416900740099996</v>
      </c>
      <c r="N7" s="156">
        <v>4.9596933768999998</v>
      </c>
      <c r="O7" s="108" t="s">
        <v>73</v>
      </c>
      <c r="P7" s="157">
        <v>2.0018478919999998</v>
      </c>
      <c r="Q7" s="114"/>
      <c r="R7" s="158"/>
    </row>
    <row r="8" spans="1:18">
      <c r="B8" s="116" t="s">
        <v>70</v>
      </c>
      <c r="C8" s="117" t="s">
        <v>75</v>
      </c>
      <c r="D8" s="118" t="s">
        <v>71</v>
      </c>
      <c r="E8" s="117" t="s">
        <v>72</v>
      </c>
      <c r="F8" s="119">
        <v>43640.584050925914</v>
      </c>
      <c r="G8" s="119">
        <v>44187</v>
      </c>
      <c r="H8" s="118" t="s">
        <v>179</v>
      </c>
      <c r="I8" s="120">
        <v>107384</v>
      </c>
      <c r="J8" s="121">
        <v>100039.79</v>
      </c>
      <c r="K8" s="120">
        <v>101388.9122793664</v>
      </c>
      <c r="L8" s="121">
        <v>107384</v>
      </c>
      <c r="M8" s="122">
        <v>0.94417149928599997</v>
      </c>
      <c r="N8" s="159">
        <v>4.9600016339000002</v>
      </c>
      <c r="O8" s="117" t="s">
        <v>73</v>
      </c>
      <c r="P8" s="160">
        <v>1.0009312481999999</v>
      </c>
      <c r="Q8" s="123"/>
      <c r="R8" s="161"/>
    </row>
    <row r="9" spans="1:18">
      <c r="B9" s="116" t="s">
        <v>70</v>
      </c>
      <c r="C9" s="117" t="s">
        <v>75</v>
      </c>
      <c r="D9" s="118" t="s">
        <v>71</v>
      </c>
      <c r="E9" s="117" t="s">
        <v>72</v>
      </c>
      <c r="F9" s="119">
        <v>43640.659583333414</v>
      </c>
      <c r="G9" s="119">
        <v>44187</v>
      </c>
      <c r="H9" s="118" t="s">
        <v>179</v>
      </c>
      <c r="I9" s="120">
        <v>107384</v>
      </c>
      <c r="J9" s="121">
        <v>100039.79</v>
      </c>
      <c r="K9" s="120">
        <v>101388.9122793664</v>
      </c>
      <c r="L9" s="121">
        <v>107384</v>
      </c>
      <c r="M9" s="122">
        <v>0.94417149928599997</v>
      </c>
      <c r="N9" s="159">
        <v>4.9600016339000002</v>
      </c>
      <c r="O9" s="117" t="s">
        <v>73</v>
      </c>
      <c r="P9" s="160">
        <v>1.0009312481999999</v>
      </c>
      <c r="Q9" s="123"/>
      <c r="R9" s="161"/>
    </row>
    <row r="10" spans="1:18" ht="15.75">
      <c r="B10" s="124" t="s">
        <v>76</v>
      </c>
      <c r="C10" s="125"/>
      <c r="D10" s="125"/>
      <c r="E10" s="125"/>
      <c r="F10" s="125"/>
      <c r="G10" s="125"/>
      <c r="H10" s="118"/>
      <c r="I10" s="126">
        <v>429535</v>
      </c>
      <c r="J10" s="127">
        <v>400159.17</v>
      </c>
      <c r="K10" s="126">
        <v>405554.1697713196</v>
      </c>
      <c r="L10" s="127">
        <v>429535</v>
      </c>
      <c r="M10" s="123"/>
      <c r="N10" s="162"/>
      <c r="O10" s="123"/>
      <c r="P10" s="163">
        <v>4.0037103883999992</v>
      </c>
      <c r="Q10" s="125"/>
      <c r="R10" s="164"/>
    </row>
    <row r="11" spans="1:18">
      <c r="B11" s="116" t="s">
        <v>112</v>
      </c>
      <c r="C11" s="117" t="s">
        <v>202</v>
      </c>
      <c r="D11" s="118" t="s">
        <v>71</v>
      </c>
      <c r="E11" s="117" t="s">
        <v>72</v>
      </c>
      <c r="F11" s="119">
        <v>43819.654085648246</v>
      </c>
      <c r="G11" s="119">
        <v>45036</v>
      </c>
      <c r="H11" s="118" t="s">
        <v>179</v>
      </c>
      <c r="I11" s="120">
        <v>37863.9</v>
      </c>
      <c r="J11" s="121">
        <v>32262.37</v>
      </c>
      <c r="K11" s="120">
        <v>32313.063421045499</v>
      </c>
      <c r="L11" s="121">
        <v>37863.9</v>
      </c>
      <c r="M11" s="122">
        <v>0.85340029476699997</v>
      </c>
      <c r="N11" s="159">
        <v>5.3536883022000001</v>
      </c>
      <c r="O11" s="117" t="s">
        <v>73</v>
      </c>
      <c r="P11" s="160">
        <v>0.3190009063</v>
      </c>
      <c r="Q11" s="123"/>
      <c r="R11" s="161"/>
    </row>
    <row r="12" spans="1:18">
      <c r="B12" s="116" t="s">
        <v>112</v>
      </c>
      <c r="C12" s="117" t="s">
        <v>202</v>
      </c>
      <c r="D12" s="118" t="s">
        <v>71</v>
      </c>
      <c r="E12" s="117" t="s">
        <v>72</v>
      </c>
      <c r="F12" s="119">
        <v>43741.61685185181</v>
      </c>
      <c r="G12" s="119">
        <v>45036</v>
      </c>
      <c r="H12" s="118" t="s">
        <v>179</v>
      </c>
      <c r="I12" s="120">
        <v>370864</v>
      </c>
      <c r="J12" s="121">
        <v>313121.21000000002</v>
      </c>
      <c r="K12" s="120">
        <v>313031.15171992069</v>
      </c>
      <c r="L12" s="121">
        <v>370864</v>
      </c>
      <c r="M12" s="122">
        <v>0.84405914761199996</v>
      </c>
      <c r="N12" s="159">
        <v>5.3538721411000001</v>
      </c>
      <c r="O12" s="117" t="s">
        <v>73</v>
      </c>
      <c r="P12" s="160">
        <v>3.0903049885999998</v>
      </c>
      <c r="Q12" s="123"/>
      <c r="R12" s="161"/>
    </row>
    <row r="13" spans="1:18">
      <c r="B13" s="116" t="s">
        <v>112</v>
      </c>
      <c r="C13" s="117" t="s">
        <v>202</v>
      </c>
      <c r="D13" s="118" t="s">
        <v>71</v>
      </c>
      <c r="E13" s="117" t="s">
        <v>72</v>
      </c>
      <c r="F13" s="119">
        <v>43857.543750000186</v>
      </c>
      <c r="G13" s="119">
        <v>45036</v>
      </c>
      <c r="H13" s="118" t="s">
        <v>179</v>
      </c>
      <c r="I13" s="120">
        <v>356898.08</v>
      </c>
      <c r="J13" s="121">
        <v>305175.46000000002</v>
      </c>
      <c r="K13" s="120">
        <v>307979.27951875329</v>
      </c>
      <c r="L13" s="121">
        <v>356898.08</v>
      </c>
      <c r="M13" s="122">
        <v>0.86293341650599997</v>
      </c>
      <c r="N13" s="159">
        <v>5.3542421108999996</v>
      </c>
      <c r="O13" s="117" t="s">
        <v>73</v>
      </c>
      <c r="P13" s="160">
        <v>3.0404319144</v>
      </c>
      <c r="Q13" s="123"/>
      <c r="R13" s="161"/>
    </row>
    <row r="14" spans="1:18">
      <c r="B14" s="116" t="s">
        <v>112</v>
      </c>
      <c r="C14" s="117" t="s">
        <v>202</v>
      </c>
      <c r="D14" s="118" t="s">
        <v>71</v>
      </c>
      <c r="E14" s="117" t="s">
        <v>72</v>
      </c>
      <c r="F14" s="119">
        <v>43788.484675926156</v>
      </c>
      <c r="G14" s="119">
        <v>45036</v>
      </c>
      <c r="H14" s="118" t="s">
        <v>179</v>
      </c>
      <c r="I14" s="120">
        <v>182219.94</v>
      </c>
      <c r="J14" s="121">
        <v>154575.93</v>
      </c>
      <c r="K14" s="120">
        <v>155506.1790887253</v>
      </c>
      <c r="L14" s="121">
        <v>182219.94</v>
      </c>
      <c r="M14" s="122">
        <v>0.85339825646300005</v>
      </c>
      <c r="N14" s="159">
        <v>5.3537776198999998</v>
      </c>
      <c r="O14" s="117" t="s">
        <v>73</v>
      </c>
      <c r="P14" s="160">
        <v>1.5351875312000001</v>
      </c>
      <c r="Q14" s="123"/>
      <c r="R14" s="161"/>
    </row>
    <row r="15" spans="1:18">
      <c r="B15" s="116" t="s">
        <v>112</v>
      </c>
      <c r="C15" s="117" t="s">
        <v>202</v>
      </c>
      <c r="D15" s="118" t="s">
        <v>71</v>
      </c>
      <c r="E15" s="117" t="s">
        <v>72</v>
      </c>
      <c r="F15" s="119">
        <v>43810.564953703899</v>
      </c>
      <c r="G15" s="119">
        <v>45036</v>
      </c>
      <c r="H15" s="118" t="s">
        <v>179</v>
      </c>
      <c r="I15" s="120">
        <v>139623.14000000001</v>
      </c>
      <c r="J15" s="121">
        <v>118814.69</v>
      </c>
      <c r="K15" s="120">
        <v>119154.52883966469</v>
      </c>
      <c r="L15" s="121">
        <v>139623.14000000001</v>
      </c>
      <c r="M15" s="122">
        <v>0.85340101103300003</v>
      </c>
      <c r="N15" s="159">
        <v>5.3536569012999999</v>
      </c>
      <c r="O15" s="117" t="s">
        <v>73</v>
      </c>
      <c r="P15" s="160">
        <v>1.1763169029</v>
      </c>
      <c r="Q15" s="123"/>
      <c r="R15" s="161"/>
    </row>
    <row r="16" spans="1:18">
      <c r="B16" s="116" t="s">
        <v>70</v>
      </c>
      <c r="C16" s="117" t="s">
        <v>202</v>
      </c>
      <c r="D16" s="118" t="s">
        <v>71</v>
      </c>
      <c r="E16" s="117" t="s">
        <v>72</v>
      </c>
      <c r="F16" s="119">
        <v>43690.48570601875</v>
      </c>
      <c r="G16" s="119">
        <v>44144</v>
      </c>
      <c r="H16" s="118" t="s">
        <v>179</v>
      </c>
      <c r="I16" s="120">
        <v>26894</v>
      </c>
      <c r="J16" s="121">
        <v>25027.93</v>
      </c>
      <c r="K16" s="120">
        <v>25220.8026116152</v>
      </c>
      <c r="L16" s="121">
        <v>26894</v>
      </c>
      <c r="M16" s="122">
        <v>0.93778547674599999</v>
      </c>
      <c r="N16" s="159">
        <v>6.1363502575000002</v>
      </c>
      <c r="O16" s="117" t="s">
        <v>73</v>
      </c>
      <c r="P16" s="160">
        <v>0.2489847151</v>
      </c>
      <c r="Q16" s="123"/>
      <c r="R16" s="161"/>
    </row>
    <row r="17" spans="2:18" ht="15.75">
      <c r="B17" s="124" t="s">
        <v>203</v>
      </c>
      <c r="C17" s="125"/>
      <c r="D17" s="125"/>
      <c r="E17" s="125"/>
      <c r="F17" s="125"/>
      <c r="G17" s="125"/>
      <c r="H17" s="118"/>
      <c r="I17" s="126">
        <v>1114363.06</v>
      </c>
      <c r="J17" s="127">
        <v>948977.59</v>
      </c>
      <c r="K17" s="126">
        <v>953205.00519972458</v>
      </c>
      <c r="L17" s="127">
        <v>1114363.06</v>
      </c>
      <c r="M17" s="123"/>
      <c r="N17" s="162"/>
      <c r="O17" s="123"/>
      <c r="P17" s="163">
        <v>9.4102269585000009</v>
      </c>
      <c r="Q17" s="125"/>
      <c r="R17" s="164"/>
    </row>
    <row r="18" spans="2:18">
      <c r="B18" s="116" t="s">
        <v>70</v>
      </c>
      <c r="C18" s="117" t="s">
        <v>118</v>
      </c>
      <c r="D18" s="118" t="s">
        <v>71</v>
      </c>
      <c r="E18" s="117" t="s">
        <v>72</v>
      </c>
      <c r="F18" s="119">
        <v>43748.63657407416</v>
      </c>
      <c r="G18" s="119">
        <v>44488</v>
      </c>
      <c r="H18" s="118" t="s">
        <v>179</v>
      </c>
      <c r="I18" s="120">
        <v>109135.62</v>
      </c>
      <c r="J18" s="121">
        <v>100012.32</v>
      </c>
      <c r="K18" s="120">
        <v>100997.9918473971</v>
      </c>
      <c r="L18" s="121">
        <v>109135.62</v>
      </c>
      <c r="M18" s="122">
        <v>0.92543563547300001</v>
      </c>
      <c r="N18" s="159">
        <v>4.5760733107</v>
      </c>
      <c r="O18" s="117" t="s">
        <v>73</v>
      </c>
      <c r="P18" s="160">
        <v>0.99707200490000003</v>
      </c>
      <c r="Q18" s="123"/>
      <c r="R18" s="161"/>
    </row>
    <row r="19" spans="2:18">
      <c r="B19" s="116" t="s">
        <v>70</v>
      </c>
      <c r="C19" s="117" t="s">
        <v>118</v>
      </c>
      <c r="D19" s="118" t="s">
        <v>71</v>
      </c>
      <c r="E19" s="117" t="s">
        <v>72</v>
      </c>
      <c r="F19" s="119">
        <v>43753.505752314813</v>
      </c>
      <c r="G19" s="119">
        <v>44494</v>
      </c>
      <c r="H19" s="118" t="s">
        <v>179</v>
      </c>
      <c r="I19" s="120">
        <v>109147.95</v>
      </c>
      <c r="J19" s="121">
        <v>100012.31</v>
      </c>
      <c r="K19" s="120">
        <v>100936.0907976892</v>
      </c>
      <c r="L19" s="121">
        <v>109147.95</v>
      </c>
      <c r="M19" s="122">
        <v>0.92476396302200004</v>
      </c>
      <c r="N19" s="159">
        <v>4.5760412288000003</v>
      </c>
      <c r="O19" s="117" t="s">
        <v>73</v>
      </c>
      <c r="P19" s="160">
        <v>0.9964609056</v>
      </c>
      <c r="Q19" s="123"/>
      <c r="R19" s="161"/>
    </row>
    <row r="20" spans="2:18">
      <c r="B20" s="116" t="s">
        <v>112</v>
      </c>
      <c r="C20" s="117" t="s">
        <v>118</v>
      </c>
      <c r="D20" s="118" t="s">
        <v>71</v>
      </c>
      <c r="E20" s="117" t="s">
        <v>72</v>
      </c>
      <c r="F20" s="119">
        <v>43622.582777777687</v>
      </c>
      <c r="G20" s="119">
        <v>46689</v>
      </c>
      <c r="H20" s="118" t="s">
        <v>179</v>
      </c>
      <c r="I20" s="120">
        <v>151024.65</v>
      </c>
      <c r="J20" s="121">
        <v>100708.24</v>
      </c>
      <c r="K20" s="120">
        <v>102608.0369760615</v>
      </c>
      <c r="L20" s="121">
        <v>151024.65</v>
      </c>
      <c r="M20" s="122">
        <v>0.67941251296399996</v>
      </c>
      <c r="N20" s="159">
        <v>6.0730964118999999</v>
      </c>
      <c r="O20" s="117" t="s">
        <v>73</v>
      </c>
      <c r="P20" s="160">
        <v>1.0129666865</v>
      </c>
      <c r="Q20" s="123"/>
      <c r="R20" s="161"/>
    </row>
    <row r="21" spans="2:18">
      <c r="B21" s="116" t="s">
        <v>70</v>
      </c>
      <c r="C21" s="117" t="s">
        <v>118</v>
      </c>
      <c r="D21" s="118" t="s">
        <v>71</v>
      </c>
      <c r="E21" s="117" t="s">
        <v>72</v>
      </c>
      <c r="F21" s="119">
        <v>43748.636874999851</v>
      </c>
      <c r="G21" s="119">
        <v>44488</v>
      </c>
      <c r="H21" s="118" t="s">
        <v>179</v>
      </c>
      <c r="I21" s="120">
        <v>109135.62</v>
      </c>
      <c r="J21" s="121">
        <v>100012.32</v>
      </c>
      <c r="K21" s="120">
        <v>100997.9918473971</v>
      </c>
      <c r="L21" s="121">
        <v>109135.62</v>
      </c>
      <c r="M21" s="122">
        <v>0.92543563547300001</v>
      </c>
      <c r="N21" s="159">
        <v>4.5760733107</v>
      </c>
      <c r="O21" s="117" t="s">
        <v>73</v>
      </c>
      <c r="P21" s="160">
        <v>0.99707200490000003</v>
      </c>
      <c r="Q21" s="123"/>
      <c r="R21" s="161"/>
    </row>
    <row r="22" spans="2:18">
      <c r="B22" s="116" t="s">
        <v>70</v>
      </c>
      <c r="C22" s="117" t="s">
        <v>118</v>
      </c>
      <c r="D22" s="118" t="s">
        <v>71</v>
      </c>
      <c r="E22" s="117" t="s">
        <v>72</v>
      </c>
      <c r="F22" s="119">
        <v>43643.71140046278</v>
      </c>
      <c r="G22" s="119">
        <v>44011</v>
      </c>
      <c r="H22" s="118" t="s">
        <v>179</v>
      </c>
      <c r="I22" s="120">
        <v>100000</v>
      </c>
      <c r="J22" s="121">
        <v>96053.8</v>
      </c>
      <c r="K22" s="120">
        <v>99020.169932560195</v>
      </c>
      <c r="L22" s="121">
        <v>100000</v>
      </c>
      <c r="M22" s="122">
        <v>0.990201699326</v>
      </c>
      <c r="N22" s="159">
        <v>4.0741577318999997</v>
      </c>
      <c r="O22" s="117" t="s">
        <v>73</v>
      </c>
      <c r="P22" s="160">
        <v>0.97754655869999996</v>
      </c>
      <c r="Q22" s="123"/>
      <c r="R22" s="161"/>
    </row>
    <row r="23" spans="2:18">
      <c r="B23" s="116" t="s">
        <v>70</v>
      </c>
      <c r="C23" s="117" t="s">
        <v>118</v>
      </c>
      <c r="D23" s="118" t="s">
        <v>71</v>
      </c>
      <c r="E23" s="117" t="s">
        <v>72</v>
      </c>
      <c r="F23" s="119">
        <v>43753.504375000019</v>
      </c>
      <c r="G23" s="119">
        <v>44494</v>
      </c>
      <c r="H23" s="118" t="s">
        <v>179</v>
      </c>
      <c r="I23" s="120">
        <v>109147.95</v>
      </c>
      <c r="J23" s="121">
        <v>100012.31</v>
      </c>
      <c r="K23" s="120">
        <v>100936.0907976892</v>
      </c>
      <c r="L23" s="121">
        <v>109147.95</v>
      </c>
      <c r="M23" s="122">
        <v>0.92476396302200004</v>
      </c>
      <c r="N23" s="159">
        <v>4.5760412288000003</v>
      </c>
      <c r="O23" s="117" t="s">
        <v>73</v>
      </c>
      <c r="P23" s="160">
        <v>0.9964609056</v>
      </c>
      <c r="Q23" s="123"/>
      <c r="R23" s="161"/>
    </row>
    <row r="24" spans="2:18">
      <c r="B24" s="116" t="s">
        <v>112</v>
      </c>
      <c r="C24" s="117" t="s">
        <v>118</v>
      </c>
      <c r="D24" s="118" t="s">
        <v>71</v>
      </c>
      <c r="E24" s="117" t="s">
        <v>72</v>
      </c>
      <c r="F24" s="119">
        <v>43405.635879629757</v>
      </c>
      <c r="G24" s="119">
        <v>46885</v>
      </c>
      <c r="H24" s="118" t="s">
        <v>179</v>
      </c>
      <c r="I24" s="120">
        <v>1674.84</v>
      </c>
      <c r="J24" s="121">
        <v>1066.77</v>
      </c>
      <c r="K24" s="120">
        <v>1056.7323601851999</v>
      </c>
      <c r="L24" s="121">
        <v>1674.84</v>
      </c>
      <c r="M24" s="122">
        <v>0.63094526055300004</v>
      </c>
      <c r="N24" s="159">
        <v>6.3476488715999997</v>
      </c>
      <c r="O24" s="117" t="s">
        <v>73</v>
      </c>
      <c r="P24" s="160">
        <v>1.04322693E-2</v>
      </c>
      <c r="Q24" s="123"/>
      <c r="R24" s="161"/>
    </row>
    <row r="25" spans="2:18">
      <c r="B25" s="116" t="s">
        <v>70</v>
      </c>
      <c r="C25" s="117" t="s">
        <v>118</v>
      </c>
      <c r="D25" s="118" t="s">
        <v>71</v>
      </c>
      <c r="E25" s="117" t="s">
        <v>72</v>
      </c>
      <c r="F25" s="119">
        <v>43748.636226851959</v>
      </c>
      <c r="G25" s="119">
        <v>44488</v>
      </c>
      <c r="H25" s="118" t="s">
        <v>179</v>
      </c>
      <c r="I25" s="120">
        <v>109135.62</v>
      </c>
      <c r="J25" s="121">
        <v>100012.32</v>
      </c>
      <c r="K25" s="120">
        <v>100997.9918473971</v>
      </c>
      <c r="L25" s="121">
        <v>109135.62</v>
      </c>
      <c r="M25" s="122">
        <v>0.92543563547300001</v>
      </c>
      <c r="N25" s="159">
        <v>4.5760733107</v>
      </c>
      <c r="O25" s="117" t="s">
        <v>73</v>
      </c>
      <c r="P25" s="160">
        <v>0.99707200490000003</v>
      </c>
      <c r="Q25" s="123"/>
      <c r="R25" s="161"/>
    </row>
    <row r="26" spans="2:18">
      <c r="B26" s="116" t="s">
        <v>70</v>
      </c>
      <c r="C26" s="117" t="s">
        <v>118</v>
      </c>
      <c r="D26" s="118" t="s">
        <v>71</v>
      </c>
      <c r="E26" s="117" t="s">
        <v>72</v>
      </c>
      <c r="F26" s="119">
        <v>43753.504999999888</v>
      </c>
      <c r="G26" s="119">
        <v>44494</v>
      </c>
      <c r="H26" s="118" t="s">
        <v>179</v>
      </c>
      <c r="I26" s="120">
        <v>109147.95</v>
      </c>
      <c r="J26" s="121">
        <v>100012.31</v>
      </c>
      <c r="K26" s="120">
        <v>100936.0907976892</v>
      </c>
      <c r="L26" s="121">
        <v>109147.95</v>
      </c>
      <c r="M26" s="122">
        <v>0.92476396302200004</v>
      </c>
      <c r="N26" s="159">
        <v>4.5760412288000003</v>
      </c>
      <c r="O26" s="117" t="s">
        <v>73</v>
      </c>
      <c r="P26" s="160">
        <v>0.9964609056</v>
      </c>
      <c r="Q26" s="123"/>
      <c r="R26" s="161"/>
    </row>
    <row r="27" spans="2:18">
      <c r="B27" s="116" t="s">
        <v>112</v>
      </c>
      <c r="C27" s="117" t="s">
        <v>118</v>
      </c>
      <c r="D27" s="118" t="s">
        <v>71</v>
      </c>
      <c r="E27" s="117" t="s">
        <v>72</v>
      </c>
      <c r="F27" s="119">
        <v>43529.479733796325</v>
      </c>
      <c r="G27" s="119">
        <v>45595</v>
      </c>
      <c r="H27" s="118" t="s">
        <v>179</v>
      </c>
      <c r="I27" s="120">
        <v>2660.31</v>
      </c>
      <c r="J27" s="121">
        <v>2037.69</v>
      </c>
      <c r="K27" s="120">
        <v>2046.1372378568001</v>
      </c>
      <c r="L27" s="121">
        <v>2660.31</v>
      </c>
      <c r="M27" s="122">
        <v>0.769134889489</v>
      </c>
      <c r="N27" s="159">
        <v>5.5739870754999998</v>
      </c>
      <c r="O27" s="117" t="s">
        <v>73</v>
      </c>
      <c r="P27" s="160">
        <v>2.0199868499999999E-2</v>
      </c>
      <c r="Q27" s="123"/>
      <c r="R27" s="161"/>
    </row>
    <row r="28" spans="2:18" ht="15.75">
      <c r="B28" s="124" t="s">
        <v>77</v>
      </c>
      <c r="C28" s="125"/>
      <c r="D28" s="125"/>
      <c r="E28" s="125"/>
      <c r="F28" s="125"/>
      <c r="G28" s="125"/>
      <c r="H28" s="118"/>
      <c r="I28" s="126">
        <v>910210.50999999989</v>
      </c>
      <c r="J28" s="127">
        <v>799940.39000000013</v>
      </c>
      <c r="K28" s="126">
        <v>810533.32444192248</v>
      </c>
      <c r="L28" s="127">
        <v>910210.50999999989</v>
      </c>
      <c r="M28" s="123"/>
      <c r="N28" s="162"/>
      <c r="O28" s="123"/>
      <c r="P28" s="163">
        <v>8.001744114500001</v>
      </c>
      <c r="Q28" s="125"/>
      <c r="R28" s="164"/>
    </row>
    <row r="29" spans="2:18">
      <c r="B29" s="116" t="s">
        <v>70</v>
      </c>
      <c r="C29" s="117" t="s">
        <v>80</v>
      </c>
      <c r="D29" s="118" t="s">
        <v>71</v>
      </c>
      <c r="E29" s="117" t="s">
        <v>72</v>
      </c>
      <c r="F29" s="119">
        <v>43851.642164351884</v>
      </c>
      <c r="G29" s="119">
        <v>44181</v>
      </c>
      <c r="H29" s="118" t="s">
        <v>179</v>
      </c>
      <c r="I29" s="120">
        <v>158233.15</v>
      </c>
      <c r="J29" s="121">
        <v>151666.23999999999</v>
      </c>
      <c r="K29" s="120">
        <v>153057.70915501451</v>
      </c>
      <c r="L29" s="121">
        <v>158233.15</v>
      </c>
      <c r="M29" s="122">
        <v>0.96729230982900005</v>
      </c>
      <c r="N29" s="159">
        <v>4.8772324320999996</v>
      </c>
      <c r="O29" s="117" t="s">
        <v>73</v>
      </c>
      <c r="P29" s="160">
        <v>1.5110157553000001</v>
      </c>
      <c r="Q29" s="123"/>
      <c r="R29" s="161"/>
    </row>
    <row r="30" spans="2:18">
      <c r="B30" s="116" t="s">
        <v>70</v>
      </c>
      <c r="C30" s="117" t="s">
        <v>80</v>
      </c>
      <c r="D30" s="118" t="s">
        <v>71</v>
      </c>
      <c r="E30" s="117" t="s">
        <v>72</v>
      </c>
      <c r="F30" s="119">
        <v>43621.658611111343</v>
      </c>
      <c r="G30" s="119">
        <v>44432</v>
      </c>
      <c r="H30" s="118" t="s">
        <v>179</v>
      </c>
      <c r="I30" s="120">
        <v>55171.92</v>
      </c>
      <c r="J30" s="121">
        <v>48866.11</v>
      </c>
      <c r="K30" s="120">
        <v>49330.097657940401</v>
      </c>
      <c r="L30" s="121">
        <v>55171.92</v>
      </c>
      <c r="M30" s="122">
        <v>0.89411602238900001</v>
      </c>
      <c r="N30" s="159">
        <v>5.9039877173999997</v>
      </c>
      <c r="O30" s="117" t="s">
        <v>73</v>
      </c>
      <c r="P30" s="160">
        <v>0.48699640929999999</v>
      </c>
      <c r="Q30" s="123"/>
      <c r="R30" s="161"/>
    </row>
    <row r="31" spans="2:18">
      <c r="B31" s="116" t="s">
        <v>70</v>
      </c>
      <c r="C31" s="117" t="s">
        <v>80</v>
      </c>
      <c r="D31" s="118" t="s">
        <v>71</v>
      </c>
      <c r="E31" s="117" t="s">
        <v>72</v>
      </c>
      <c r="F31" s="119">
        <v>43851.642662037164</v>
      </c>
      <c r="G31" s="119">
        <v>44181</v>
      </c>
      <c r="H31" s="118" t="s">
        <v>179</v>
      </c>
      <c r="I31" s="120">
        <v>158233.15</v>
      </c>
      <c r="J31" s="121">
        <v>151666.23999999999</v>
      </c>
      <c r="K31" s="120">
        <v>153057.70915501451</v>
      </c>
      <c r="L31" s="121">
        <v>158233.15</v>
      </c>
      <c r="M31" s="122">
        <v>0.96729230982900005</v>
      </c>
      <c r="N31" s="159">
        <v>4.8772324320999996</v>
      </c>
      <c r="O31" s="117" t="s">
        <v>73</v>
      </c>
      <c r="P31" s="160">
        <v>1.5110157553000001</v>
      </c>
      <c r="Q31" s="123"/>
      <c r="R31" s="161"/>
    </row>
    <row r="32" spans="2:18">
      <c r="B32" s="116" t="s">
        <v>70</v>
      </c>
      <c r="C32" s="117" t="s">
        <v>80</v>
      </c>
      <c r="D32" s="118" t="s">
        <v>71</v>
      </c>
      <c r="E32" s="117" t="s">
        <v>72</v>
      </c>
      <c r="F32" s="119">
        <v>43851.640671296511</v>
      </c>
      <c r="G32" s="119">
        <v>44181</v>
      </c>
      <c r="H32" s="118" t="s">
        <v>179</v>
      </c>
      <c r="I32" s="120">
        <v>158233.15</v>
      </c>
      <c r="J32" s="121">
        <v>151666.23999999999</v>
      </c>
      <c r="K32" s="120">
        <v>153057.70915501451</v>
      </c>
      <c r="L32" s="121">
        <v>158233.15</v>
      </c>
      <c r="M32" s="122">
        <v>0.96729230982900005</v>
      </c>
      <c r="N32" s="159">
        <v>4.8772324320999996</v>
      </c>
      <c r="O32" s="117" t="s">
        <v>73</v>
      </c>
      <c r="P32" s="160">
        <v>1.5110157553000001</v>
      </c>
      <c r="Q32" s="123"/>
      <c r="R32" s="161"/>
    </row>
    <row r="33" spans="2:18">
      <c r="B33" s="116" t="s">
        <v>70</v>
      </c>
      <c r="C33" s="117" t="s">
        <v>80</v>
      </c>
      <c r="D33" s="118" t="s">
        <v>71</v>
      </c>
      <c r="E33" s="117" t="s">
        <v>72</v>
      </c>
      <c r="F33" s="119">
        <v>43851.641180555336</v>
      </c>
      <c r="G33" s="119">
        <v>44181</v>
      </c>
      <c r="H33" s="118" t="s">
        <v>179</v>
      </c>
      <c r="I33" s="120">
        <v>158233.15</v>
      </c>
      <c r="J33" s="121">
        <v>151666.23999999999</v>
      </c>
      <c r="K33" s="120">
        <v>153057.70915501451</v>
      </c>
      <c r="L33" s="121">
        <v>158233.15</v>
      </c>
      <c r="M33" s="122">
        <v>0.96729230982900005</v>
      </c>
      <c r="N33" s="159">
        <v>4.8772324320999996</v>
      </c>
      <c r="O33" s="117" t="s">
        <v>73</v>
      </c>
      <c r="P33" s="160">
        <v>1.5110157553000001</v>
      </c>
      <c r="Q33" s="123"/>
      <c r="R33" s="161"/>
    </row>
    <row r="34" spans="2:18" ht="15.75">
      <c r="B34" s="124" t="s">
        <v>81</v>
      </c>
      <c r="C34" s="125"/>
      <c r="D34" s="125"/>
      <c r="E34" s="125"/>
      <c r="F34" s="125"/>
      <c r="G34" s="125"/>
      <c r="H34" s="118"/>
      <c r="I34" s="126">
        <v>688104.52</v>
      </c>
      <c r="J34" s="127">
        <v>655531.06999999995</v>
      </c>
      <c r="K34" s="126">
        <v>661560.9342779984</v>
      </c>
      <c r="L34" s="127">
        <v>688104.52</v>
      </c>
      <c r="M34" s="123"/>
      <c r="N34" s="162"/>
      <c r="O34" s="123"/>
      <c r="P34" s="163">
        <v>6.5310594305</v>
      </c>
      <c r="Q34" s="125"/>
      <c r="R34" s="164"/>
    </row>
    <row r="35" spans="2:18">
      <c r="B35" s="116" t="s">
        <v>70</v>
      </c>
      <c r="C35" s="117" t="s">
        <v>82</v>
      </c>
      <c r="D35" s="118" t="s">
        <v>71</v>
      </c>
      <c r="E35" s="117" t="s">
        <v>72</v>
      </c>
      <c r="F35" s="119">
        <v>43742.65674768528</v>
      </c>
      <c r="G35" s="119">
        <v>45349</v>
      </c>
      <c r="H35" s="118" t="s">
        <v>179</v>
      </c>
      <c r="I35" s="120">
        <v>97910.57</v>
      </c>
      <c r="J35" s="121">
        <v>77531.789999999994</v>
      </c>
      <c r="K35" s="120">
        <v>77858.226241607903</v>
      </c>
      <c r="L35" s="121">
        <v>97910.57</v>
      </c>
      <c r="M35" s="122">
        <v>0.79519735449999995</v>
      </c>
      <c r="N35" s="159">
        <v>6.0094287816999996</v>
      </c>
      <c r="O35" s="117" t="s">
        <v>73</v>
      </c>
      <c r="P35" s="160">
        <v>0.76863169570000001</v>
      </c>
      <c r="Q35" s="123"/>
      <c r="R35" s="161"/>
    </row>
    <row r="36" spans="2:18">
      <c r="B36" s="116" t="s">
        <v>70</v>
      </c>
      <c r="C36" s="117" t="s">
        <v>82</v>
      </c>
      <c r="D36" s="118" t="s">
        <v>71</v>
      </c>
      <c r="E36" s="117" t="s">
        <v>72</v>
      </c>
      <c r="F36" s="119">
        <v>43461.705451388843</v>
      </c>
      <c r="G36" s="119">
        <v>44958</v>
      </c>
      <c r="H36" s="118" t="s">
        <v>179</v>
      </c>
      <c r="I36" s="120">
        <v>59425.68</v>
      </c>
      <c r="J36" s="121">
        <v>50708.77</v>
      </c>
      <c r="K36" s="120">
        <v>50191.608796576998</v>
      </c>
      <c r="L36" s="121">
        <v>59425.68</v>
      </c>
      <c r="M36" s="122">
        <v>0.844611433922</v>
      </c>
      <c r="N36" s="159">
        <v>4.2951540540000002</v>
      </c>
      <c r="O36" s="117" t="s">
        <v>73</v>
      </c>
      <c r="P36" s="160">
        <v>0.49550141640000001</v>
      </c>
      <c r="Q36" s="123"/>
      <c r="R36" s="161"/>
    </row>
    <row r="37" spans="2:18">
      <c r="B37" s="116" t="s">
        <v>112</v>
      </c>
      <c r="C37" s="117" t="s">
        <v>82</v>
      </c>
      <c r="D37" s="118" t="s">
        <v>71</v>
      </c>
      <c r="E37" s="117" t="s">
        <v>72</v>
      </c>
      <c r="F37" s="119">
        <v>43895.634652777575</v>
      </c>
      <c r="G37" s="119">
        <v>44020</v>
      </c>
      <c r="H37" s="118" t="s">
        <v>179</v>
      </c>
      <c r="I37" s="120">
        <v>25654.45</v>
      </c>
      <c r="J37" s="121">
        <v>25204.97</v>
      </c>
      <c r="K37" s="120">
        <v>25297.808635952599</v>
      </c>
      <c r="L37" s="121">
        <v>25654.45</v>
      </c>
      <c r="M37" s="122">
        <v>0.98609826505499998</v>
      </c>
      <c r="N37" s="159">
        <v>5.2968656518000001</v>
      </c>
      <c r="O37" s="117" t="s">
        <v>73</v>
      </c>
      <c r="P37" s="160">
        <v>0.2497449337</v>
      </c>
      <c r="Q37" s="123"/>
      <c r="R37" s="161"/>
    </row>
    <row r="38" spans="2:18">
      <c r="B38" s="116" t="s">
        <v>70</v>
      </c>
      <c r="C38" s="117" t="s">
        <v>82</v>
      </c>
      <c r="D38" s="118" t="s">
        <v>71</v>
      </c>
      <c r="E38" s="117" t="s">
        <v>72</v>
      </c>
      <c r="F38" s="119">
        <v>43461.711678240914</v>
      </c>
      <c r="G38" s="119">
        <v>44958</v>
      </c>
      <c r="H38" s="118" t="s">
        <v>179</v>
      </c>
      <c r="I38" s="120">
        <v>59425.68</v>
      </c>
      <c r="J38" s="121">
        <v>50708.77</v>
      </c>
      <c r="K38" s="120">
        <v>50191.608796576998</v>
      </c>
      <c r="L38" s="121">
        <v>59425.68</v>
      </c>
      <c r="M38" s="122">
        <v>0.844611433922</v>
      </c>
      <c r="N38" s="159">
        <v>4.2951540540000002</v>
      </c>
      <c r="O38" s="117" t="s">
        <v>73</v>
      </c>
      <c r="P38" s="160">
        <v>0.49550141640000001</v>
      </c>
      <c r="Q38" s="123"/>
      <c r="R38" s="161"/>
    </row>
    <row r="39" spans="2:18">
      <c r="B39" s="116" t="s">
        <v>70</v>
      </c>
      <c r="C39" s="117" t="s">
        <v>82</v>
      </c>
      <c r="D39" s="118" t="s">
        <v>71</v>
      </c>
      <c r="E39" s="117" t="s">
        <v>72</v>
      </c>
      <c r="F39" s="119">
        <v>43763.582430555485</v>
      </c>
      <c r="G39" s="119">
        <v>45421</v>
      </c>
      <c r="H39" s="118" t="s">
        <v>179</v>
      </c>
      <c r="I39" s="120">
        <v>120579.98</v>
      </c>
      <c r="J39" s="121">
        <v>94883.87</v>
      </c>
      <c r="K39" s="120">
        <v>95313.7266401948</v>
      </c>
      <c r="L39" s="121">
        <v>120579.98</v>
      </c>
      <c r="M39" s="122">
        <v>0.79046062737900002</v>
      </c>
      <c r="N39" s="159">
        <v>6.0094312146000002</v>
      </c>
      <c r="O39" s="117" t="s">
        <v>73</v>
      </c>
      <c r="P39" s="160">
        <v>0.94095582280000001</v>
      </c>
      <c r="Q39" s="123"/>
      <c r="R39" s="161"/>
    </row>
    <row r="40" spans="2:18">
      <c r="B40" s="116" t="s">
        <v>70</v>
      </c>
      <c r="C40" s="117" t="s">
        <v>82</v>
      </c>
      <c r="D40" s="118" t="s">
        <v>71</v>
      </c>
      <c r="E40" s="117" t="s">
        <v>72</v>
      </c>
      <c r="F40" s="119">
        <v>43461.706041666679</v>
      </c>
      <c r="G40" s="119">
        <v>44958</v>
      </c>
      <c r="H40" s="118" t="s">
        <v>179</v>
      </c>
      <c r="I40" s="120">
        <v>59425.68</v>
      </c>
      <c r="J40" s="121">
        <v>50708.77</v>
      </c>
      <c r="K40" s="120">
        <v>50191.608796576998</v>
      </c>
      <c r="L40" s="121">
        <v>59425.68</v>
      </c>
      <c r="M40" s="122">
        <v>0.844611433922</v>
      </c>
      <c r="N40" s="159">
        <v>4.2951540540000002</v>
      </c>
      <c r="O40" s="117" t="s">
        <v>73</v>
      </c>
      <c r="P40" s="160">
        <v>0.49550141640000001</v>
      </c>
      <c r="Q40" s="123"/>
      <c r="R40" s="161"/>
    </row>
    <row r="41" spans="2:18">
      <c r="B41" s="116" t="s">
        <v>112</v>
      </c>
      <c r="C41" s="117" t="s">
        <v>82</v>
      </c>
      <c r="D41" s="118" t="s">
        <v>71</v>
      </c>
      <c r="E41" s="117" t="s">
        <v>72</v>
      </c>
      <c r="F41" s="119">
        <v>43896.432222222444</v>
      </c>
      <c r="G41" s="119">
        <v>44020</v>
      </c>
      <c r="H41" s="118" t="s">
        <v>179</v>
      </c>
      <c r="I41" s="120">
        <v>102617.81</v>
      </c>
      <c r="J41" s="121">
        <v>100834.25</v>
      </c>
      <c r="K41" s="120">
        <v>101191.3262413848</v>
      </c>
      <c r="L41" s="121">
        <v>102617.81</v>
      </c>
      <c r="M41" s="122">
        <v>0.98609906254500002</v>
      </c>
      <c r="N41" s="159">
        <v>5.2965516899000002</v>
      </c>
      <c r="O41" s="117" t="s">
        <v>73</v>
      </c>
      <c r="P41" s="160">
        <v>0.99898063999999998</v>
      </c>
      <c r="Q41" s="123"/>
      <c r="R41" s="161"/>
    </row>
    <row r="42" spans="2:18">
      <c r="B42" s="116" t="s">
        <v>112</v>
      </c>
      <c r="C42" s="117" t="s">
        <v>82</v>
      </c>
      <c r="D42" s="118" t="s">
        <v>71</v>
      </c>
      <c r="E42" s="117" t="s">
        <v>72</v>
      </c>
      <c r="F42" s="119">
        <v>43475.59375</v>
      </c>
      <c r="G42" s="119">
        <v>44020</v>
      </c>
      <c r="H42" s="118" t="s">
        <v>179</v>
      </c>
      <c r="I42" s="120">
        <v>26963.35</v>
      </c>
      <c r="J42" s="121">
        <v>25003.599999999999</v>
      </c>
      <c r="K42" s="120">
        <v>25296.370608113699</v>
      </c>
      <c r="L42" s="121">
        <v>26963.35</v>
      </c>
      <c r="M42" s="122">
        <v>0.93817610230600001</v>
      </c>
      <c r="N42" s="159">
        <v>5.3189363138000001</v>
      </c>
      <c r="O42" s="117" t="s">
        <v>73</v>
      </c>
      <c r="P42" s="160">
        <v>0.2497307372</v>
      </c>
      <c r="Q42" s="123"/>
      <c r="R42" s="161"/>
    </row>
    <row r="43" spans="2:18">
      <c r="B43" s="116" t="s">
        <v>70</v>
      </c>
      <c r="C43" s="117" t="s">
        <v>82</v>
      </c>
      <c r="D43" s="118" t="s">
        <v>71</v>
      </c>
      <c r="E43" s="117" t="s">
        <v>72</v>
      </c>
      <c r="F43" s="119">
        <v>43797.48792824056</v>
      </c>
      <c r="G43" s="119">
        <v>45335</v>
      </c>
      <c r="H43" s="118" t="s">
        <v>179</v>
      </c>
      <c r="I43" s="120">
        <v>71699.5</v>
      </c>
      <c r="J43" s="121">
        <v>57964.63</v>
      </c>
      <c r="K43" s="120">
        <v>58132.9537904834</v>
      </c>
      <c r="L43" s="121">
        <v>71699.5</v>
      </c>
      <c r="M43" s="122">
        <v>0.81078604161099999</v>
      </c>
      <c r="N43" s="159">
        <v>5.6933794713000001</v>
      </c>
      <c r="O43" s="117" t="s">
        <v>73</v>
      </c>
      <c r="P43" s="160">
        <v>0.5738999333</v>
      </c>
      <c r="Q43" s="123"/>
      <c r="R43" s="161"/>
    </row>
    <row r="44" spans="2:18">
      <c r="B44" s="116" t="s">
        <v>70</v>
      </c>
      <c r="C44" s="117" t="s">
        <v>82</v>
      </c>
      <c r="D44" s="118" t="s">
        <v>71</v>
      </c>
      <c r="E44" s="117" t="s">
        <v>72</v>
      </c>
      <c r="F44" s="119">
        <v>43461.710763888899</v>
      </c>
      <c r="G44" s="119">
        <v>44958</v>
      </c>
      <c r="H44" s="118" t="s">
        <v>179</v>
      </c>
      <c r="I44" s="120">
        <v>59425.68</v>
      </c>
      <c r="J44" s="121">
        <v>50708.77</v>
      </c>
      <c r="K44" s="120">
        <v>50191.608796576998</v>
      </c>
      <c r="L44" s="121">
        <v>59425.68</v>
      </c>
      <c r="M44" s="122">
        <v>0.844611433922</v>
      </c>
      <c r="N44" s="159">
        <v>4.2951540540000002</v>
      </c>
      <c r="O44" s="117" t="s">
        <v>73</v>
      </c>
      <c r="P44" s="160">
        <v>0.49550141640000001</v>
      </c>
      <c r="Q44" s="123"/>
      <c r="R44" s="161"/>
    </row>
    <row r="45" spans="2:18">
      <c r="B45" s="116" t="s">
        <v>112</v>
      </c>
      <c r="C45" s="117" t="s">
        <v>82</v>
      </c>
      <c r="D45" s="118" t="s">
        <v>71</v>
      </c>
      <c r="E45" s="117" t="s">
        <v>72</v>
      </c>
      <c r="F45" s="119">
        <v>43902.541238425765</v>
      </c>
      <c r="G45" s="119">
        <v>44020</v>
      </c>
      <c r="H45" s="118" t="s">
        <v>179</v>
      </c>
      <c r="I45" s="120">
        <v>25654.45</v>
      </c>
      <c r="J45" s="121">
        <v>25230.14</v>
      </c>
      <c r="K45" s="120">
        <v>25297.983969705801</v>
      </c>
      <c r="L45" s="121">
        <v>25654.45</v>
      </c>
      <c r="M45" s="122">
        <v>0.98610509949400005</v>
      </c>
      <c r="N45" s="159">
        <v>5.2941750546000002</v>
      </c>
      <c r="O45" s="117" t="s">
        <v>73</v>
      </c>
      <c r="P45" s="160">
        <v>0.2497466646</v>
      </c>
      <c r="Q45" s="123"/>
      <c r="R45" s="161"/>
    </row>
    <row r="46" spans="2:18">
      <c r="B46" s="116" t="s">
        <v>70</v>
      </c>
      <c r="C46" s="117" t="s">
        <v>82</v>
      </c>
      <c r="D46" s="118" t="s">
        <v>71</v>
      </c>
      <c r="E46" s="117" t="s">
        <v>72</v>
      </c>
      <c r="F46" s="119">
        <v>43557.641944444273</v>
      </c>
      <c r="G46" s="119">
        <v>44958</v>
      </c>
      <c r="H46" s="118" t="s">
        <v>179</v>
      </c>
      <c r="I46" s="120">
        <v>58354.45</v>
      </c>
      <c r="J46" s="121">
        <v>50197.33</v>
      </c>
      <c r="K46" s="120">
        <v>50191.603614408203</v>
      </c>
      <c r="L46" s="121">
        <v>58354.45</v>
      </c>
      <c r="M46" s="122">
        <v>0.86011612849399999</v>
      </c>
      <c r="N46" s="159">
        <v>4.2951580479000002</v>
      </c>
      <c r="O46" s="117" t="s">
        <v>73</v>
      </c>
      <c r="P46" s="160">
        <v>0.49550136519999999</v>
      </c>
      <c r="Q46" s="123"/>
      <c r="R46" s="161"/>
    </row>
    <row r="47" spans="2:18">
      <c r="B47" s="116" t="s">
        <v>70</v>
      </c>
      <c r="C47" s="117" t="s">
        <v>82</v>
      </c>
      <c r="D47" s="118" t="s">
        <v>71</v>
      </c>
      <c r="E47" s="117" t="s">
        <v>72</v>
      </c>
      <c r="F47" s="119">
        <v>43461.704942129552</v>
      </c>
      <c r="G47" s="119">
        <v>44958</v>
      </c>
      <c r="H47" s="118" t="s">
        <v>179</v>
      </c>
      <c r="I47" s="120">
        <v>59425.68</v>
      </c>
      <c r="J47" s="121">
        <v>50708.77</v>
      </c>
      <c r="K47" s="120">
        <v>50191.608796576998</v>
      </c>
      <c r="L47" s="121">
        <v>59425.68</v>
      </c>
      <c r="M47" s="122">
        <v>0.844611433922</v>
      </c>
      <c r="N47" s="159">
        <v>4.2951540540000002</v>
      </c>
      <c r="O47" s="117" t="s">
        <v>73</v>
      </c>
      <c r="P47" s="160">
        <v>0.49550141640000001</v>
      </c>
      <c r="Q47" s="123"/>
      <c r="R47" s="161"/>
    </row>
    <row r="48" spans="2:18">
      <c r="B48" s="116" t="s">
        <v>70</v>
      </c>
      <c r="C48" s="117" t="s">
        <v>82</v>
      </c>
      <c r="D48" s="118" t="s">
        <v>71</v>
      </c>
      <c r="E48" s="117" t="s">
        <v>72</v>
      </c>
      <c r="F48" s="119">
        <v>43895.627581018489</v>
      </c>
      <c r="G48" s="119">
        <v>44529</v>
      </c>
      <c r="H48" s="118" t="s">
        <v>179</v>
      </c>
      <c r="I48" s="120">
        <v>43034.73</v>
      </c>
      <c r="J48" s="121">
        <v>39582.19</v>
      </c>
      <c r="K48" s="120">
        <v>39591.021026703398</v>
      </c>
      <c r="L48" s="121">
        <v>43034.73</v>
      </c>
      <c r="M48" s="122">
        <v>0.91997837622599998</v>
      </c>
      <c r="N48" s="159">
        <v>5.1161897881999998</v>
      </c>
      <c r="O48" s="117" t="s">
        <v>73</v>
      </c>
      <c r="P48" s="160">
        <v>0.39085033270000002</v>
      </c>
      <c r="Q48" s="123"/>
      <c r="R48" s="161"/>
    </row>
    <row r="49" spans="2:18">
      <c r="B49" s="116" t="s">
        <v>70</v>
      </c>
      <c r="C49" s="117" t="s">
        <v>82</v>
      </c>
      <c r="D49" s="118" t="s">
        <v>71</v>
      </c>
      <c r="E49" s="117" t="s">
        <v>72</v>
      </c>
      <c r="F49" s="119">
        <v>43461.711203703657</v>
      </c>
      <c r="G49" s="119">
        <v>44958</v>
      </c>
      <c r="H49" s="118" t="s">
        <v>179</v>
      </c>
      <c r="I49" s="120">
        <v>59425.68</v>
      </c>
      <c r="J49" s="121">
        <v>50708.77</v>
      </c>
      <c r="K49" s="120">
        <v>50191.608796576998</v>
      </c>
      <c r="L49" s="121">
        <v>59425.68</v>
      </c>
      <c r="M49" s="122">
        <v>0.844611433922</v>
      </c>
      <c r="N49" s="159">
        <v>4.2951540540000002</v>
      </c>
      <c r="O49" s="117" t="s">
        <v>73</v>
      </c>
      <c r="P49" s="160">
        <v>0.49550141640000001</v>
      </c>
      <c r="Q49" s="123"/>
      <c r="R49" s="161"/>
    </row>
    <row r="50" spans="2:18" ht="15.75">
      <c r="B50" s="124" t="s">
        <v>83</v>
      </c>
      <c r="C50" s="125"/>
      <c r="D50" s="125"/>
      <c r="E50" s="125"/>
      <c r="F50" s="125"/>
      <c r="G50" s="125"/>
      <c r="H50" s="118"/>
      <c r="I50" s="126">
        <v>929023.37</v>
      </c>
      <c r="J50" s="127">
        <v>800685.3899999999</v>
      </c>
      <c r="K50" s="126">
        <v>799320.67354801635</v>
      </c>
      <c r="L50" s="127">
        <v>929023.37</v>
      </c>
      <c r="M50" s="123"/>
      <c r="N50" s="162"/>
      <c r="O50" s="123"/>
      <c r="P50" s="163">
        <v>7.8910506236</v>
      </c>
      <c r="Q50" s="125"/>
      <c r="R50" s="164"/>
    </row>
    <row r="51" spans="2:18">
      <c r="B51" s="116" t="s">
        <v>70</v>
      </c>
      <c r="C51" s="117" t="s">
        <v>84</v>
      </c>
      <c r="D51" s="118" t="s">
        <v>71</v>
      </c>
      <c r="E51" s="117" t="s">
        <v>72</v>
      </c>
      <c r="F51" s="119">
        <v>43770.49657407403</v>
      </c>
      <c r="G51" s="119">
        <v>44312</v>
      </c>
      <c r="H51" s="118" t="s">
        <v>179</v>
      </c>
      <c r="I51" s="120">
        <v>106931.51</v>
      </c>
      <c r="J51" s="121">
        <v>100100.32</v>
      </c>
      <c r="K51" s="120">
        <v>100868.2292234535</v>
      </c>
      <c r="L51" s="121">
        <v>106931.51</v>
      </c>
      <c r="M51" s="122">
        <v>0.94329752963799995</v>
      </c>
      <c r="N51" s="159">
        <v>4.6798201602000002</v>
      </c>
      <c r="O51" s="117" t="s">
        <v>73</v>
      </c>
      <c r="P51" s="160">
        <v>0.99579096280000001</v>
      </c>
      <c r="Q51" s="123"/>
      <c r="R51" s="161"/>
    </row>
    <row r="52" spans="2:18">
      <c r="B52" s="116" t="s">
        <v>70</v>
      </c>
      <c r="C52" s="117" t="s">
        <v>84</v>
      </c>
      <c r="D52" s="118" t="s">
        <v>71</v>
      </c>
      <c r="E52" s="117" t="s">
        <v>72</v>
      </c>
      <c r="F52" s="119">
        <v>43864.689085647929</v>
      </c>
      <c r="G52" s="119">
        <v>44445</v>
      </c>
      <c r="H52" s="118" t="s">
        <v>179</v>
      </c>
      <c r="I52" s="120">
        <v>108253.98</v>
      </c>
      <c r="J52" s="121">
        <v>101025.88</v>
      </c>
      <c r="K52" s="120">
        <v>100576.7689199075</v>
      </c>
      <c r="L52" s="121">
        <v>108253.98</v>
      </c>
      <c r="M52" s="122">
        <v>0.92908148891999998</v>
      </c>
      <c r="N52" s="159">
        <v>4.6106913990000002</v>
      </c>
      <c r="O52" s="117" t="s">
        <v>73</v>
      </c>
      <c r="P52" s="160">
        <v>0.99291360949999996</v>
      </c>
      <c r="Q52" s="123"/>
      <c r="R52" s="161"/>
    </row>
    <row r="53" spans="2:18">
      <c r="B53" s="116" t="s">
        <v>70</v>
      </c>
      <c r="C53" s="117" t="s">
        <v>84</v>
      </c>
      <c r="D53" s="118" t="s">
        <v>71</v>
      </c>
      <c r="E53" s="117" t="s">
        <v>72</v>
      </c>
      <c r="F53" s="119">
        <v>43770.496956018731</v>
      </c>
      <c r="G53" s="119">
        <v>44312</v>
      </c>
      <c r="H53" s="118" t="s">
        <v>179</v>
      </c>
      <c r="I53" s="120">
        <v>106931.51</v>
      </c>
      <c r="J53" s="121">
        <v>100100.32</v>
      </c>
      <c r="K53" s="120">
        <v>100868.2292234535</v>
      </c>
      <c r="L53" s="121">
        <v>106931.51</v>
      </c>
      <c r="M53" s="122">
        <v>0.94329752963799995</v>
      </c>
      <c r="N53" s="159">
        <v>4.6798201602000002</v>
      </c>
      <c r="O53" s="117" t="s">
        <v>73</v>
      </c>
      <c r="P53" s="160">
        <v>0.99579096280000001</v>
      </c>
      <c r="Q53" s="123"/>
      <c r="R53" s="161"/>
    </row>
    <row r="54" spans="2:18">
      <c r="B54" s="116" t="s">
        <v>70</v>
      </c>
      <c r="C54" s="117" t="s">
        <v>84</v>
      </c>
      <c r="D54" s="118" t="s">
        <v>71</v>
      </c>
      <c r="E54" s="117" t="s">
        <v>72</v>
      </c>
      <c r="F54" s="119">
        <v>43864.689479166642</v>
      </c>
      <c r="G54" s="119">
        <v>44445</v>
      </c>
      <c r="H54" s="118" t="s">
        <v>179</v>
      </c>
      <c r="I54" s="120">
        <v>108253.98</v>
      </c>
      <c r="J54" s="121">
        <v>101025.88</v>
      </c>
      <c r="K54" s="120">
        <v>100576.7689199075</v>
      </c>
      <c r="L54" s="121">
        <v>108253.98</v>
      </c>
      <c r="M54" s="122">
        <v>0.92908148891999998</v>
      </c>
      <c r="N54" s="159">
        <v>4.6106913990000002</v>
      </c>
      <c r="O54" s="117" t="s">
        <v>73</v>
      </c>
      <c r="P54" s="160">
        <v>0.99291360949999996</v>
      </c>
      <c r="Q54" s="123"/>
      <c r="R54" s="161"/>
    </row>
    <row r="55" spans="2:18">
      <c r="B55" s="116" t="s">
        <v>112</v>
      </c>
      <c r="C55" s="117" t="s">
        <v>84</v>
      </c>
      <c r="D55" s="118" t="s">
        <v>71</v>
      </c>
      <c r="E55" s="117" t="s">
        <v>72</v>
      </c>
      <c r="F55" s="119">
        <v>43853.521562499925</v>
      </c>
      <c r="G55" s="119">
        <v>45386</v>
      </c>
      <c r="H55" s="118" t="s">
        <v>179</v>
      </c>
      <c r="I55" s="120">
        <v>125394.39</v>
      </c>
      <c r="J55" s="121">
        <v>99406.85</v>
      </c>
      <c r="K55" s="120">
        <v>100561.8875416384</v>
      </c>
      <c r="L55" s="121">
        <v>125394.39</v>
      </c>
      <c r="M55" s="122">
        <v>0.80196480513699997</v>
      </c>
      <c r="N55" s="159">
        <v>6.3971623636999997</v>
      </c>
      <c r="O55" s="117" t="s">
        <v>73</v>
      </c>
      <c r="P55" s="160">
        <v>0.99276669760000003</v>
      </c>
      <c r="Q55" s="123"/>
      <c r="R55" s="161"/>
    </row>
    <row r="56" spans="2:18">
      <c r="B56" s="116" t="s">
        <v>112</v>
      </c>
      <c r="C56" s="117" t="s">
        <v>84</v>
      </c>
      <c r="D56" s="118" t="s">
        <v>71</v>
      </c>
      <c r="E56" s="117" t="s">
        <v>72</v>
      </c>
      <c r="F56" s="119">
        <v>43895.635231481399</v>
      </c>
      <c r="G56" s="119">
        <v>45422</v>
      </c>
      <c r="H56" s="118" t="s">
        <v>179</v>
      </c>
      <c r="I56" s="120">
        <v>31652.32</v>
      </c>
      <c r="J56" s="121">
        <v>25115.57</v>
      </c>
      <c r="K56" s="120">
        <v>25226.7621987614</v>
      </c>
      <c r="L56" s="121">
        <v>31652.32</v>
      </c>
      <c r="M56" s="122">
        <v>0.79699567673899996</v>
      </c>
      <c r="N56" s="159">
        <v>6.3971392080999996</v>
      </c>
      <c r="O56" s="117" t="s">
        <v>73</v>
      </c>
      <c r="P56" s="160">
        <v>0.2490435493</v>
      </c>
      <c r="Q56" s="123"/>
      <c r="R56" s="161"/>
    </row>
    <row r="57" spans="2:18">
      <c r="B57" s="116" t="s">
        <v>112</v>
      </c>
      <c r="C57" s="117" t="s">
        <v>84</v>
      </c>
      <c r="D57" s="118" t="s">
        <v>71</v>
      </c>
      <c r="E57" s="117" t="s">
        <v>72</v>
      </c>
      <c r="F57" s="119">
        <v>43860.491099536885</v>
      </c>
      <c r="G57" s="119">
        <v>45470</v>
      </c>
      <c r="H57" s="118" t="s">
        <v>179</v>
      </c>
      <c r="I57" s="120">
        <v>493446</v>
      </c>
      <c r="J57" s="121">
        <v>387307.36</v>
      </c>
      <c r="K57" s="120">
        <v>385337.69750193</v>
      </c>
      <c r="L57" s="121">
        <v>493446</v>
      </c>
      <c r="M57" s="122">
        <v>0.78091158404799998</v>
      </c>
      <c r="N57" s="159">
        <v>6.3971642569</v>
      </c>
      <c r="O57" s="117" t="s">
        <v>73</v>
      </c>
      <c r="P57" s="160">
        <v>3.8041294048999998</v>
      </c>
      <c r="Q57" s="123"/>
      <c r="R57" s="161"/>
    </row>
    <row r="58" spans="2:18" ht="15.75">
      <c r="B58" s="124" t="s">
        <v>85</v>
      </c>
      <c r="C58" s="125"/>
      <c r="D58" s="125"/>
      <c r="E58" s="125"/>
      <c r="F58" s="125"/>
      <c r="G58" s="125"/>
      <c r="H58" s="118"/>
      <c r="I58" s="126">
        <v>1080863.69</v>
      </c>
      <c r="J58" s="127">
        <v>914082.17999999993</v>
      </c>
      <c r="K58" s="126">
        <v>914016.34352905187</v>
      </c>
      <c r="L58" s="127">
        <v>1080863.69</v>
      </c>
      <c r="M58" s="123"/>
      <c r="N58" s="162"/>
      <c r="O58" s="123"/>
      <c r="P58" s="163">
        <v>9.0233487963999988</v>
      </c>
      <c r="Q58" s="125"/>
      <c r="R58" s="164"/>
    </row>
    <row r="59" spans="2:18">
      <c r="B59" s="116" t="s">
        <v>70</v>
      </c>
      <c r="C59" s="117" t="s">
        <v>116</v>
      </c>
      <c r="D59" s="118" t="s">
        <v>71</v>
      </c>
      <c r="E59" s="117" t="s">
        <v>72</v>
      </c>
      <c r="F59" s="119">
        <v>43643.711909722071</v>
      </c>
      <c r="G59" s="119">
        <v>44061</v>
      </c>
      <c r="H59" s="118" t="s">
        <v>179</v>
      </c>
      <c r="I59" s="120">
        <v>30000</v>
      </c>
      <c r="J59" s="121">
        <v>28436.87</v>
      </c>
      <c r="K59" s="120">
        <v>29467.120921981299</v>
      </c>
      <c r="L59" s="121">
        <v>30000</v>
      </c>
      <c r="M59" s="122">
        <v>0.98223736406600004</v>
      </c>
      <c r="N59" s="159">
        <v>4.7834818106999997</v>
      </c>
      <c r="O59" s="117" t="s">
        <v>73</v>
      </c>
      <c r="P59" s="160">
        <v>0.29090520320000002</v>
      </c>
      <c r="Q59" s="123"/>
      <c r="R59" s="161"/>
    </row>
    <row r="60" spans="2:18">
      <c r="B60" s="116" t="s">
        <v>70</v>
      </c>
      <c r="C60" s="117" t="s">
        <v>116</v>
      </c>
      <c r="D60" s="118" t="s">
        <v>71</v>
      </c>
      <c r="E60" s="117" t="s">
        <v>72</v>
      </c>
      <c r="F60" s="119">
        <v>43797.627002314664</v>
      </c>
      <c r="G60" s="119">
        <v>44039</v>
      </c>
      <c r="H60" s="118" t="s">
        <v>179</v>
      </c>
      <c r="I60" s="120">
        <v>104536.99</v>
      </c>
      <c r="J60" s="121">
        <v>101770.49</v>
      </c>
      <c r="K60" s="120">
        <v>101695.531131343</v>
      </c>
      <c r="L60" s="121">
        <v>104536.99</v>
      </c>
      <c r="M60" s="122">
        <v>0.97281862746699999</v>
      </c>
      <c r="N60" s="159">
        <v>4.1995169365000002</v>
      </c>
      <c r="O60" s="117" t="s">
        <v>73</v>
      </c>
      <c r="P60" s="160">
        <v>1.0039582496999999</v>
      </c>
      <c r="Q60" s="123"/>
      <c r="R60" s="161"/>
    </row>
    <row r="61" spans="2:18">
      <c r="B61" s="116" t="s">
        <v>70</v>
      </c>
      <c r="C61" s="117" t="s">
        <v>116</v>
      </c>
      <c r="D61" s="118" t="s">
        <v>71</v>
      </c>
      <c r="E61" s="117" t="s">
        <v>72</v>
      </c>
      <c r="F61" s="119">
        <v>43643.71452546306</v>
      </c>
      <c r="G61" s="119">
        <v>44061</v>
      </c>
      <c r="H61" s="118" t="s">
        <v>179</v>
      </c>
      <c r="I61" s="120">
        <v>30000</v>
      </c>
      <c r="J61" s="121">
        <v>28436.87</v>
      </c>
      <c r="K61" s="120">
        <v>29467.120921981299</v>
      </c>
      <c r="L61" s="121">
        <v>30000</v>
      </c>
      <c r="M61" s="122">
        <v>0.98223736406600004</v>
      </c>
      <c r="N61" s="159">
        <v>4.7834818106999997</v>
      </c>
      <c r="O61" s="117" t="s">
        <v>73</v>
      </c>
      <c r="P61" s="160">
        <v>0.29090520320000002</v>
      </c>
      <c r="Q61" s="123"/>
      <c r="R61" s="161"/>
    </row>
    <row r="62" spans="2:18">
      <c r="B62" s="116" t="s">
        <v>70</v>
      </c>
      <c r="C62" s="117" t="s">
        <v>116</v>
      </c>
      <c r="D62" s="118" t="s">
        <v>71</v>
      </c>
      <c r="E62" s="117" t="s">
        <v>72</v>
      </c>
      <c r="F62" s="119">
        <v>43643.718356481288</v>
      </c>
      <c r="G62" s="119">
        <v>43941</v>
      </c>
      <c r="H62" s="118" t="s">
        <v>179</v>
      </c>
      <c r="I62" s="120">
        <v>30000</v>
      </c>
      <c r="J62" s="121">
        <v>28877.09</v>
      </c>
      <c r="K62" s="120">
        <v>29923.288529271998</v>
      </c>
      <c r="L62" s="121">
        <v>30000</v>
      </c>
      <c r="M62" s="122">
        <v>0.997442950976</v>
      </c>
      <c r="N62" s="159">
        <v>4.7834769600999998</v>
      </c>
      <c r="O62" s="117" t="s">
        <v>73</v>
      </c>
      <c r="P62" s="160">
        <v>0.29540857929999997</v>
      </c>
      <c r="Q62" s="123"/>
      <c r="R62" s="161"/>
    </row>
    <row r="63" spans="2:18">
      <c r="B63" s="116" t="s">
        <v>70</v>
      </c>
      <c r="C63" s="117" t="s">
        <v>116</v>
      </c>
      <c r="D63" s="118" t="s">
        <v>71</v>
      </c>
      <c r="E63" s="117" t="s">
        <v>72</v>
      </c>
      <c r="F63" s="119">
        <v>43643.712349536829</v>
      </c>
      <c r="G63" s="119">
        <v>44061</v>
      </c>
      <c r="H63" s="118" t="s">
        <v>179</v>
      </c>
      <c r="I63" s="120">
        <v>30000</v>
      </c>
      <c r="J63" s="121">
        <v>28436.87</v>
      </c>
      <c r="K63" s="120">
        <v>29467.120921981299</v>
      </c>
      <c r="L63" s="121">
        <v>30000</v>
      </c>
      <c r="M63" s="122">
        <v>0.98223736406600004</v>
      </c>
      <c r="N63" s="159">
        <v>4.7834818106999997</v>
      </c>
      <c r="O63" s="117" t="s">
        <v>73</v>
      </c>
      <c r="P63" s="160">
        <v>0.29090520320000002</v>
      </c>
      <c r="Q63" s="123"/>
      <c r="R63" s="161"/>
    </row>
    <row r="64" spans="2:18">
      <c r="B64" s="116" t="s">
        <v>70</v>
      </c>
      <c r="C64" s="117" t="s">
        <v>116</v>
      </c>
      <c r="D64" s="118" t="s">
        <v>71</v>
      </c>
      <c r="E64" s="117" t="s">
        <v>72</v>
      </c>
      <c r="F64" s="119">
        <v>43797.627303240821</v>
      </c>
      <c r="G64" s="119">
        <v>44039</v>
      </c>
      <c r="H64" s="118" t="s">
        <v>179</v>
      </c>
      <c r="I64" s="120">
        <v>104536.99</v>
      </c>
      <c r="J64" s="121">
        <v>101770.49</v>
      </c>
      <c r="K64" s="120">
        <v>101695.531131343</v>
      </c>
      <c r="L64" s="121">
        <v>104536.99</v>
      </c>
      <c r="M64" s="122">
        <v>0.97281862746699999</v>
      </c>
      <c r="N64" s="159">
        <v>4.1995169365000002</v>
      </c>
      <c r="O64" s="117" t="s">
        <v>73</v>
      </c>
      <c r="P64" s="160">
        <v>1.0039582496999999</v>
      </c>
      <c r="Q64" s="123"/>
      <c r="R64" s="161"/>
    </row>
    <row r="65" spans="2:18">
      <c r="B65" s="116" t="s">
        <v>70</v>
      </c>
      <c r="C65" s="117" t="s">
        <v>116</v>
      </c>
      <c r="D65" s="118" t="s">
        <v>71</v>
      </c>
      <c r="E65" s="117" t="s">
        <v>72</v>
      </c>
      <c r="F65" s="119">
        <v>43643.716898147948</v>
      </c>
      <c r="G65" s="119">
        <v>43941</v>
      </c>
      <c r="H65" s="118" t="s">
        <v>179</v>
      </c>
      <c r="I65" s="120">
        <v>30000</v>
      </c>
      <c r="J65" s="121">
        <v>28877.09</v>
      </c>
      <c r="K65" s="120">
        <v>29923.288529271998</v>
      </c>
      <c r="L65" s="121">
        <v>30000</v>
      </c>
      <c r="M65" s="122">
        <v>0.997442950976</v>
      </c>
      <c r="N65" s="159">
        <v>4.7834769600999998</v>
      </c>
      <c r="O65" s="117" t="s">
        <v>73</v>
      </c>
      <c r="P65" s="160">
        <v>0.29540857929999997</v>
      </c>
      <c r="Q65" s="123"/>
      <c r="R65" s="161"/>
    </row>
    <row r="66" spans="2:18">
      <c r="B66" s="116" t="s">
        <v>70</v>
      </c>
      <c r="C66" s="117" t="s">
        <v>116</v>
      </c>
      <c r="D66" s="118" t="s">
        <v>71</v>
      </c>
      <c r="E66" s="117" t="s">
        <v>72</v>
      </c>
      <c r="F66" s="119">
        <v>43693.662789351773</v>
      </c>
      <c r="G66" s="119">
        <v>43931</v>
      </c>
      <c r="H66" s="118" t="s">
        <v>179</v>
      </c>
      <c r="I66" s="120">
        <v>35000</v>
      </c>
      <c r="J66" s="121">
        <v>33944.1</v>
      </c>
      <c r="K66" s="120">
        <v>34954.980424672503</v>
      </c>
      <c r="L66" s="121">
        <v>35000</v>
      </c>
      <c r="M66" s="122">
        <v>0.99871372641900003</v>
      </c>
      <c r="N66" s="159">
        <v>4.8100215397000001</v>
      </c>
      <c r="O66" s="117" t="s">
        <v>73</v>
      </c>
      <c r="P66" s="160">
        <v>0.34508242960000002</v>
      </c>
      <c r="Q66" s="123"/>
      <c r="R66" s="161"/>
    </row>
    <row r="67" spans="2:18">
      <c r="B67" s="116" t="s">
        <v>70</v>
      </c>
      <c r="C67" s="117" t="s">
        <v>116</v>
      </c>
      <c r="D67" s="118" t="s">
        <v>71</v>
      </c>
      <c r="E67" s="117" t="s">
        <v>72</v>
      </c>
      <c r="F67" s="119">
        <v>43643.712928240653</v>
      </c>
      <c r="G67" s="119">
        <v>44061</v>
      </c>
      <c r="H67" s="118" t="s">
        <v>179</v>
      </c>
      <c r="I67" s="120">
        <v>30000</v>
      </c>
      <c r="J67" s="121">
        <v>28436.87</v>
      </c>
      <c r="K67" s="120">
        <v>29467.120921981299</v>
      </c>
      <c r="L67" s="121">
        <v>30000</v>
      </c>
      <c r="M67" s="122">
        <v>0.98223736406600004</v>
      </c>
      <c r="N67" s="159">
        <v>4.7834818106999997</v>
      </c>
      <c r="O67" s="117" t="s">
        <v>73</v>
      </c>
      <c r="P67" s="160">
        <v>0.29090520320000002</v>
      </c>
      <c r="Q67" s="123"/>
      <c r="R67" s="161"/>
    </row>
    <row r="68" spans="2:18">
      <c r="B68" s="116" t="s">
        <v>70</v>
      </c>
      <c r="C68" s="117" t="s">
        <v>116</v>
      </c>
      <c r="D68" s="118" t="s">
        <v>71</v>
      </c>
      <c r="E68" s="117" t="s">
        <v>72</v>
      </c>
      <c r="F68" s="119">
        <v>43797.627581018489</v>
      </c>
      <c r="G68" s="119">
        <v>44039</v>
      </c>
      <c r="H68" s="118" t="s">
        <v>179</v>
      </c>
      <c r="I68" s="120">
        <v>104536.99</v>
      </c>
      <c r="J68" s="121">
        <v>101770.49</v>
      </c>
      <c r="K68" s="120">
        <v>101695.531131343</v>
      </c>
      <c r="L68" s="121">
        <v>104536.99</v>
      </c>
      <c r="M68" s="122">
        <v>0.97281862746699999</v>
      </c>
      <c r="N68" s="159">
        <v>4.1995169365000002</v>
      </c>
      <c r="O68" s="117" t="s">
        <v>73</v>
      </c>
      <c r="P68" s="160">
        <v>1.0039582496999999</v>
      </c>
      <c r="Q68" s="123"/>
      <c r="R68" s="161"/>
    </row>
    <row r="69" spans="2:18">
      <c r="B69" s="116" t="s">
        <v>70</v>
      </c>
      <c r="C69" s="117" t="s">
        <v>116</v>
      </c>
      <c r="D69" s="118" t="s">
        <v>71</v>
      </c>
      <c r="E69" s="117" t="s">
        <v>72</v>
      </c>
      <c r="F69" s="119">
        <v>43643.717280092649</v>
      </c>
      <c r="G69" s="119">
        <v>43941</v>
      </c>
      <c r="H69" s="118" t="s">
        <v>179</v>
      </c>
      <c r="I69" s="120">
        <v>30000</v>
      </c>
      <c r="J69" s="121">
        <v>28877.09</v>
      </c>
      <c r="K69" s="120">
        <v>29923.288529271998</v>
      </c>
      <c r="L69" s="121">
        <v>30000</v>
      </c>
      <c r="M69" s="122">
        <v>0.997442950976</v>
      </c>
      <c r="N69" s="159">
        <v>4.7834769600999998</v>
      </c>
      <c r="O69" s="117" t="s">
        <v>73</v>
      </c>
      <c r="P69" s="160">
        <v>0.29540857929999997</v>
      </c>
      <c r="Q69" s="123"/>
      <c r="R69" s="161"/>
    </row>
    <row r="70" spans="2:18">
      <c r="B70" s="116" t="s">
        <v>70</v>
      </c>
      <c r="C70" s="117" t="s">
        <v>116</v>
      </c>
      <c r="D70" s="118" t="s">
        <v>71</v>
      </c>
      <c r="E70" s="117" t="s">
        <v>72</v>
      </c>
      <c r="F70" s="119">
        <v>43768.454201389104</v>
      </c>
      <c r="G70" s="119">
        <v>44046</v>
      </c>
      <c r="H70" s="118" t="s">
        <v>179</v>
      </c>
      <c r="I70" s="120">
        <v>216279</v>
      </c>
      <c r="J70" s="121">
        <v>208540.7</v>
      </c>
      <c r="K70" s="120">
        <v>212764.64257039069</v>
      </c>
      <c r="L70" s="121">
        <v>216279</v>
      </c>
      <c r="M70" s="122">
        <v>0.98375081524499997</v>
      </c>
      <c r="N70" s="159">
        <v>4.9000010720000002</v>
      </c>
      <c r="O70" s="117" t="s">
        <v>73</v>
      </c>
      <c r="P70" s="160">
        <v>2.1004543244999998</v>
      </c>
      <c r="Q70" s="123"/>
      <c r="R70" s="161"/>
    </row>
    <row r="71" spans="2:18">
      <c r="B71" s="116" t="s">
        <v>70</v>
      </c>
      <c r="C71" s="117" t="s">
        <v>116</v>
      </c>
      <c r="D71" s="118" t="s">
        <v>71</v>
      </c>
      <c r="E71" s="117" t="s">
        <v>72</v>
      </c>
      <c r="F71" s="119">
        <v>43643.71369212959</v>
      </c>
      <c r="G71" s="119">
        <v>44009</v>
      </c>
      <c r="H71" s="118" t="s">
        <v>179</v>
      </c>
      <c r="I71" s="120">
        <v>30000</v>
      </c>
      <c r="J71" s="121">
        <v>28436.87</v>
      </c>
      <c r="K71" s="120">
        <v>29467.120921981299</v>
      </c>
      <c r="L71" s="121">
        <v>30000</v>
      </c>
      <c r="M71" s="122">
        <v>0.98223736406600004</v>
      </c>
      <c r="N71" s="159">
        <v>4.7834818106999997</v>
      </c>
      <c r="O71" s="117" t="s">
        <v>73</v>
      </c>
      <c r="P71" s="160">
        <v>0.29090520320000002</v>
      </c>
      <c r="Q71" s="123"/>
      <c r="R71" s="161"/>
    </row>
    <row r="72" spans="2:18">
      <c r="B72" s="116" t="s">
        <v>70</v>
      </c>
      <c r="C72" s="117" t="s">
        <v>116</v>
      </c>
      <c r="D72" s="118" t="s">
        <v>71</v>
      </c>
      <c r="E72" s="117" t="s">
        <v>72</v>
      </c>
      <c r="F72" s="119">
        <v>43643.717743055429</v>
      </c>
      <c r="G72" s="119">
        <v>43941</v>
      </c>
      <c r="H72" s="118" t="s">
        <v>179</v>
      </c>
      <c r="I72" s="120">
        <v>30000</v>
      </c>
      <c r="J72" s="121">
        <v>28877.09</v>
      </c>
      <c r="K72" s="120">
        <v>29923.2885119565</v>
      </c>
      <c r="L72" s="121">
        <v>30000</v>
      </c>
      <c r="M72" s="122">
        <v>0.99744295039899999</v>
      </c>
      <c r="N72" s="159">
        <v>4.7834780666999999</v>
      </c>
      <c r="O72" s="117" t="s">
        <v>73</v>
      </c>
      <c r="P72" s="160">
        <v>0.29540857920000002</v>
      </c>
      <c r="Q72" s="123"/>
      <c r="R72" s="161"/>
    </row>
    <row r="73" spans="2:18" ht="15.75">
      <c r="B73" s="124" t="s">
        <v>117</v>
      </c>
      <c r="C73" s="125"/>
      <c r="D73" s="125"/>
      <c r="E73" s="125"/>
      <c r="F73" s="125"/>
      <c r="G73" s="125"/>
      <c r="H73" s="118"/>
      <c r="I73" s="126">
        <v>834889.97</v>
      </c>
      <c r="J73" s="127">
        <v>805488.98</v>
      </c>
      <c r="K73" s="126">
        <v>819834.97509877104</v>
      </c>
      <c r="L73" s="127">
        <v>834889.97</v>
      </c>
      <c r="M73" s="123"/>
      <c r="N73" s="162"/>
      <c r="O73" s="123"/>
      <c r="P73" s="163">
        <v>8.0935718362999989</v>
      </c>
      <c r="Q73" s="125"/>
      <c r="R73" s="164"/>
    </row>
    <row r="74" spans="2:18">
      <c r="B74" s="116" t="s">
        <v>70</v>
      </c>
      <c r="C74" s="117" t="s">
        <v>204</v>
      </c>
      <c r="D74" s="118" t="s">
        <v>71</v>
      </c>
      <c r="E74" s="117" t="s">
        <v>72</v>
      </c>
      <c r="F74" s="119">
        <v>43762.724178240635</v>
      </c>
      <c r="G74" s="119">
        <v>44312</v>
      </c>
      <c r="H74" s="118" t="s">
        <v>179</v>
      </c>
      <c r="I74" s="120">
        <v>107157.53</v>
      </c>
      <c r="J74" s="121">
        <v>100000</v>
      </c>
      <c r="K74" s="120">
        <v>100896.4953669791</v>
      </c>
      <c r="L74" s="121">
        <v>107157.53</v>
      </c>
      <c r="M74" s="122">
        <v>0.94157167832199995</v>
      </c>
      <c r="N74" s="159">
        <v>4.8351310929000002</v>
      </c>
      <c r="O74" s="117" t="s">
        <v>73</v>
      </c>
      <c r="P74" s="160">
        <v>0.99607001169999998</v>
      </c>
      <c r="Q74" s="123"/>
      <c r="R74" s="161"/>
    </row>
    <row r="75" spans="2:18">
      <c r="B75" s="116" t="s">
        <v>70</v>
      </c>
      <c r="C75" s="117" t="s">
        <v>204</v>
      </c>
      <c r="D75" s="118" t="s">
        <v>71</v>
      </c>
      <c r="E75" s="117" t="s">
        <v>72</v>
      </c>
      <c r="F75" s="119">
        <v>43742.618958333507</v>
      </c>
      <c r="G75" s="119">
        <v>44179</v>
      </c>
      <c r="H75" s="118" t="s">
        <v>179</v>
      </c>
      <c r="I75" s="120">
        <v>9680.5499999999993</v>
      </c>
      <c r="J75" s="121">
        <v>9141.06</v>
      </c>
      <c r="K75" s="120">
        <v>9138.5640122144996</v>
      </c>
      <c r="L75" s="121">
        <v>9680.5499999999993</v>
      </c>
      <c r="M75" s="122">
        <v>0.944012893091</v>
      </c>
      <c r="N75" s="159">
        <v>5.0625386124</v>
      </c>
      <c r="O75" s="117" t="s">
        <v>73</v>
      </c>
      <c r="P75" s="160">
        <v>9.0217698099999993E-2</v>
      </c>
      <c r="Q75" s="123"/>
      <c r="R75" s="161"/>
    </row>
    <row r="76" spans="2:18">
      <c r="B76" s="116" t="s">
        <v>70</v>
      </c>
      <c r="C76" s="117" t="s">
        <v>204</v>
      </c>
      <c r="D76" s="118" t="s">
        <v>71</v>
      </c>
      <c r="E76" s="117" t="s">
        <v>72</v>
      </c>
      <c r="F76" s="119">
        <v>43742.622569444589</v>
      </c>
      <c r="G76" s="119">
        <v>44180</v>
      </c>
      <c r="H76" s="118" t="s">
        <v>179</v>
      </c>
      <c r="I76" s="120">
        <v>9755.75</v>
      </c>
      <c r="J76" s="121">
        <v>9216.33</v>
      </c>
      <c r="K76" s="120">
        <v>9215.0710502351994</v>
      </c>
      <c r="L76" s="121">
        <v>9755.75</v>
      </c>
      <c r="M76" s="122">
        <v>0.94457843325599999</v>
      </c>
      <c r="N76" s="159">
        <v>5.0625386124</v>
      </c>
      <c r="O76" s="117" t="s">
        <v>73</v>
      </c>
      <c r="P76" s="160">
        <v>9.0972990599999998E-2</v>
      </c>
      <c r="Q76" s="123"/>
      <c r="R76" s="161"/>
    </row>
    <row r="77" spans="2:18">
      <c r="B77" s="116" t="s">
        <v>70</v>
      </c>
      <c r="C77" s="117" t="s">
        <v>204</v>
      </c>
      <c r="D77" s="118" t="s">
        <v>71</v>
      </c>
      <c r="E77" s="117" t="s">
        <v>72</v>
      </c>
      <c r="F77" s="119">
        <v>43390.725648147985</v>
      </c>
      <c r="G77" s="119">
        <v>43941</v>
      </c>
      <c r="H77" s="118" t="s">
        <v>179</v>
      </c>
      <c r="I77" s="120">
        <v>53969.86</v>
      </c>
      <c r="J77" s="121">
        <v>50007.18</v>
      </c>
      <c r="K77" s="120">
        <v>50588.781827530598</v>
      </c>
      <c r="L77" s="121">
        <v>53969.86</v>
      </c>
      <c r="M77" s="122">
        <v>0.93735247465000004</v>
      </c>
      <c r="N77" s="159">
        <v>5.3538406680000001</v>
      </c>
      <c r="O77" s="117" t="s">
        <v>73</v>
      </c>
      <c r="P77" s="160">
        <v>0.49942238649999998</v>
      </c>
      <c r="Q77" s="123"/>
      <c r="R77" s="161"/>
    </row>
    <row r="78" spans="2:18">
      <c r="B78" s="116" t="s">
        <v>70</v>
      </c>
      <c r="C78" s="117" t="s">
        <v>204</v>
      </c>
      <c r="D78" s="118" t="s">
        <v>71</v>
      </c>
      <c r="E78" s="117" t="s">
        <v>72</v>
      </c>
      <c r="F78" s="119">
        <v>43908.511608796194</v>
      </c>
      <c r="G78" s="119">
        <v>43934</v>
      </c>
      <c r="H78" s="118" t="s">
        <v>179</v>
      </c>
      <c r="I78" s="120">
        <v>187714.19</v>
      </c>
      <c r="J78" s="121">
        <v>187018.05</v>
      </c>
      <c r="K78" s="120">
        <v>187365.79668491171</v>
      </c>
      <c r="L78" s="121">
        <v>187714.19</v>
      </c>
      <c r="M78" s="122">
        <v>0.99814402248900003</v>
      </c>
      <c r="N78" s="159">
        <v>5.3542774654</v>
      </c>
      <c r="O78" s="117" t="s">
        <v>73</v>
      </c>
      <c r="P78" s="160">
        <v>1.8497119312999999</v>
      </c>
      <c r="Q78" s="123"/>
      <c r="R78" s="161"/>
    </row>
    <row r="79" spans="2:18">
      <c r="B79" s="116" t="s">
        <v>70</v>
      </c>
      <c r="C79" s="117" t="s">
        <v>204</v>
      </c>
      <c r="D79" s="118" t="s">
        <v>71</v>
      </c>
      <c r="E79" s="117" t="s">
        <v>72</v>
      </c>
      <c r="F79" s="119">
        <v>43742.619525462855</v>
      </c>
      <c r="G79" s="119">
        <v>44179</v>
      </c>
      <c r="H79" s="118" t="s">
        <v>179</v>
      </c>
      <c r="I79" s="120">
        <v>9680.5499999999993</v>
      </c>
      <c r="J79" s="121">
        <v>9141.06</v>
      </c>
      <c r="K79" s="120">
        <v>9138.5640122144996</v>
      </c>
      <c r="L79" s="121">
        <v>9680.5499999999993</v>
      </c>
      <c r="M79" s="122">
        <v>0.944012893091</v>
      </c>
      <c r="N79" s="159">
        <v>5.0625386124</v>
      </c>
      <c r="O79" s="117" t="s">
        <v>73</v>
      </c>
      <c r="P79" s="160">
        <v>9.0217698099999993E-2</v>
      </c>
      <c r="Q79" s="123"/>
      <c r="R79" s="161"/>
    </row>
    <row r="80" spans="2:18">
      <c r="B80" s="116" t="s">
        <v>70</v>
      </c>
      <c r="C80" s="117" t="s">
        <v>204</v>
      </c>
      <c r="D80" s="118" t="s">
        <v>71</v>
      </c>
      <c r="E80" s="117" t="s">
        <v>72</v>
      </c>
      <c r="F80" s="119">
        <v>43761.669861111324</v>
      </c>
      <c r="G80" s="119">
        <v>44312</v>
      </c>
      <c r="H80" s="118" t="s">
        <v>179</v>
      </c>
      <c r="I80" s="120">
        <v>107170.55</v>
      </c>
      <c r="J80" s="121">
        <v>100000</v>
      </c>
      <c r="K80" s="120">
        <v>100909.5222291379</v>
      </c>
      <c r="L80" s="121">
        <v>107170.55</v>
      </c>
      <c r="M80" s="122">
        <v>0.94157884072800002</v>
      </c>
      <c r="N80" s="159">
        <v>4.8350444278999998</v>
      </c>
      <c r="O80" s="117" t="s">
        <v>73</v>
      </c>
      <c r="P80" s="160">
        <v>0.9961986155</v>
      </c>
      <c r="Q80" s="123"/>
      <c r="R80" s="161"/>
    </row>
    <row r="81" spans="2:18">
      <c r="B81" s="116" t="s">
        <v>70</v>
      </c>
      <c r="C81" s="117" t="s">
        <v>204</v>
      </c>
      <c r="D81" s="118" t="s">
        <v>71</v>
      </c>
      <c r="E81" s="117" t="s">
        <v>72</v>
      </c>
      <c r="F81" s="119">
        <v>43390.72593750013</v>
      </c>
      <c r="G81" s="119">
        <v>43941</v>
      </c>
      <c r="H81" s="118" t="s">
        <v>179</v>
      </c>
      <c r="I81" s="120">
        <v>53969.86</v>
      </c>
      <c r="J81" s="121">
        <v>50007.18</v>
      </c>
      <c r="K81" s="120">
        <v>50588.781827530598</v>
      </c>
      <c r="L81" s="121">
        <v>53969.86</v>
      </c>
      <c r="M81" s="122">
        <v>0.93735247465000004</v>
      </c>
      <c r="N81" s="159">
        <v>5.3538406680000001</v>
      </c>
      <c r="O81" s="117" t="s">
        <v>73</v>
      </c>
      <c r="P81" s="160">
        <v>0.49942238649999998</v>
      </c>
      <c r="Q81" s="123"/>
      <c r="R81" s="161"/>
    </row>
    <row r="82" spans="2:18">
      <c r="B82" s="116" t="s">
        <v>70</v>
      </c>
      <c r="C82" s="117" t="s">
        <v>204</v>
      </c>
      <c r="D82" s="118" t="s">
        <v>71</v>
      </c>
      <c r="E82" s="117" t="s">
        <v>72</v>
      </c>
      <c r="F82" s="119">
        <v>43742.620983796194</v>
      </c>
      <c r="G82" s="119">
        <v>44179</v>
      </c>
      <c r="H82" s="118" t="s">
        <v>179</v>
      </c>
      <c r="I82" s="120">
        <v>9680.5499999999993</v>
      </c>
      <c r="J82" s="121">
        <v>9141.06</v>
      </c>
      <c r="K82" s="120">
        <v>9138.5640122144996</v>
      </c>
      <c r="L82" s="121">
        <v>9680.5499999999993</v>
      </c>
      <c r="M82" s="122">
        <v>0.944012893091</v>
      </c>
      <c r="N82" s="159">
        <v>5.0625386124</v>
      </c>
      <c r="O82" s="117" t="s">
        <v>73</v>
      </c>
      <c r="P82" s="160">
        <v>9.0217698099999993E-2</v>
      </c>
      <c r="Q82" s="123"/>
      <c r="R82" s="161"/>
    </row>
    <row r="83" spans="2:18">
      <c r="B83" s="116" t="s">
        <v>70</v>
      </c>
      <c r="C83" s="117" t="s">
        <v>204</v>
      </c>
      <c r="D83" s="118" t="s">
        <v>71</v>
      </c>
      <c r="E83" s="117" t="s">
        <v>72</v>
      </c>
      <c r="F83" s="119">
        <v>43761.670428240672</v>
      </c>
      <c r="G83" s="119">
        <v>44312</v>
      </c>
      <c r="H83" s="118" t="s">
        <v>179</v>
      </c>
      <c r="I83" s="120">
        <v>107170.55</v>
      </c>
      <c r="J83" s="121">
        <v>100000</v>
      </c>
      <c r="K83" s="120">
        <v>100909.5222291379</v>
      </c>
      <c r="L83" s="121">
        <v>107170.55</v>
      </c>
      <c r="M83" s="122">
        <v>0.94157884072800002</v>
      </c>
      <c r="N83" s="159">
        <v>4.8350444278999998</v>
      </c>
      <c r="O83" s="117" t="s">
        <v>73</v>
      </c>
      <c r="P83" s="160">
        <v>0.9961986155</v>
      </c>
      <c r="Q83" s="123"/>
      <c r="R83" s="161"/>
    </row>
    <row r="84" spans="2:18">
      <c r="B84" s="116" t="s">
        <v>70</v>
      </c>
      <c r="C84" s="117" t="s">
        <v>204</v>
      </c>
      <c r="D84" s="118" t="s">
        <v>71</v>
      </c>
      <c r="E84" s="117" t="s">
        <v>72</v>
      </c>
      <c r="F84" s="119">
        <v>43557.64355324069</v>
      </c>
      <c r="G84" s="119">
        <v>43941</v>
      </c>
      <c r="H84" s="118" t="s">
        <v>179</v>
      </c>
      <c r="I84" s="120">
        <v>53322.6</v>
      </c>
      <c r="J84" s="121">
        <v>50560.12</v>
      </c>
      <c r="K84" s="120">
        <v>50588.770526285101</v>
      </c>
      <c r="L84" s="121">
        <v>53322.6</v>
      </c>
      <c r="M84" s="122">
        <v>0.948730379357</v>
      </c>
      <c r="N84" s="159">
        <v>5.3542701909000003</v>
      </c>
      <c r="O84" s="117" t="s">
        <v>73</v>
      </c>
      <c r="P84" s="160">
        <v>0.49942227500000003</v>
      </c>
      <c r="Q84" s="123"/>
      <c r="R84" s="161"/>
    </row>
    <row r="85" spans="2:18">
      <c r="B85" s="116" t="s">
        <v>70</v>
      </c>
      <c r="C85" s="117" t="s">
        <v>204</v>
      </c>
      <c r="D85" s="118" t="s">
        <v>71</v>
      </c>
      <c r="E85" s="117" t="s">
        <v>72</v>
      </c>
      <c r="F85" s="119">
        <v>43742.622083333321</v>
      </c>
      <c r="G85" s="119">
        <v>44180</v>
      </c>
      <c r="H85" s="118" t="s">
        <v>179</v>
      </c>
      <c r="I85" s="120">
        <v>9755.75</v>
      </c>
      <c r="J85" s="121">
        <v>9216.33</v>
      </c>
      <c r="K85" s="120">
        <v>9215.0710502351994</v>
      </c>
      <c r="L85" s="121">
        <v>9755.75</v>
      </c>
      <c r="M85" s="122">
        <v>0.94457843325599999</v>
      </c>
      <c r="N85" s="159">
        <v>5.0625386124</v>
      </c>
      <c r="O85" s="117" t="s">
        <v>73</v>
      </c>
      <c r="P85" s="160">
        <v>9.0972990599999998E-2</v>
      </c>
      <c r="Q85" s="123"/>
      <c r="R85" s="161"/>
    </row>
    <row r="86" spans="2:18">
      <c r="B86" s="116" t="s">
        <v>70</v>
      </c>
      <c r="C86" s="117" t="s">
        <v>204</v>
      </c>
      <c r="D86" s="118" t="s">
        <v>71</v>
      </c>
      <c r="E86" s="117" t="s">
        <v>72</v>
      </c>
      <c r="F86" s="119">
        <v>43390.725208333228</v>
      </c>
      <c r="G86" s="119">
        <v>43941</v>
      </c>
      <c r="H86" s="118" t="s">
        <v>179</v>
      </c>
      <c r="I86" s="120">
        <v>53969.86</v>
      </c>
      <c r="J86" s="121">
        <v>50007.18</v>
      </c>
      <c r="K86" s="120">
        <v>50588.781827530598</v>
      </c>
      <c r="L86" s="121">
        <v>53969.86</v>
      </c>
      <c r="M86" s="122">
        <v>0.93735247465000004</v>
      </c>
      <c r="N86" s="159">
        <v>5.3538406680000001</v>
      </c>
      <c r="O86" s="117" t="s">
        <v>73</v>
      </c>
      <c r="P86" s="160">
        <v>0.49942238649999998</v>
      </c>
      <c r="Q86" s="123"/>
      <c r="R86" s="161"/>
    </row>
    <row r="87" spans="2:18" ht="15.75">
      <c r="B87" s="124" t="s">
        <v>205</v>
      </c>
      <c r="C87" s="125"/>
      <c r="D87" s="125"/>
      <c r="E87" s="125"/>
      <c r="F87" s="125"/>
      <c r="G87" s="125"/>
      <c r="H87" s="118"/>
      <c r="I87" s="126">
        <v>772998.15</v>
      </c>
      <c r="J87" s="127">
        <v>733455.54999999993</v>
      </c>
      <c r="K87" s="126">
        <v>738282.28665615735</v>
      </c>
      <c r="L87" s="127">
        <v>772998.15</v>
      </c>
      <c r="M87" s="123"/>
      <c r="N87" s="162"/>
      <c r="O87" s="123"/>
      <c r="P87" s="163">
        <v>7.2884676839999996</v>
      </c>
      <c r="Q87" s="125"/>
      <c r="R87" s="164"/>
    </row>
    <row r="88" spans="2:18">
      <c r="B88" s="116" t="s">
        <v>70</v>
      </c>
      <c r="C88" s="117" t="s">
        <v>86</v>
      </c>
      <c r="D88" s="118" t="s">
        <v>71</v>
      </c>
      <c r="E88" s="117" t="s">
        <v>72</v>
      </c>
      <c r="F88" s="119">
        <v>43761.650949073955</v>
      </c>
      <c r="G88" s="119">
        <v>44312</v>
      </c>
      <c r="H88" s="118" t="s">
        <v>179</v>
      </c>
      <c r="I88" s="120">
        <v>106200.55</v>
      </c>
      <c r="J88" s="121">
        <v>100011.17</v>
      </c>
      <c r="K88" s="120">
        <v>100796.4608006991</v>
      </c>
      <c r="L88" s="121">
        <v>106200.55</v>
      </c>
      <c r="M88" s="122">
        <v>0.94911430120399998</v>
      </c>
      <c r="N88" s="159">
        <v>4.1632552818999997</v>
      </c>
      <c r="O88" s="117" t="s">
        <v>73</v>
      </c>
      <c r="P88" s="160">
        <v>0.99508245090000003</v>
      </c>
      <c r="Q88" s="123"/>
      <c r="R88" s="161"/>
    </row>
    <row r="89" spans="2:18">
      <c r="B89" s="116" t="s">
        <v>70</v>
      </c>
      <c r="C89" s="117" t="s">
        <v>86</v>
      </c>
      <c r="D89" s="118" t="s">
        <v>71</v>
      </c>
      <c r="E89" s="117" t="s">
        <v>72</v>
      </c>
      <c r="F89" s="119">
        <v>43899.629074073862</v>
      </c>
      <c r="G89" s="119">
        <v>44328</v>
      </c>
      <c r="H89" s="118" t="s">
        <v>179</v>
      </c>
      <c r="I89" s="120">
        <v>52465.760000000002</v>
      </c>
      <c r="J89" s="121">
        <v>49971.88</v>
      </c>
      <c r="K89" s="120">
        <v>50099.377038890598</v>
      </c>
      <c r="L89" s="121">
        <v>52465.760000000002</v>
      </c>
      <c r="M89" s="122">
        <v>0.95489662284300003</v>
      </c>
      <c r="N89" s="159">
        <v>4.3182079851999999</v>
      </c>
      <c r="O89" s="117" t="s">
        <v>73</v>
      </c>
      <c r="P89" s="160">
        <v>0.49459088639999998</v>
      </c>
      <c r="Q89" s="123"/>
      <c r="R89" s="161"/>
    </row>
    <row r="90" spans="2:18">
      <c r="B90" s="116" t="s">
        <v>70</v>
      </c>
      <c r="C90" s="117" t="s">
        <v>86</v>
      </c>
      <c r="D90" s="118" t="s">
        <v>71</v>
      </c>
      <c r="E90" s="117" t="s">
        <v>72</v>
      </c>
      <c r="F90" s="119">
        <v>43756.390092592686</v>
      </c>
      <c r="G90" s="119">
        <v>44305</v>
      </c>
      <c r="H90" s="118" t="s">
        <v>179</v>
      </c>
      <c r="I90" s="120">
        <v>106189.32</v>
      </c>
      <c r="J90" s="121">
        <v>100022.34</v>
      </c>
      <c r="K90" s="120">
        <v>100864.08190832091</v>
      </c>
      <c r="L90" s="121">
        <v>106189.32</v>
      </c>
      <c r="M90" s="122">
        <v>0.94985147195899999</v>
      </c>
      <c r="N90" s="159">
        <v>4.1633116757000002</v>
      </c>
      <c r="O90" s="117" t="s">
        <v>73</v>
      </c>
      <c r="P90" s="160">
        <v>0.99575001969999999</v>
      </c>
      <c r="Q90" s="123"/>
      <c r="R90" s="161"/>
    </row>
    <row r="91" spans="2:18">
      <c r="B91" s="116" t="s">
        <v>70</v>
      </c>
      <c r="C91" s="117" t="s">
        <v>86</v>
      </c>
      <c r="D91" s="118" t="s">
        <v>71</v>
      </c>
      <c r="E91" s="117" t="s">
        <v>72</v>
      </c>
      <c r="F91" s="119">
        <v>43761.651469907258</v>
      </c>
      <c r="G91" s="119">
        <v>44312</v>
      </c>
      <c r="H91" s="118" t="s">
        <v>179</v>
      </c>
      <c r="I91" s="120">
        <v>106200.55</v>
      </c>
      <c r="J91" s="121">
        <v>100011.17</v>
      </c>
      <c r="K91" s="120">
        <v>100796.4608006991</v>
      </c>
      <c r="L91" s="121">
        <v>106200.55</v>
      </c>
      <c r="M91" s="122">
        <v>0.94911430120399998</v>
      </c>
      <c r="N91" s="159">
        <v>4.1632552818999997</v>
      </c>
      <c r="O91" s="117" t="s">
        <v>73</v>
      </c>
      <c r="P91" s="160">
        <v>0.99508245090000003</v>
      </c>
      <c r="Q91" s="123"/>
      <c r="R91" s="161"/>
    </row>
    <row r="92" spans="2:18">
      <c r="B92" s="116" t="s">
        <v>70</v>
      </c>
      <c r="C92" s="117" t="s">
        <v>86</v>
      </c>
      <c r="D92" s="118" t="s">
        <v>71</v>
      </c>
      <c r="E92" s="117" t="s">
        <v>72</v>
      </c>
      <c r="F92" s="119">
        <v>43756.390798611101</v>
      </c>
      <c r="G92" s="119">
        <v>44305</v>
      </c>
      <c r="H92" s="118" t="s">
        <v>179</v>
      </c>
      <c r="I92" s="120">
        <v>106189.32</v>
      </c>
      <c r="J92" s="121">
        <v>100022.34</v>
      </c>
      <c r="K92" s="120">
        <v>100864.08190832091</v>
      </c>
      <c r="L92" s="121">
        <v>106189.32</v>
      </c>
      <c r="M92" s="122">
        <v>0.94985147195899999</v>
      </c>
      <c r="N92" s="159">
        <v>4.1633116757000002</v>
      </c>
      <c r="O92" s="117" t="s">
        <v>73</v>
      </c>
      <c r="P92" s="160">
        <v>0.99575001969999999</v>
      </c>
      <c r="Q92" s="123"/>
      <c r="R92" s="161"/>
    </row>
    <row r="93" spans="2:18">
      <c r="B93" s="116" t="s">
        <v>70</v>
      </c>
      <c r="C93" s="117" t="s">
        <v>86</v>
      </c>
      <c r="D93" s="118" t="s">
        <v>71</v>
      </c>
      <c r="E93" s="117" t="s">
        <v>72</v>
      </c>
      <c r="F93" s="119">
        <v>43761.651874999981</v>
      </c>
      <c r="G93" s="119">
        <v>44312</v>
      </c>
      <c r="H93" s="118" t="s">
        <v>179</v>
      </c>
      <c r="I93" s="120">
        <v>106200.55</v>
      </c>
      <c r="J93" s="121">
        <v>100011.17</v>
      </c>
      <c r="K93" s="120">
        <v>100796.4608006991</v>
      </c>
      <c r="L93" s="121">
        <v>106200.55</v>
      </c>
      <c r="M93" s="122">
        <v>0.94911430120399998</v>
      </c>
      <c r="N93" s="159">
        <v>4.1632552818999997</v>
      </c>
      <c r="O93" s="117" t="s">
        <v>73</v>
      </c>
      <c r="P93" s="160">
        <v>0.99508245090000003</v>
      </c>
      <c r="Q93" s="123"/>
      <c r="R93" s="161"/>
    </row>
    <row r="94" spans="2:18">
      <c r="B94" s="116" t="s">
        <v>70</v>
      </c>
      <c r="C94" s="117" t="s">
        <v>86</v>
      </c>
      <c r="D94" s="118" t="s">
        <v>71</v>
      </c>
      <c r="E94" s="117" t="s">
        <v>72</v>
      </c>
      <c r="F94" s="119">
        <v>43756.388715277892</v>
      </c>
      <c r="G94" s="119">
        <v>44305</v>
      </c>
      <c r="H94" s="118" t="s">
        <v>179</v>
      </c>
      <c r="I94" s="120">
        <v>106189.32</v>
      </c>
      <c r="J94" s="121">
        <v>100022.34</v>
      </c>
      <c r="K94" s="120">
        <v>100864.08190832091</v>
      </c>
      <c r="L94" s="121">
        <v>106189.32</v>
      </c>
      <c r="M94" s="122">
        <v>0.94985147195899999</v>
      </c>
      <c r="N94" s="159">
        <v>4.1633116757000002</v>
      </c>
      <c r="O94" s="117" t="s">
        <v>73</v>
      </c>
      <c r="P94" s="160">
        <v>0.99575001969999999</v>
      </c>
      <c r="Q94" s="123"/>
      <c r="R94" s="161"/>
    </row>
    <row r="95" spans="2:18">
      <c r="B95" s="116" t="s">
        <v>70</v>
      </c>
      <c r="C95" s="117" t="s">
        <v>86</v>
      </c>
      <c r="D95" s="118" t="s">
        <v>71</v>
      </c>
      <c r="E95" s="117" t="s">
        <v>72</v>
      </c>
      <c r="F95" s="119">
        <v>43756.391759259161</v>
      </c>
      <c r="G95" s="119">
        <v>44305</v>
      </c>
      <c r="H95" s="118" t="s">
        <v>179</v>
      </c>
      <c r="I95" s="120">
        <v>106189.32</v>
      </c>
      <c r="J95" s="121">
        <v>100022.34</v>
      </c>
      <c r="K95" s="120">
        <v>100864.08190832091</v>
      </c>
      <c r="L95" s="121">
        <v>106189.32</v>
      </c>
      <c r="M95" s="122">
        <v>0.94985147195899999</v>
      </c>
      <c r="N95" s="159">
        <v>4.1633116757000002</v>
      </c>
      <c r="O95" s="117" t="s">
        <v>73</v>
      </c>
      <c r="P95" s="160">
        <v>0.99575001969999999</v>
      </c>
      <c r="Q95" s="123"/>
      <c r="R95" s="161"/>
    </row>
    <row r="96" spans="2:18">
      <c r="B96" s="116" t="s">
        <v>112</v>
      </c>
      <c r="C96" s="117" t="s">
        <v>86</v>
      </c>
      <c r="D96" s="118" t="s">
        <v>71</v>
      </c>
      <c r="E96" s="117" t="s">
        <v>72</v>
      </c>
      <c r="F96" s="119">
        <v>43832.506666666828</v>
      </c>
      <c r="G96" s="119">
        <v>44505</v>
      </c>
      <c r="H96" s="118" t="s">
        <v>179</v>
      </c>
      <c r="I96" s="120">
        <v>22692.6</v>
      </c>
      <c r="J96" s="121">
        <v>20203.419999999998</v>
      </c>
      <c r="K96" s="120">
        <v>20532.802149975199</v>
      </c>
      <c r="L96" s="121">
        <v>22692.6</v>
      </c>
      <c r="M96" s="122">
        <v>0.90482369362600001</v>
      </c>
      <c r="N96" s="159">
        <v>6.8571396535</v>
      </c>
      <c r="O96" s="117" t="s">
        <v>73</v>
      </c>
      <c r="P96" s="160">
        <v>0.2027038541</v>
      </c>
      <c r="Q96" s="123"/>
      <c r="R96" s="161"/>
    </row>
    <row r="97" spans="2:22">
      <c r="B97" s="116" t="s">
        <v>70</v>
      </c>
      <c r="C97" s="117" t="s">
        <v>86</v>
      </c>
      <c r="D97" s="118" t="s">
        <v>71</v>
      </c>
      <c r="E97" s="117" t="s">
        <v>72</v>
      </c>
      <c r="F97" s="119">
        <v>43756.389421296306</v>
      </c>
      <c r="G97" s="119">
        <v>44305</v>
      </c>
      <c r="H97" s="118" t="s">
        <v>179</v>
      </c>
      <c r="I97" s="120">
        <v>106189.32</v>
      </c>
      <c r="J97" s="121">
        <v>100022.34</v>
      </c>
      <c r="K97" s="120">
        <v>100864.08190832091</v>
      </c>
      <c r="L97" s="121">
        <v>106189.32</v>
      </c>
      <c r="M97" s="122">
        <v>0.94985147195899999</v>
      </c>
      <c r="N97" s="159">
        <v>4.1633116757000002</v>
      </c>
      <c r="O97" s="117" t="s">
        <v>73</v>
      </c>
      <c r="P97" s="160">
        <v>0.99575001969999999</v>
      </c>
      <c r="Q97" s="123"/>
      <c r="R97" s="161"/>
    </row>
    <row r="98" spans="2:22" ht="15.75">
      <c r="B98" s="124" t="s">
        <v>87</v>
      </c>
      <c r="C98" s="125"/>
      <c r="D98" s="125"/>
      <c r="E98" s="125"/>
      <c r="F98" s="125"/>
      <c r="G98" s="125"/>
      <c r="H98" s="118"/>
      <c r="I98" s="126">
        <v>924706.6100000001</v>
      </c>
      <c r="J98" s="127">
        <v>870320.51</v>
      </c>
      <c r="K98" s="126">
        <v>877341.9711325675</v>
      </c>
      <c r="L98" s="127">
        <v>924706.6100000001</v>
      </c>
      <c r="M98" s="123"/>
      <c r="N98" s="162"/>
      <c r="O98" s="123"/>
      <c r="P98" s="163">
        <v>8.6612921916999994</v>
      </c>
      <c r="Q98" s="125"/>
      <c r="R98" s="164"/>
    </row>
    <row r="99" spans="2:22">
      <c r="B99" s="116" t="s">
        <v>70</v>
      </c>
      <c r="C99" s="117" t="s">
        <v>88</v>
      </c>
      <c r="D99" s="118" t="s">
        <v>71</v>
      </c>
      <c r="E99" s="117" t="s">
        <v>72</v>
      </c>
      <c r="F99" s="119">
        <v>43773.713009259198</v>
      </c>
      <c r="G99" s="119">
        <v>44501</v>
      </c>
      <c r="H99" s="118" t="s">
        <v>179</v>
      </c>
      <c r="I99" s="120">
        <v>110016</v>
      </c>
      <c r="J99" s="121">
        <v>100040.81</v>
      </c>
      <c r="K99" s="120">
        <v>100815.1812855855</v>
      </c>
      <c r="L99" s="121">
        <v>110016</v>
      </c>
      <c r="M99" s="122">
        <v>0.91636835810799999</v>
      </c>
      <c r="N99" s="159">
        <v>5.0954829315000003</v>
      </c>
      <c r="O99" s="117" t="s">
        <v>73</v>
      </c>
      <c r="P99" s="160">
        <v>0.99526726320000003</v>
      </c>
      <c r="Q99" s="123"/>
      <c r="R99" s="161"/>
    </row>
    <row r="100" spans="2:22">
      <c r="B100" s="116" t="s">
        <v>70</v>
      </c>
      <c r="C100" s="117" t="s">
        <v>88</v>
      </c>
      <c r="D100" s="118" t="s">
        <v>71</v>
      </c>
      <c r="E100" s="117" t="s">
        <v>72</v>
      </c>
      <c r="F100" s="119">
        <v>43713.702268518507</v>
      </c>
      <c r="G100" s="119">
        <v>44445</v>
      </c>
      <c r="H100" s="118" t="s">
        <v>179</v>
      </c>
      <c r="I100" s="120">
        <v>110028</v>
      </c>
      <c r="J100" s="121">
        <v>100000</v>
      </c>
      <c r="K100" s="120">
        <v>100338.8364605661</v>
      </c>
      <c r="L100" s="121">
        <v>110028</v>
      </c>
      <c r="M100" s="122">
        <v>0.91193911059499999</v>
      </c>
      <c r="N100" s="159">
        <v>5.062633978</v>
      </c>
      <c r="O100" s="117" t="s">
        <v>73</v>
      </c>
      <c r="P100" s="160">
        <v>0.99056469349999998</v>
      </c>
      <c r="Q100" s="123"/>
      <c r="R100" s="161"/>
    </row>
    <row r="101" spans="2:22">
      <c r="B101" s="116" t="s">
        <v>70</v>
      </c>
      <c r="C101" s="117" t="s">
        <v>88</v>
      </c>
      <c r="D101" s="118" t="s">
        <v>71</v>
      </c>
      <c r="E101" s="117" t="s">
        <v>72</v>
      </c>
      <c r="F101" s="119">
        <v>43773.713321759365</v>
      </c>
      <c r="G101" s="119">
        <v>44501</v>
      </c>
      <c r="H101" s="118" t="s">
        <v>179</v>
      </c>
      <c r="I101" s="120">
        <v>110016</v>
      </c>
      <c r="J101" s="121">
        <v>100040.81</v>
      </c>
      <c r="K101" s="120">
        <v>100815.1812855855</v>
      </c>
      <c r="L101" s="121">
        <v>110016</v>
      </c>
      <c r="M101" s="122">
        <v>0.91636835810799999</v>
      </c>
      <c r="N101" s="159">
        <v>5.0954829315000003</v>
      </c>
      <c r="O101" s="117" t="s">
        <v>73</v>
      </c>
      <c r="P101" s="160">
        <v>0.99526726320000003</v>
      </c>
      <c r="Q101" s="123"/>
      <c r="R101" s="161"/>
    </row>
    <row r="102" spans="2:22">
      <c r="B102" s="116" t="s">
        <v>70</v>
      </c>
      <c r="C102" s="117" t="s">
        <v>88</v>
      </c>
      <c r="D102" s="118" t="s">
        <v>71</v>
      </c>
      <c r="E102" s="117" t="s">
        <v>72</v>
      </c>
      <c r="F102" s="119">
        <v>43650.697303240653</v>
      </c>
      <c r="G102" s="119">
        <v>44200</v>
      </c>
      <c r="H102" s="118" t="s">
        <v>179</v>
      </c>
      <c r="I102" s="120">
        <v>107911</v>
      </c>
      <c r="J102" s="121">
        <v>100000</v>
      </c>
      <c r="K102" s="120">
        <v>103822.7146569516</v>
      </c>
      <c r="L102" s="121">
        <v>107911</v>
      </c>
      <c r="M102" s="122">
        <v>0.96211428544800004</v>
      </c>
      <c r="N102" s="159">
        <v>5.1825299880999998</v>
      </c>
      <c r="O102" s="117" t="s">
        <v>73</v>
      </c>
      <c r="P102" s="160">
        <v>1.0249582231000001</v>
      </c>
      <c r="Q102" s="123"/>
      <c r="R102" s="161"/>
    </row>
    <row r="103" spans="2:22">
      <c r="B103" s="116" t="s">
        <v>70</v>
      </c>
      <c r="C103" s="117" t="s">
        <v>88</v>
      </c>
      <c r="D103" s="118" t="s">
        <v>71</v>
      </c>
      <c r="E103" s="117" t="s">
        <v>72</v>
      </c>
      <c r="F103" s="119">
        <v>43713.70262731472</v>
      </c>
      <c r="G103" s="119">
        <v>44445</v>
      </c>
      <c r="H103" s="118" t="s">
        <v>179</v>
      </c>
      <c r="I103" s="120">
        <v>110028</v>
      </c>
      <c r="J103" s="121">
        <v>100000</v>
      </c>
      <c r="K103" s="120">
        <v>100338.8364605661</v>
      </c>
      <c r="L103" s="121">
        <v>110028</v>
      </c>
      <c r="M103" s="122">
        <v>0.91193911059499999</v>
      </c>
      <c r="N103" s="159">
        <v>5.062633978</v>
      </c>
      <c r="O103" s="117" t="s">
        <v>73</v>
      </c>
      <c r="P103" s="160">
        <v>0.99056469349999998</v>
      </c>
      <c r="Q103" s="123"/>
      <c r="R103" s="161"/>
    </row>
    <row r="104" spans="2:22">
      <c r="B104" s="116" t="s">
        <v>70</v>
      </c>
      <c r="C104" s="117" t="s">
        <v>88</v>
      </c>
      <c r="D104" s="118" t="s">
        <v>71</v>
      </c>
      <c r="E104" s="117" t="s">
        <v>72</v>
      </c>
      <c r="F104" s="119">
        <v>43773.713599537034</v>
      </c>
      <c r="G104" s="119">
        <v>44501</v>
      </c>
      <c r="H104" s="118" t="s">
        <v>179</v>
      </c>
      <c r="I104" s="120">
        <v>110016</v>
      </c>
      <c r="J104" s="121">
        <v>100040.81</v>
      </c>
      <c r="K104" s="120">
        <v>100815.1812855855</v>
      </c>
      <c r="L104" s="121">
        <v>110016</v>
      </c>
      <c r="M104" s="122">
        <v>0.91636835810799999</v>
      </c>
      <c r="N104" s="159">
        <v>5.0954829315000003</v>
      </c>
      <c r="O104" s="117" t="s">
        <v>73</v>
      </c>
      <c r="P104" s="160">
        <v>0.99526726320000003</v>
      </c>
      <c r="Q104" s="123"/>
      <c r="R104" s="161"/>
      <c r="S104" s="133"/>
      <c r="T104" s="133"/>
      <c r="U104" s="133"/>
    </row>
    <row r="105" spans="2:22">
      <c r="B105" s="116" t="s">
        <v>70</v>
      </c>
      <c r="C105" s="117" t="s">
        <v>88</v>
      </c>
      <c r="D105" s="118" t="s">
        <v>71</v>
      </c>
      <c r="E105" s="117" t="s">
        <v>72</v>
      </c>
      <c r="F105" s="119">
        <v>43650.697557870299</v>
      </c>
      <c r="G105" s="119">
        <v>44200</v>
      </c>
      <c r="H105" s="118" t="s">
        <v>179</v>
      </c>
      <c r="I105" s="120">
        <v>107911</v>
      </c>
      <c r="J105" s="121">
        <v>100000</v>
      </c>
      <c r="K105" s="120">
        <v>103822.7146569516</v>
      </c>
      <c r="L105" s="121">
        <v>107911</v>
      </c>
      <c r="M105" s="122">
        <v>0.96211428544800004</v>
      </c>
      <c r="N105" s="159">
        <v>5.1825299880999998</v>
      </c>
      <c r="O105" s="117" t="s">
        <v>73</v>
      </c>
      <c r="P105" s="160">
        <v>1.0249582231000001</v>
      </c>
      <c r="Q105" s="123"/>
      <c r="R105" s="161"/>
      <c r="S105" s="133"/>
      <c r="T105" s="133"/>
      <c r="U105" s="133"/>
      <c r="V105" s="133"/>
    </row>
    <row r="106" spans="2:22">
      <c r="B106" s="116" t="s">
        <v>70</v>
      </c>
      <c r="C106" s="117" t="s">
        <v>88</v>
      </c>
      <c r="D106" s="118" t="s">
        <v>71</v>
      </c>
      <c r="E106" s="117" t="s">
        <v>72</v>
      </c>
      <c r="F106" s="119">
        <v>43713.702928240877</v>
      </c>
      <c r="G106" s="119">
        <v>44445</v>
      </c>
      <c r="H106" s="118" t="s">
        <v>179</v>
      </c>
      <c r="I106" s="120">
        <v>110028</v>
      </c>
      <c r="J106" s="121">
        <v>100000</v>
      </c>
      <c r="K106" s="120">
        <v>100338.8364605661</v>
      </c>
      <c r="L106" s="121">
        <v>110028</v>
      </c>
      <c r="M106" s="122">
        <v>0.91193911059499999</v>
      </c>
      <c r="N106" s="159">
        <v>5.062633978</v>
      </c>
      <c r="O106" s="117" t="s">
        <v>73</v>
      </c>
      <c r="P106" s="160">
        <v>0.99056469349999998</v>
      </c>
      <c r="Q106" s="123"/>
      <c r="R106" s="161"/>
      <c r="S106" s="133"/>
      <c r="T106" s="133"/>
      <c r="U106" s="133"/>
      <c r="V106" s="133"/>
    </row>
    <row r="107" spans="2:22">
      <c r="B107" s="116" t="s">
        <v>70</v>
      </c>
      <c r="C107" s="117" t="s">
        <v>88</v>
      </c>
      <c r="D107" s="118" t="s">
        <v>71</v>
      </c>
      <c r="E107" s="117" t="s">
        <v>72</v>
      </c>
      <c r="F107" s="119">
        <v>43713.701782407239</v>
      </c>
      <c r="G107" s="119">
        <v>44445</v>
      </c>
      <c r="H107" s="118" t="s">
        <v>179</v>
      </c>
      <c r="I107" s="120">
        <v>110028</v>
      </c>
      <c r="J107" s="121">
        <v>100000</v>
      </c>
      <c r="K107" s="120">
        <v>100338.8364605661</v>
      </c>
      <c r="L107" s="121">
        <v>110028</v>
      </c>
      <c r="M107" s="122">
        <v>0.91193911059499999</v>
      </c>
      <c r="N107" s="159">
        <v>5.062633978</v>
      </c>
      <c r="O107" s="117" t="s">
        <v>73</v>
      </c>
      <c r="P107" s="160">
        <v>0.99056469349999998</v>
      </c>
      <c r="Q107" s="123"/>
      <c r="R107" s="161"/>
      <c r="S107" s="133"/>
      <c r="T107" s="133"/>
      <c r="U107" s="133"/>
    </row>
    <row r="108" spans="2:22" ht="15.75">
      <c r="B108" s="124" t="s">
        <v>89</v>
      </c>
      <c r="C108" s="125"/>
      <c r="D108" s="125"/>
      <c r="E108" s="125"/>
      <c r="F108" s="125"/>
      <c r="G108" s="125"/>
      <c r="H108" s="118"/>
      <c r="I108" s="126">
        <v>985982</v>
      </c>
      <c r="J108" s="127">
        <v>900122.42999999993</v>
      </c>
      <c r="K108" s="126">
        <v>911446.31901292421</v>
      </c>
      <c r="L108" s="127">
        <v>985982</v>
      </c>
      <c r="M108" s="123"/>
      <c r="N108" s="162"/>
      <c r="O108" s="123"/>
      <c r="P108" s="163">
        <v>8.9979770097999978</v>
      </c>
      <c r="Q108" s="125"/>
      <c r="R108" s="164"/>
    </row>
    <row r="109" spans="2:22">
      <c r="B109" s="116" t="s">
        <v>112</v>
      </c>
      <c r="C109" s="117" t="s">
        <v>90</v>
      </c>
      <c r="D109" s="118" t="s">
        <v>71</v>
      </c>
      <c r="E109" s="117" t="s">
        <v>72</v>
      </c>
      <c r="F109" s="119">
        <v>43895.635810185224</v>
      </c>
      <c r="G109" s="119">
        <v>46632</v>
      </c>
      <c r="H109" s="118" t="s">
        <v>179</v>
      </c>
      <c r="I109" s="120">
        <v>18607.98</v>
      </c>
      <c r="J109" s="121">
        <v>12196.76</v>
      </c>
      <c r="K109" s="120">
        <v>12044.179617752099</v>
      </c>
      <c r="L109" s="121">
        <v>18607.98</v>
      </c>
      <c r="M109" s="122">
        <v>0.64725884366599995</v>
      </c>
      <c r="N109" s="159">
        <v>7.2979953999999996</v>
      </c>
      <c r="O109" s="117" t="s">
        <v>73</v>
      </c>
      <c r="P109" s="160">
        <v>0.1189025059</v>
      </c>
      <c r="Q109" s="123"/>
      <c r="R109" s="161"/>
    </row>
    <row r="110" spans="2:22">
      <c r="B110" s="116" t="s">
        <v>112</v>
      </c>
      <c r="C110" s="117" t="s">
        <v>90</v>
      </c>
      <c r="D110" s="118" t="s">
        <v>71</v>
      </c>
      <c r="E110" s="117" t="s">
        <v>72</v>
      </c>
      <c r="F110" s="119">
        <v>43873.514849537052</v>
      </c>
      <c r="G110" s="119">
        <v>47458</v>
      </c>
      <c r="H110" s="118" t="s">
        <v>179</v>
      </c>
      <c r="I110" s="120">
        <v>15056.73</v>
      </c>
      <c r="J110" s="121">
        <v>9089.8700000000008</v>
      </c>
      <c r="K110" s="120">
        <v>9020.1241436549008</v>
      </c>
      <c r="L110" s="121">
        <v>15056.73</v>
      </c>
      <c r="M110" s="122">
        <v>0.59907590450600001</v>
      </c>
      <c r="N110" s="159">
        <v>6.9224322110000003</v>
      </c>
      <c r="O110" s="117" t="s">
        <v>73</v>
      </c>
      <c r="P110" s="160">
        <v>8.9048436499999994E-2</v>
      </c>
      <c r="Q110" s="123"/>
      <c r="R110" s="161"/>
    </row>
    <row r="111" spans="2:22">
      <c r="B111" s="116" t="s">
        <v>112</v>
      </c>
      <c r="C111" s="117" t="s">
        <v>90</v>
      </c>
      <c r="D111" s="118" t="s">
        <v>71</v>
      </c>
      <c r="E111" s="117" t="s">
        <v>72</v>
      </c>
      <c r="F111" s="119">
        <v>43874.641030092724</v>
      </c>
      <c r="G111" s="119">
        <v>47458</v>
      </c>
      <c r="H111" s="118" t="s">
        <v>179</v>
      </c>
      <c r="I111" s="120">
        <v>501889.72</v>
      </c>
      <c r="J111" s="121">
        <v>303051.33</v>
      </c>
      <c r="K111" s="120">
        <v>300670.44386128959</v>
      </c>
      <c r="L111" s="121">
        <v>501889.72</v>
      </c>
      <c r="M111" s="122">
        <v>0.59907671323</v>
      </c>
      <c r="N111" s="159">
        <v>6.9223983188</v>
      </c>
      <c r="O111" s="117" t="s">
        <v>73</v>
      </c>
      <c r="P111" s="160">
        <v>2.9682776538</v>
      </c>
      <c r="Q111" s="123"/>
      <c r="R111" s="161"/>
    </row>
    <row r="112" spans="2:22">
      <c r="B112" s="116" t="s">
        <v>112</v>
      </c>
      <c r="C112" s="117" t="s">
        <v>90</v>
      </c>
      <c r="D112" s="118" t="s">
        <v>71</v>
      </c>
      <c r="E112" s="117" t="s">
        <v>72</v>
      </c>
      <c r="F112" s="119">
        <v>43896.672083333135</v>
      </c>
      <c r="G112" s="119">
        <v>47458</v>
      </c>
      <c r="H112" s="118" t="s">
        <v>179</v>
      </c>
      <c r="I112" s="120">
        <v>267674.40999999997</v>
      </c>
      <c r="J112" s="121">
        <v>162278.35999999999</v>
      </c>
      <c r="K112" s="120">
        <v>160355.1726634939</v>
      </c>
      <c r="L112" s="121">
        <v>267674.40999999997</v>
      </c>
      <c r="M112" s="122">
        <v>0.59906799706199998</v>
      </c>
      <c r="N112" s="159">
        <v>6.9226140805999998</v>
      </c>
      <c r="O112" s="117" t="s">
        <v>73</v>
      </c>
      <c r="P112" s="160">
        <v>1.5830577478000001</v>
      </c>
      <c r="Q112" s="123"/>
      <c r="R112" s="161"/>
    </row>
    <row r="113" spans="2:18">
      <c r="B113" s="116" t="s">
        <v>112</v>
      </c>
      <c r="C113" s="117" t="s">
        <v>90</v>
      </c>
      <c r="D113" s="118" t="s">
        <v>71</v>
      </c>
      <c r="E113" s="117" t="s">
        <v>72</v>
      </c>
      <c r="F113" s="119">
        <v>43874.650891203899</v>
      </c>
      <c r="G113" s="119">
        <v>46632</v>
      </c>
      <c r="H113" s="118" t="s">
        <v>179</v>
      </c>
      <c r="I113" s="120">
        <v>251209.32</v>
      </c>
      <c r="J113" s="121">
        <v>166287.09</v>
      </c>
      <c r="K113" s="120">
        <v>164863.0846171017</v>
      </c>
      <c r="L113" s="121">
        <v>251209.32</v>
      </c>
      <c r="M113" s="122">
        <v>0.65627773928599997</v>
      </c>
      <c r="N113" s="159">
        <v>7.0439093518</v>
      </c>
      <c r="O113" s="117" t="s">
        <v>73</v>
      </c>
      <c r="P113" s="160">
        <v>1.6275607397</v>
      </c>
      <c r="Q113" s="123"/>
      <c r="R113" s="161"/>
    </row>
    <row r="114" spans="2:18">
      <c r="B114" s="116" t="s">
        <v>112</v>
      </c>
      <c r="C114" s="117" t="s">
        <v>90</v>
      </c>
      <c r="D114" s="118" t="s">
        <v>71</v>
      </c>
      <c r="E114" s="117" t="s">
        <v>72</v>
      </c>
      <c r="F114" s="119">
        <v>43907.629004629795</v>
      </c>
      <c r="G114" s="119">
        <v>47458</v>
      </c>
      <c r="H114" s="118" t="s">
        <v>179</v>
      </c>
      <c r="I114" s="120">
        <v>8364.68</v>
      </c>
      <c r="J114" s="121">
        <v>5131.37</v>
      </c>
      <c r="K114" s="120">
        <v>5060.7801125571996</v>
      </c>
      <c r="L114" s="121">
        <v>8364.68</v>
      </c>
      <c r="M114" s="122">
        <v>0.60501777863100004</v>
      </c>
      <c r="N114" s="159">
        <v>6.7755130828999999</v>
      </c>
      <c r="O114" s="117" t="s">
        <v>73</v>
      </c>
      <c r="P114" s="160">
        <v>4.9961014900000003E-2</v>
      </c>
      <c r="Q114" s="123"/>
      <c r="R114" s="161"/>
    </row>
    <row r="115" spans="2:18">
      <c r="B115" s="116" t="s">
        <v>112</v>
      </c>
      <c r="C115" s="117" t="s">
        <v>90</v>
      </c>
      <c r="D115" s="118" t="s">
        <v>71</v>
      </c>
      <c r="E115" s="117" t="s">
        <v>72</v>
      </c>
      <c r="F115" s="119">
        <v>43874.65349537041</v>
      </c>
      <c r="G115" s="119">
        <v>46632</v>
      </c>
      <c r="H115" s="118" t="s">
        <v>179</v>
      </c>
      <c r="I115" s="120">
        <v>310134.94</v>
      </c>
      <c r="J115" s="121">
        <v>205292.73</v>
      </c>
      <c r="K115" s="120">
        <v>203534.6635228447</v>
      </c>
      <c r="L115" s="121">
        <v>310134.94</v>
      </c>
      <c r="M115" s="122">
        <v>0.65627775936099997</v>
      </c>
      <c r="N115" s="159">
        <v>7.0439085851999996</v>
      </c>
      <c r="O115" s="117" t="s">
        <v>73</v>
      </c>
      <c r="P115" s="160">
        <v>2.0093341591999998</v>
      </c>
      <c r="Q115" s="123"/>
      <c r="R115" s="161"/>
    </row>
    <row r="116" spans="2:18">
      <c r="B116" s="116" t="s">
        <v>112</v>
      </c>
      <c r="C116" s="117" t="s">
        <v>90</v>
      </c>
      <c r="D116" s="118" t="s">
        <v>71</v>
      </c>
      <c r="E116" s="117" t="s">
        <v>72</v>
      </c>
      <c r="F116" s="119">
        <v>43868.537106481381</v>
      </c>
      <c r="G116" s="119">
        <v>47458</v>
      </c>
      <c r="H116" s="118" t="s">
        <v>179</v>
      </c>
      <c r="I116" s="120">
        <v>113761.82</v>
      </c>
      <c r="J116" s="121">
        <v>68616.2</v>
      </c>
      <c r="K116" s="120">
        <v>68152.053036960904</v>
      </c>
      <c r="L116" s="121">
        <v>113761.82</v>
      </c>
      <c r="M116" s="122">
        <v>0.59907667648899998</v>
      </c>
      <c r="N116" s="159">
        <v>6.9224036553000001</v>
      </c>
      <c r="O116" s="117" t="s">
        <v>73</v>
      </c>
      <c r="P116" s="160">
        <v>0.67281044820000002</v>
      </c>
      <c r="Q116" s="123"/>
      <c r="R116" s="161"/>
    </row>
    <row r="117" spans="2:18" ht="15.75">
      <c r="B117" s="124" t="s">
        <v>91</v>
      </c>
      <c r="C117" s="125"/>
      <c r="D117" s="125"/>
      <c r="E117" s="125"/>
      <c r="F117" s="125"/>
      <c r="G117" s="125"/>
      <c r="H117" s="118"/>
      <c r="I117" s="126">
        <v>1486699.5999999999</v>
      </c>
      <c r="J117" s="127">
        <v>931943.71</v>
      </c>
      <c r="K117" s="126">
        <v>923700.50157565495</v>
      </c>
      <c r="L117" s="127">
        <v>1486699.5999999999</v>
      </c>
      <c r="M117" s="123"/>
      <c r="N117" s="162"/>
      <c r="O117" s="123"/>
      <c r="P117" s="163">
        <v>9.118952706</v>
      </c>
      <c r="Q117" s="125"/>
      <c r="R117" s="164"/>
    </row>
    <row r="118" spans="2:18">
      <c r="B118" s="116" t="s">
        <v>70</v>
      </c>
      <c r="C118" s="117" t="s">
        <v>92</v>
      </c>
      <c r="D118" s="118" t="s">
        <v>71</v>
      </c>
      <c r="E118" s="117" t="s">
        <v>72</v>
      </c>
      <c r="F118" s="119">
        <v>43861.69936342584</v>
      </c>
      <c r="G118" s="119">
        <v>44592</v>
      </c>
      <c r="H118" s="118" t="s">
        <v>179</v>
      </c>
      <c r="I118" s="120">
        <v>28004</v>
      </c>
      <c r="J118" s="121">
        <v>25116.98</v>
      </c>
      <c r="K118" s="120">
        <v>25353.806285589399</v>
      </c>
      <c r="L118" s="121">
        <v>28004</v>
      </c>
      <c r="M118" s="122">
        <v>0.90536374394999997</v>
      </c>
      <c r="N118" s="159">
        <v>5.8751731935000002</v>
      </c>
      <c r="O118" s="117" t="s">
        <v>73</v>
      </c>
      <c r="P118" s="160">
        <v>0.2502977535</v>
      </c>
      <c r="Q118" s="123"/>
      <c r="R118" s="161"/>
    </row>
    <row r="119" spans="2:18">
      <c r="B119" s="116" t="s">
        <v>112</v>
      </c>
      <c r="C119" s="117" t="s">
        <v>92</v>
      </c>
      <c r="D119" s="118" t="s">
        <v>71</v>
      </c>
      <c r="E119" s="117" t="s">
        <v>72</v>
      </c>
      <c r="F119" s="119">
        <v>43613.527546296362</v>
      </c>
      <c r="G119" s="119">
        <v>45763</v>
      </c>
      <c r="H119" s="118" t="s">
        <v>179</v>
      </c>
      <c r="I119" s="120">
        <v>14487.76</v>
      </c>
      <c r="J119" s="121">
        <v>10069.84</v>
      </c>
      <c r="K119" s="120">
        <v>10141.818611017099</v>
      </c>
      <c r="L119" s="121">
        <v>14487.76</v>
      </c>
      <c r="M119" s="122">
        <v>0.70002668535500001</v>
      </c>
      <c r="N119" s="159">
        <v>7.7130507553000003</v>
      </c>
      <c r="O119" s="117" t="s">
        <v>73</v>
      </c>
      <c r="P119" s="160">
        <v>0.1001220245</v>
      </c>
      <c r="Q119" s="123"/>
      <c r="R119" s="161"/>
    </row>
    <row r="120" spans="2:18">
      <c r="B120" s="116" t="s">
        <v>112</v>
      </c>
      <c r="C120" s="117" t="s">
        <v>92</v>
      </c>
      <c r="D120" s="118" t="s">
        <v>71</v>
      </c>
      <c r="E120" s="117" t="s">
        <v>72</v>
      </c>
      <c r="F120" s="119">
        <v>43399.569872685242</v>
      </c>
      <c r="G120" s="119">
        <v>45365</v>
      </c>
      <c r="H120" s="118" t="s">
        <v>179</v>
      </c>
      <c r="I120" s="120">
        <v>77669.38</v>
      </c>
      <c r="J120" s="121">
        <v>57089.58</v>
      </c>
      <c r="K120" s="120">
        <v>55717.186433348899</v>
      </c>
      <c r="L120" s="121">
        <v>77669.38</v>
      </c>
      <c r="M120" s="122">
        <v>0.71736360497999996</v>
      </c>
      <c r="N120" s="159">
        <v>7.1874259008000001</v>
      </c>
      <c r="O120" s="117" t="s">
        <v>73</v>
      </c>
      <c r="P120" s="160">
        <v>0.55005100370000004</v>
      </c>
      <c r="Q120" s="123"/>
      <c r="R120" s="161"/>
    </row>
    <row r="121" spans="2:18">
      <c r="B121" s="116" t="s">
        <v>112</v>
      </c>
      <c r="C121" s="117" t="s">
        <v>92</v>
      </c>
      <c r="D121" s="118" t="s">
        <v>71</v>
      </c>
      <c r="E121" s="117" t="s">
        <v>72</v>
      </c>
      <c r="F121" s="119">
        <v>43895.636516203638</v>
      </c>
      <c r="G121" s="119">
        <v>44524</v>
      </c>
      <c r="H121" s="118" t="s">
        <v>179</v>
      </c>
      <c r="I121" s="120">
        <v>1139.6500000000001</v>
      </c>
      <c r="J121" s="121">
        <v>1001.74</v>
      </c>
      <c r="K121" s="120">
        <v>1007.4192324245</v>
      </c>
      <c r="L121" s="121">
        <v>1139.6500000000001</v>
      </c>
      <c r="M121" s="122">
        <v>0.88397247613300001</v>
      </c>
      <c r="N121" s="159">
        <v>8.2446949626000006</v>
      </c>
      <c r="O121" s="117" t="s">
        <v>73</v>
      </c>
      <c r="P121" s="160">
        <v>9.9454404999999996E-3</v>
      </c>
      <c r="Q121" s="123"/>
      <c r="R121" s="161"/>
    </row>
    <row r="122" spans="2:18">
      <c r="B122" s="116" t="s">
        <v>70</v>
      </c>
      <c r="C122" s="117" t="s">
        <v>92</v>
      </c>
      <c r="D122" s="118" t="s">
        <v>71</v>
      </c>
      <c r="E122" s="117" t="s">
        <v>72</v>
      </c>
      <c r="F122" s="119">
        <v>43861.70065972209</v>
      </c>
      <c r="G122" s="119">
        <v>44592</v>
      </c>
      <c r="H122" s="118" t="s">
        <v>179</v>
      </c>
      <c r="I122" s="120">
        <v>28004</v>
      </c>
      <c r="J122" s="121">
        <v>25116.98</v>
      </c>
      <c r="K122" s="120">
        <v>25353.806285589399</v>
      </c>
      <c r="L122" s="121">
        <v>28004</v>
      </c>
      <c r="M122" s="122">
        <v>0.90536374394999997</v>
      </c>
      <c r="N122" s="159">
        <v>5.8751731935000002</v>
      </c>
      <c r="O122" s="117" t="s">
        <v>73</v>
      </c>
      <c r="P122" s="160">
        <v>0.2502977535</v>
      </c>
      <c r="Q122" s="123"/>
      <c r="R122" s="161"/>
    </row>
    <row r="123" spans="2:18">
      <c r="B123" s="116" t="s">
        <v>70</v>
      </c>
      <c r="C123" s="117" t="s">
        <v>92</v>
      </c>
      <c r="D123" s="118" t="s">
        <v>71</v>
      </c>
      <c r="E123" s="117" t="s">
        <v>72</v>
      </c>
      <c r="F123" s="119">
        <v>43752.702384259086</v>
      </c>
      <c r="G123" s="119">
        <v>44039</v>
      </c>
      <c r="H123" s="118" t="s">
        <v>179</v>
      </c>
      <c r="I123" s="120">
        <v>53304</v>
      </c>
      <c r="J123" s="121">
        <v>51419.22</v>
      </c>
      <c r="K123" s="120">
        <v>50911.178127559702</v>
      </c>
      <c r="L123" s="121">
        <v>53304</v>
      </c>
      <c r="M123" s="122">
        <v>0.95510990033700005</v>
      </c>
      <c r="N123" s="159">
        <v>4.8352764056000002</v>
      </c>
      <c r="O123" s="117" t="s">
        <v>73</v>
      </c>
      <c r="P123" s="160">
        <v>0.50260514609999996</v>
      </c>
      <c r="Q123" s="123"/>
      <c r="R123" s="161"/>
    </row>
    <row r="124" spans="2:18">
      <c r="B124" s="116" t="s">
        <v>112</v>
      </c>
      <c r="C124" s="117" t="s">
        <v>92</v>
      </c>
      <c r="D124" s="118" t="s">
        <v>71</v>
      </c>
      <c r="E124" s="117" t="s">
        <v>72</v>
      </c>
      <c r="F124" s="119">
        <v>43588.585752314888</v>
      </c>
      <c r="G124" s="119">
        <v>45763</v>
      </c>
      <c r="H124" s="118" t="s">
        <v>179</v>
      </c>
      <c r="I124" s="120">
        <v>36219.279999999999</v>
      </c>
      <c r="J124" s="121">
        <v>25046.25</v>
      </c>
      <c r="K124" s="120">
        <v>25353.993873457301</v>
      </c>
      <c r="L124" s="121">
        <v>36219.279999999999</v>
      </c>
      <c r="M124" s="122">
        <v>0.70001374608900002</v>
      </c>
      <c r="N124" s="159">
        <v>7.713522642</v>
      </c>
      <c r="O124" s="117" t="s">
        <v>73</v>
      </c>
      <c r="P124" s="160">
        <v>0.25029960540000001</v>
      </c>
      <c r="Q124" s="123"/>
      <c r="R124" s="161"/>
    </row>
    <row r="125" spans="2:18">
      <c r="B125" s="116" t="s">
        <v>70</v>
      </c>
      <c r="C125" s="117" t="s">
        <v>92</v>
      </c>
      <c r="D125" s="118" t="s">
        <v>71</v>
      </c>
      <c r="E125" s="117" t="s">
        <v>72</v>
      </c>
      <c r="F125" s="119">
        <v>43861.703020833433</v>
      </c>
      <c r="G125" s="119">
        <v>44592</v>
      </c>
      <c r="H125" s="118" t="s">
        <v>179</v>
      </c>
      <c r="I125" s="120">
        <v>28004</v>
      </c>
      <c r="J125" s="121">
        <v>25116.98</v>
      </c>
      <c r="K125" s="120">
        <v>25353.806285589399</v>
      </c>
      <c r="L125" s="121">
        <v>28004</v>
      </c>
      <c r="M125" s="122">
        <v>0.90536374394999997</v>
      </c>
      <c r="N125" s="159">
        <v>5.8751731935000002</v>
      </c>
      <c r="O125" s="117" t="s">
        <v>73</v>
      </c>
      <c r="P125" s="160">
        <v>0.2502977535</v>
      </c>
      <c r="Q125" s="123"/>
      <c r="R125" s="161"/>
    </row>
    <row r="126" spans="2:18">
      <c r="B126" s="116" t="s">
        <v>70</v>
      </c>
      <c r="C126" s="117" t="s">
        <v>92</v>
      </c>
      <c r="D126" s="118" t="s">
        <v>71</v>
      </c>
      <c r="E126" s="117" t="s">
        <v>72</v>
      </c>
      <c r="F126" s="119">
        <v>43861.699687500019</v>
      </c>
      <c r="G126" s="119">
        <v>44592</v>
      </c>
      <c r="H126" s="118" t="s">
        <v>179</v>
      </c>
      <c r="I126" s="120">
        <v>28004</v>
      </c>
      <c r="J126" s="121">
        <v>25116.98</v>
      </c>
      <c r="K126" s="120">
        <v>25353.806285589399</v>
      </c>
      <c r="L126" s="121">
        <v>28004</v>
      </c>
      <c r="M126" s="122">
        <v>0.90536374394999997</v>
      </c>
      <c r="N126" s="159">
        <v>5.8751731935000002</v>
      </c>
      <c r="O126" s="117" t="s">
        <v>73</v>
      </c>
      <c r="P126" s="160">
        <v>0.2502977535</v>
      </c>
      <c r="Q126" s="123"/>
      <c r="R126" s="161"/>
    </row>
    <row r="127" spans="2:18">
      <c r="B127" s="116" t="s">
        <v>70</v>
      </c>
      <c r="C127" s="117" t="s">
        <v>92</v>
      </c>
      <c r="D127" s="118" t="s">
        <v>71</v>
      </c>
      <c r="E127" s="117" t="s">
        <v>72</v>
      </c>
      <c r="F127" s="119">
        <v>43752.701273147948</v>
      </c>
      <c r="G127" s="119">
        <v>44039</v>
      </c>
      <c r="H127" s="118" t="s">
        <v>179</v>
      </c>
      <c r="I127" s="120">
        <v>53304</v>
      </c>
      <c r="J127" s="121">
        <v>51419.22</v>
      </c>
      <c r="K127" s="120">
        <v>50911.178127559702</v>
      </c>
      <c r="L127" s="121">
        <v>53304</v>
      </c>
      <c r="M127" s="122">
        <v>0.95510990033700005</v>
      </c>
      <c r="N127" s="159">
        <v>4.8352764056000002</v>
      </c>
      <c r="O127" s="117" t="s">
        <v>73</v>
      </c>
      <c r="P127" s="160">
        <v>0.50260514609999996</v>
      </c>
      <c r="Q127" s="123"/>
      <c r="R127" s="161"/>
    </row>
    <row r="128" spans="2:18">
      <c r="B128" s="116" t="s">
        <v>112</v>
      </c>
      <c r="C128" s="117" t="s">
        <v>92</v>
      </c>
      <c r="D128" s="118" t="s">
        <v>71</v>
      </c>
      <c r="E128" s="117" t="s">
        <v>72</v>
      </c>
      <c r="F128" s="119">
        <v>43399.577719907276</v>
      </c>
      <c r="G128" s="119">
        <v>45763</v>
      </c>
      <c r="H128" s="118" t="s">
        <v>179</v>
      </c>
      <c r="I128" s="120">
        <v>90656.12</v>
      </c>
      <c r="J128" s="121">
        <v>62588.11</v>
      </c>
      <c r="K128" s="120">
        <v>63138.926242351998</v>
      </c>
      <c r="L128" s="121">
        <v>90656.12</v>
      </c>
      <c r="M128" s="122">
        <v>0.69646623131800001</v>
      </c>
      <c r="N128" s="159">
        <v>7.1907509455999996</v>
      </c>
      <c r="O128" s="117" t="s">
        <v>73</v>
      </c>
      <c r="P128" s="160">
        <v>0.62331987619999996</v>
      </c>
      <c r="Q128" s="123"/>
      <c r="R128" s="161"/>
    </row>
    <row r="129" spans="2:18">
      <c r="B129" s="116" t="s">
        <v>112</v>
      </c>
      <c r="C129" s="117" t="s">
        <v>92</v>
      </c>
      <c r="D129" s="118" t="s">
        <v>71</v>
      </c>
      <c r="E129" s="117" t="s">
        <v>72</v>
      </c>
      <c r="F129" s="119">
        <v>43895.636967592407</v>
      </c>
      <c r="G129" s="119">
        <v>44292</v>
      </c>
      <c r="H129" s="118" t="s">
        <v>179</v>
      </c>
      <c r="I129" s="120">
        <v>4398.8999999999996</v>
      </c>
      <c r="J129" s="121">
        <v>4176.84</v>
      </c>
      <c r="K129" s="120">
        <v>4191.6709866222</v>
      </c>
      <c r="L129" s="121">
        <v>4398.8999999999996</v>
      </c>
      <c r="M129" s="122">
        <v>0.95289071964000005</v>
      </c>
      <c r="N129" s="159">
        <v>5.0982931944000001</v>
      </c>
      <c r="O129" s="117" t="s">
        <v>73</v>
      </c>
      <c r="P129" s="160">
        <v>4.1380999000000002E-2</v>
      </c>
      <c r="Q129" s="123"/>
      <c r="R129" s="161"/>
    </row>
    <row r="130" spans="2:18">
      <c r="B130" s="116" t="s">
        <v>70</v>
      </c>
      <c r="C130" s="117" t="s">
        <v>92</v>
      </c>
      <c r="D130" s="118" t="s">
        <v>71</v>
      </c>
      <c r="E130" s="117" t="s">
        <v>72</v>
      </c>
      <c r="F130" s="119">
        <v>43861.701111111324</v>
      </c>
      <c r="G130" s="119">
        <v>44592</v>
      </c>
      <c r="H130" s="118" t="s">
        <v>179</v>
      </c>
      <c r="I130" s="120">
        <v>28004</v>
      </c>
      <c r="J130" s="121">
        <v>25116.98</v>
      </c>
      <c r="K130" s="120">
        <v>25353.806285589399</v>
      </c>
      <c r="L130" s="121">
        <v>28004</v>
      </c>
      <c r="M130" s="122">
        <v>0.90536374394999997</v>
      </c>
      <c r="N130" s="159">
        <v>5.8751731935000002</v>
      </c>
      <c r="O130" s="117" t="s">
        <v>73</v>
      </c>
      <c r="P130" s="160">
        <v>0.2502977535</v>
      </c>
      <c r="Q130" s="123"/>
      <c r="R130" s="161"/>
    </row>
    <row r="131" spans="2:18">
      <c r="B131" s="116" t="s">
        <v>112</v>
      </c>
      <c r="C131" s="117" t="s">
        <v>92</v>
      </c>
      <c r="D131" s="118" t="s">
        <v>71</v>
      </c>
      <c r="E131" s="117" t="s">
        <v>72</v>
      </c>
      <c r="F131" s="119">
        <v>43770.655486111064</v>
      </c>
      <c r="G131" s="119">
        <v>44292</v>
      </c>
      <c r="H131" s="118" t="s">
        <v>179</v>
      </c>
      <c r="I131" s="120">
        <v>6718.02</v>
      </c>
      <c r="J131" s="121">
        <v>6278.67</v>
      </c>
      <c r="K131" s="120">
        <v>6287.9368815768003</v>
      </c>
      <c r="L131" s="121">
        <v>6718.02</v>
      </c>
      <c r="M131" s="122">
        <v>0.93598067311199995</v>
      </c>
      <c r="N131" s="159">
        <v>5.0908739028000003</v>
      </c>
      <c r="O131" s="117" t="s">
        <v>73</v>
      </c>
      <c r="P131" s="160">
        <v>6.2075747399999999E-2</v>
      </c>
      <c r="Q131" s="123"/>
      <c r="R131" s="161"/>
    </row>
    <row r="132" spans="2:18">
      <c r="B132" s="116" t="s">
        <v>70</v>
      </c>
      <c r="C132" s="117" t="s">
        <v>92</v>
      </c>
      <c r="D132" s="118" t="s">
        <v>71</v>
      </c>
      <c r="E132" s="117" t="s">
        <v>72</v>
      </c>
      <c r="F132" s="119">
        <v>43593.690057870466</v>
      </c>
      <c r="G132" s="119">
        <v>44319</v>
      </c>
      <c r="H132" s="118" t="s">
        <v>179</v>
      </c>
      <c r="I132" s="120">
        <v>61093</v>
      </c>
      <c r="J132" s="121">
        <v>55075.19</v>
      </c>
      <c r="K132" s="120">
        <v>55530.9454314998</v>
      </c>
      <c r="L132" s="121">
        <v>61093</v>
      </c>
      <c r="M132" s="122">
        <v>0.90895757994399995</v>
      </c>
      <c r="N132" s="159">
        <v>5.6144832675999998</v>
      </c>
      <c r="O132" s="117" t="s">
        <v>73</v>
      </c>
      <c r="P132" s="160">
        <v>0.54821239590000004</v>
      </c>
      <c r="Q132" s="123"/>
      <c r="R132" s="161"/>
    </row>
    <row r="133" spans="2:18">
      <c r="B133" s="116" t="s">
        <v>70</v>
      </c>
      <c r="C133" s="117" t="s">
        <v>92</v>
      </c>
      <c r="D133" s="118" t="s">
        <v>71</v>
      </c>
      <c r="E133" s="117" t="s">
        <v>72</v>
      </c>
      <c r="F133" s="119">
        <v>43861.705775463022</v>
      </c>
      <c r="G133" s="119">
        <v>44592</v>
      </c>
      <c r="H133" s="118" t="s">
        <v>179</v>
      </c>
      <c r="I133" s="120">
        <v>28004</v>
      </c>
      <c r="J133" s="121">
        <v>25116.98</v>
      </c>
      <c r="K133" s="120">
        <v>25353.806285589399</v>
      </c>
      <c r="L133" s="121">
        <v>28004</v>
      </c>
      <c r="M133" s="122">
        <v>0.90536374394999997</v>
      </c>
      <c r="N133" s="159">
        <v>5.8751731935000002</v>
      </c>
      <c r="O133" s="117" t="s">
        <v>73</v>
      </c>
      <c r="P133" s="160">
        <v>0.2502977535</v>
      </c>
      <c r="Q133" s="123"/>
      <c r="R133" s="161"/>
    </row>
    <row r="134" spans="2:18">
      <c r="B134" s="116" t="s">
        <v>70</v>
      </c>
      <c r="C134" s="117" t="s">
        <v>92</v>
      </c>
      <c r="D134" s="118" t="s">
        <v>71</v>
      </c>
      <c r="E134" s="117" t="s">
        <v>72</v>
      </c>
      <c r="F134" s="119">
        <v>43861.700011574198</v>
      </c>
      <c r="G134" s="119">
        <v>44592</v>
      </c>
      <c r="H134" s="118" t="s">
        <v>179</v>
      </c>
      <c r="I134" s="120">
        <v>28004</v>
      </c>
      <c r="J134" s="121">
        <v>25116.98</v>
      </c>
      <c r="K134" s="120">
        <v>25353.806285589399</v>
      </c>
      <c r="L134" s="121">
        <v>28004</v>
      </c>
      <c r="M134" s="122">
        <v>0.90536374394999997</v>
      </c>
      <c r="N134" s="159">
        <v>5.8751731935000002</v>
      </c>
      <c r="O134" s="117" t="s">
        <v>73</v>
      </c>
      <c r="P134" s="160">
        <v>0.2502977535</v>
      </c>
      <c r="Q134" s="123"/>
      <c r="R134" s="161"/>
    </row>
    <row r="135" spans="2:18">
      <c r="B135" s="116" t="s">
        <v>70</v>
      </c>
      <c r="C135" s="117" t="s">
        <v>92</v>
      </c>
      <c r="D135" s="118" t="s">
        <v>71</v>
      </c>
      <c r="E135" s="117" t="s">
        <v>72</v>
      </c>
      <c r="F135" s="119">
        <v>43752.701851851773</v>
      </c>
      <c r="G135" s="119">
        <v>44039</v>
      </c>
      <c r="H135" s="118" t="s">
        <v>179</v>
      </c>
      <c r="I135" s="120">
        <v>53304</v>
      </c>
      <c r="J135" s="121">
        <v>51419.22</v>
      </c>
      <c r="K135" s="120">
        <v>50911.178127559702</v>
      </c>
      <c r="L135" s="121">
        <v>53304</v>
      </c>
      <c r="M135" s="122">
        <v>0.95510990033700005</v>
      </c>
      <c r="N135" s="159">
        <v>4.8352764056000002</v>
      </c>
      <c r="O135" s="117" t="s">
        <v>73</v>
      </c>
      <c r="P135" s="160">
        <v>0.50260514609999996</v>
      </c>
      <c r="Q135" s="123"/>
      <c r="R135" s="161"/>
    </row>
    <row r="136" spans="2:18">
      <c r="B136" s="116" t="s">
        <v>112</v>
      </c>
      <c r="C136" s="117" t="s">
        <v>92</v>
      </c>
      <c r="D136" s="118" t="s">
        <v>71</v>
      </c>
      <c r="E136" s="117" t="s">
        <v>72</v>
      </c>
      <c r="F136" s="119">
        <v>43402.654861111194</v>
      </c>
      <c r="G136" s="119">
        <v>45763</v>
      </c>
      <c r="H136" s="118" t="s">
        <v>179</v>
      </c>
      <c r="I136" s="120">
        <v>59446.7</v>
      </c>
      <c r="J136" s="121">
        <v>41081.089999999997</v>
      </c>
      <c r="K136" s="120">
        <v>41415.831844973902</v>
      </c>
      <c r="L136" s="121">
        <v>59446.7</v>
      </c>
      <c r="M136" s="122">
        <v>0.69668849313699999</v>
      </c>
      <c r="N136" s="159">
        <v>7.1826066722000004</v>
      </c>
      <c r="O136" s="117" t="s">
        <v>73</v>
      </c>
      <c r="P136" s="160">
        <v>0.40886522330000002</v>
      </c>
      <c r="Q136" s="123"/>
      <c r="R136" s="161"/>
    </row>
    <row r="137" spans="2:18">
      <c r="B137" s="116" t="s">
        <v>70</v>
      </c>
      <c r="C137" s="117" t="s">
        <v>92</v>
      </c>
      <c r="D137" s="118" t="s">
        <v>71</v>
      </c>
      <c r="E137" s="117" t="s">
        <v>72</v>
      </c>
      <c r="F137" s="119">
        <v>43861.701990740839</v>
      </c>
      <c r="G137" s="119">
        <v>44592</v>
      </c>
      <c r="H137" s="118" t="s">
        <v>179</v>
      </c>
      <c r="I137" s="120">
        <v>28004</v>
      </c>
      <c r="J137" s="121">
        <v>25116.98</v>
      </c>
      <c r="K137" s="120">
        <v>25353.806285589399</v>
      </c>
      <c r="L137" s="121">
        <v>28004</v>
      </c>
      <c r="M137" s="122">
        <v>0.90536374394999997</v>
      </c>
      <c r="N137" s="159">
        <v>5.8751731935000002</v>
      </c>
      <c r="O137" s="117" t="s">
        <v>73</v>
      </c>
      <c r="P137" s="160">
        <v>0.2502977535</v>
      </c>
      <c r="Q137" s="123"/>
      <c r="R137" s="161"/>
    </row>
    <row r="138" spans="2:18">
      <c r="B138" s="116" t="s">
        <v>70</v>
      </c>
      <c r="C138" s="117" t="s">
        <v>92</v>
      </c>
      <c r="D138" s="118" t="s">
        <v>71</v>
      </c>
      <c r="E138" s="117" t="s">
        <v>72</v>
      </c>
      <c r="F138" s="119">
        <v>43861.698831018526</v>
      </c>
      <c r="G138" s="119">
        <v>44592</v>
      </c>
      <c r="H138" s="118" t="s">
        <v>179</v>
      </c>
      <c r="I138" s="120">
        <v>28004</v>
      </c>
      <c r="J138" s="121">
        <v>25116.98</v>
      </c>
      <c r="K138" s="120">
        <v>25353.806285589399</v>
      </c>
      <c r="L138" s="121">
        <v>28004</v>
      </c>
      <c r="M138" s="122">
        <v>0.90536374394999997</v>
      </c>
      <c r="N138" s="159">
        <v>5.8751731935000002</v>
      </c>
      <c r="O138" s="117" t="s">
        <v>73</v>
      </c>
      <c r="P138" s="160">
        <v>0.2502977535</v>
      </c>
      <c r="Q138" s="123"/>
      <c r="R138" s="161"/>
    </row>
    <row r="139" spans="2:18">
      <c r="B139" s="116" t="s">
        <v>70</v>
      </c>
      <c r="C139" s="117" t="s">
        <v>92</v>
      </c>
      <c r="D139" s="118" t="s">
        <v>71</v>
      </c>
      <c r="E139" s="117" t="s">
        <v>72</v>
      </c>
      <c r="F139" s="119">
        <v>43593.693483796436</v>
      </c>
      <c r="G139" s="119">
        <v>44319</v>
      </c>
      <c r="H139" s="118" t="s">
        <v>179</v>
      </c>
      <c r="I139" s="120">
        <v>61093</v>
      </c>
      <c r="J139" s="121">
        <v>55075.19</v>
      </c>
      <c r="K139" s="120">
        <v>55530.9454314998</v>
      </c>
      <c r="L139" s="121">
        <v>61093</v>
      </c>
      <c r="M139" s="122">
        <v>0.90895757994399995</v>
      </c>
      <c r="N139" s="159">
        <v>5.6144832675999998</v>
      </c>
      <c r="O139" s="117" t="s">
        <v>73</v>
      </c>
      <c r="P139" s="160">
        <v>0.54821239590000004</v>
      </c>
      <c r="Q139" s="123"/>
      <c r="R139" s="161"/>
    </row>
    <row r="140" spans="2:18">
      <c r="B140" s="116" t="s">
        <v>70</v>
      </c>
      <c r="C140" s="117" t="s">
        <v>92</v>
      </c>
      <c r="D140" s="118" t="s">
        <v>71</v>
      </c>
      <c r="E140" s="117" t="s">
        <v>72</v>
      </c>
      <c r="F140" s="119">
        <v>43861.706122685224</v>
      </c>
      <c r="G140" s="119">
        <v>44592</v>
      </c>
      <c r="H140" s="118" t="s">
        <v>179</v>
      </c>
      <c r="I140" s="120">
        <v>28004</v>
      </c>
      <c r="J140" s="121">
        <v>25116.98</v>
      </c>
      <c r="K140" s="120">
        <v>25353.806285589399</v>
      </c>
      <c r="L140" s="121">
        <v>28004</v>
      </c>
      <c r="M140" s="122">
        <v>0.90536374394999997</v>
      </c>
      <c r="N140" s="159">
        <v>5.8751731935000002</v>
      </c>
      <c r="O140" s="117" t="s">
        <v>73</v>
      </c>
      <c r="P140" s="160">
        <v>0.2502977535</v>
      </c>
      <c r="Q140" s="123"/>
      <c r="R140" s="161"/>
    </row>
    <row r="141" spans="2:18">
      <c r="B141" s="116" t="s">
        <v>70</v>
      </c>
      <c r="C141" s="117" t="s">
        <v>92</v>
      </c>
      <c r="D141" s="118" t="s">
        <v>71</v>
      </c>
      <c r="E141" s="117" t="s">
        <v>72</v>
      </c>
      <c r="F141" s="119">
        <v>43861.700300925877</v>
      </c>
      <c r="G141" s="119">
        <v>44592</v>
      </c>
      <c r="H141" s="118" t="s">
        <v>179</v>
      </c>
      <c r="I141" s="120">
        <v>28004</v>
      </c>
      <c r="J141" s="121">
        <v>25116.98</v>
      </c>
      <c r="K141" s="120">
        <v>25353.806285589399</v>
      </c>
      <c r="L141" s="121">
        <v>28004</v>
      </c>
      <c r="M141" s="122">
        <v>0.90536374394999997</v>
      </c>
      <c r="N141" s="159">
        <v>5.8751731935000002</v>
      </c>
      <c r="O141" s="117" t="s">
        <v>73</v>
      </c>
      <c r="P141" s="160">
        <v>0.2502977535</v>
      </c>
      <c r="Q141" s="123"/>
      <c r="R141" s="161"/>
    </row>
    <row r="142" spans="2:18">
      <c r="B142" s="116" t="s">
        <v>70</v>
      </c>
      <c r="C142" s="117" t="s">
        <v>92</v>
      </c>
      <c r="D142" s="118" t="s">
        <v>71</v>
      </c>
      <c r="E142" s="117" t="s">
        <v>72</v>
      </c>
      <c r="F142" s="119">
        <v>43752.701909722295</v>
      </c>
      <c r="G142" s="119">
        <v>44039</v>
      </c>
      <c r="H142" s="118" t="s">
        <v>179</v>
      </c>
      <c r="I142" s="120">
        <v>53304</v>
      </c>
      <c r="J142" s="121">
        <v>51419.22</v>
      </c>
      <c r="K142" s="120">
        <v>50911.178127559702</v>
      </c>
      <c r="L142" s="121">
        <v>53304</v>
      </c>
      <c r="M142" s="122">
        <v>0.95510990033700005</v>
      </c>
      <c r="N142" s="159">
        <v>4.8352764056000002</v>
      </c>
      <c r="O142" s="117" t="s">
        <v>73</v>
      </c>
      <c r="P142" s="160">
        <v>0.50260514609999996</v>
      </c>
      <c r="Q142" s="123"/>
      <c r="R142" s="161"/>
    </row>
    <row r="143" spans="2:18">
      <c r="B143" s="116" t="s">
        <v>70</v>
      </c>
      <c r="C143" s="117" t="s">
        <v>92</v>
      </c>
      <c r="D143" s="118" t="s">
        <v>71</v>
      </c>
      <c r="E143" s="117" t="s">
        <v>72</v>
      </c>
      <c r="F143" s="119">
        <v>43410.55857638875</v>
      </c>
      <c r="G143" s="119">
        <v>44251</v>
      </c>
      <c r="H143" s="118" t="s">
        <v>179</v>
      </c>
      <c r="I143" s="120">
        <v>57555</v>
      </c>
      <c r="J143" s="121">
        <v>50640.79</v>
      </c>
      <c r="K143" s="120">
        <v>50358.3013246794</v>
      </c>
      <c r="L143" s="121">
        <v>57555</v>
      </c>
      <c r="M143" s="122">
        <v>0.874959626873</v>
      </c>
      <c r="N143" s="159">
        <v>6.1363575702000004</v>
      </c>
      <c r="O143" s="117" t="s">
        <v>73</v>
      </c>
      <c r="P143" s="160">
        <v>0.49714703780000002</v>
      </c>
      <c r="Q143" s="123"/>
      <c r="R143" s="161"/>
    </row>
    <row r="144" spans="2:18">
      <c r="B144" s="116" t="s">
        <v>70</v>
      </c>
      <c r="C144" s="117" t="s">
        <v>92</v>
      </c>
      <c r="D144" s="118" t="s">
        <v>71</v>
      </c>
      <c r="E144" s="117" t="s">
        <v>72</v>
      </c>
      <c r="F144" s="119">
        <v>43861.702604166698</v>
      </c>
      <c r="G144" s="119">
        <v>44592</v>
      </c>
      <c r="H144" s="118" t="s">
        <v>179</v>
      </c>
      <c r="I144" s="120">
        <v>28004</v>
      </c>
      <c r="J144" s="121">
        <v>25116.98</v>
      </c>
      <c r="K144" s="120">
        <v>25353.806285589399</v>
      </c>
      <c r="L144" s="121">
        <v>28004</v>
      </c>
      <c r="M144" s="122">
        <v>0.90536374394999997</v>
      </c>
      <c r="N144" s="159">
        <v>5.8751731935000002</v>
      </c>
      <c r="O144" s="117" t="s">
        <v>73</v>
      </c>
      <c r="P144" s="160">
        <v>0.2502977535</v>
      </c>
      <c r="Q144" s="123"/>
      <c r="R144" s="161"/>
    </row>
    <row r="145" spans="2:18" ht="15.75">
      <c r="B145" s="124" t="s">
        <v>93</v>
      </c>
      <c r="C145" s="125"/>
      <c r="D145" s="125"/>
      <c r="E145" s="125"/>
      <c r="F145" s="125"/>
      <c r="G145" s="125"/>
      <c r="H145" s="118"/>
      <c r="I145" s="126">
        <v>1019740.81</v>
      </c>
      <c r="J145" s="127">
        <v>875203.92999999993</v>
      </c>
      <c r="K145" s="126">
        <v>876565.36423076305</v>
      </c>
      <c r="L145" s="127">
        <v>1019740.81</v>
      </c>
      <c r="M145" s="123"/>
      <c r="N145" s="162"/>
      <c r="O145" s="123"/>
      <c r="P145" s="163">
        <v>8.653625375999999</v>
      </c>
      <c r="Q145" s="125"/>
      <c r="R145" s="164"/>
    </row>
    <row r="146" spans="2:18" ht="15.75">
      <c r="B146" s="129"/>
      <c r="C146" s="114"/>
      <c r="D146" s="114"/>
      <c r="E146" s="114"/>
      <c r="F146" s="130" t="s">
        <v>94</v>
      </c>
      <c r="G146" s="130"/>
      <c r="H146" s="130"/>
      <c r="I146" s="131">
        <v>438096.32</v>
      </c>
      <c r="J146" s="132" t="s">
        <v>95</v>
      </c>
      <c r="K146" s="132" t="s">
        <v>95</v>
      </c>
      <c r="L146" s="132" t="s">
        <v>95</v>
      </c>
      <c r="M146" s="143"/>
      <c r="N146" s="114"/>
      <c r="O146" s="114"/>
      <c r="P146" s="165">
        <v>4.3249728845000002</v>
      </c>
      <c r="Q146" s="114"/>
      <c r="R146" s="115"/>
    </row>
    <row r="147" spans="2:18" ht="15.75">
      <c r="B147" s="134"/>
      <c r="C147" s="123"/>
      <c r="D147" s="123"/>
      <c r="E147" s="123"/>
      <c r="F147" s="125" t="s">
        <v>96</v>
      </c>
      <c r="G147" s="125"/>
      <c r="H147" s="125"/>
      <c r="I147" s="126">
        <v>17710.490985332901</v>
      </c>
      <c r="J147" s="135" t="s">
        <v>95</v>
      </c>
      <c r="K147" s="135" t="s">
        <v>95</v>
      </c>
      <c r="L147" s="135" t="s">
        <v>95</v>
      </c>
      <c r="M147" s="144"/>
      <c r="N147" s="123"/>
      <c r="O147" s="123"/>
      <c r="P147" s="123"/>
      <c r="Q147" s="123"/>
      <c r="R147" s="136"/>
    </row>
    <row r="148" spans="2:18" ht="15.75">
      <c r="B148" s="134"/>
      <c r="C148" s="123"/>
      <c r="D148" s="123"/>
      <c r="E148" s="123"/>
      <c r="F148" s="125" t="s">
        <v>97</v>
      </c>
      <c r="G148" s="125"/>
      <c r="H148" s="125"/>
      <c r="I148" s="126">
        <v>1374.9970923487999</v>
      </c>
      <c r="J148" s="135" t="s">
        <v>95</v>
      </c>
      <c r="K148" s="135" t="s">
        <v>95</v>
      </c>
      <c r="L148" s="135" t="s">
        <v>95</v>
      </c>
      <c r="M148" s="144"/>
      <c r="N148" s="123"/>
      <c r="O148" s="123"/>
      <c r="P148" s="123"/>
      <c r="Q148" s="123"/>
      <c r="R148" s="136"/>
    </row>
    <row r="149" spans="2:18" ht="15.75">
      <c r="B149" s="137"/>
      <c r="C149" s="128"/>
      <c r="D149" s="128"/>
      <c r="E149" s="128"/>
      <c r="F149" s="138" t="s">
        <v>98</v>
      </c>
      <c r="G149" s="138"/>
      <c r="H149" s="138"/>
      <c r="I149" s="166">
        <v>11631549.103892986</v>
      </c>
      <c r="J149" s="166">
        <v>9635910.9000000004</v>
      </c>
      <c r="K149" s="166">
        <v>9691361.8684748784</v>
      </c>
      <c r="L149" s="166">
        <v>11177117.290000003</v>
      </c>
      <c r="M149" s="145"/>
      <c r="N149" s="142"/>
      <c r="O149" s="142"/>
      <c r="P149" s="141">
        <v>100.00000000020006</v>
      </c>
      <c r="Q149" s="128"/>
      <c r="R149" s="139"/>
    </row>
    <row r="151" spans="2:18" ht="15.75">
      <c r="B151" s="204" t="s">
        <v>56</v>
      </c>
      <c r="C151" s="204"/>
      <c r="D151" s="204"/>
      <c r="E151" s="204"/>
      <c r="F151" s="204"/>
      <c r="G151" s="204"/>
      <c r="H151" s="204"/>
      <c r="I151" s="204"/>
      <c r="J151" s="204"/>
      <c r="K151" s="204"/>
      <c r="L151" s="204"/>
      <c r="M151" s="204"/>
      <c r="N151" s="204"/>
      <c r="O151" s="204"/>
      <c r="P151" s="204"/>
      <c r="Q151" s="204"/>
      <c r="R151" s="204"/>
    </row>
    <row r="152" spans="2:18" ht="15.75">
      <c r="B152" s="204" t="s">
        <v>99</v>
      </c>
      <c r="C152" s="204"/>
      <c r="D152" s="204"/>
      <c r="E152" s="204"/>
      <c r="F152" s="204"/>
      <c r="G152" s="204"/>
      <c r="H152" s="204"/>
      <c r="I152" s="204"/>
      <c r="J152" s="204"/>
      <c r="K152" s="204"/>
      <c r="L152" s="204"/>
      <c r="M152" s="204"/>
      <c r="N152" s="204"/>
      <c r="O152" s="204"/>
      <c r="P152" s="204"/>
      <c r="Q152" s="204"/>
      <c r="R152" s="204"/>
    </row>
    <row r="153" spans="2:18" ht="15.75">
      <c r="B153" s="204" t="s">
        <v>207</v>
      </c>
      <c r="C153" s="204"/>
      <c r="D153" s="204"/>
      <c r="E153" s="204"/>
      <c r="F153" s="204"/>
      <c r="G153" s="204"/>
      <c r="H153" s="204"/>
      <c r="I153" s="204"/>
      <c r="J153" s="204"/>
      <c r="K153" s="204"/>
      <c r="L153" s="204"/>
      <c r="M153" s="204"/>
      <c r="N153" s="204"/>
      <c r="O153" s="204"/>
      <c r="P153" s="204"/>
      <c r="Q153" s="204"/>
      <c r="R153" s="204"/>
    </row>
    <row r="154" spans="2:18" ht="110.25">
      <c r="B154" s="147" t="s">
        <v>58</v>
      </c>
      <c r="C154" s="147" t="s">
        <v>59</v>
      </c>
      <c r="D154" s="147" t="s">
        <v>60</v>
      </c>
      <c r="E154" s="147" t="s">
        <v>61</v>
      </c>
      <c r="F154" s="147" t="s">
        <v>62</v>
      </c>
      <c r="G154" s="147" t="s">
        <v>63</v>
      </c>
      <c r="H154" s="147" t="s">
        <v>64</v>
      </c>
      <c r="I154" s="147" t="s">
        <v>65</v>
      </c>
      <c r="J154" s="147" t="s">
        <v>66</v>
      </c>
      <c r="K154" s="147" t="s">
        <v>67</v>
      </c>
      <c r="L154" s="147" t="s">
        <v>68</v>
      </c>
      <c r="M154" s="147" t="s">
        <v>100</v>
      </c>
      <c r="N154" s="147" t="s">
        <v>69</v>
      </c>
      <c r="O154" s="147" t="s">
        <v>101</v>
      </c>
      <c r="P154" s="147" t="s">
        <v>57</v>
      </c>
      <c r="Q154" s="147" t="s">
        <v>102</v>
      </c>
      <c r="R154" s="147" t="s">
        <v>103</v>
      </c>
    </row>
    <row r="155" spans="2:18">
      <c r="B155" s="148" t="s">
        <v>70</v>
      </c>
      <c r="C155" s="146" t="s">
        <v>75</v>
      </c>
      <c r="D155" s="146" t="s">
        <v>71</v>
      </c>
      <c r="E155" s="146" t="s">
        <v>72</v>
      </c>
      <c r="F155" s="149">
        <v>43396.693796296298</v>
      </c>
      <c r="G155" s="149">
        <v>43578</v>
      </c>
      <c r="H155" s="146" t="s">
        <v>179</v>
      </c>
      <c r="I155" s="167">
        <v>103041</v>
      </c>
      <c r="J155" s="167">
        <v>101166.78</v>
      </c>
      <c r="K155" s="167">
        <v>102802.2445209375</v>
      </c>
      <c r="L155" s="167">
        <v>103041</v>
      </c>
      <c r="M155" s="167">
        <v>99.768290797800006</v>
      </c>
      <c r="N155" s="167">
        <v>3.7499934954</v>
      </c>
      <c r="O155" s="146" t="s">
        <v>73</v>
      </c>
      <c r="P155" s="167">
        <v>3.0052080309</v>
      </c>
      <c r="Q155" s="167"/>
      <c r="R155" s="168"/>
    </row>
    <row r="156" spans="2:18">
      <c r="B156" s="60" t="s">
        <v>70</v>
      </c>
      <c r="C156" s="1" t="s">
        <v>75</v>
      </c>
      <c r="D156" s="1" t="s">
        <v>71</v>
      </c>
      <c r="E156" s="1" t="s">
        <v>72</v>
      </c>
      <c r="F156" s="3">
        <v>43397.621747685189</v>
      </c>
      <c r="G156" s="3">
        <v>43627</v>
      </c>
      <c r="H156" s="1" t="s">
        <v>179</v>
      </c>
      <c r="I156" s="169">
        <v>103041</v>
      </c>
      <c r="J156" s="169">
        <v>100678.18</v>
      </c>
      <c r="K156" s="169">
        <v>102295.4325207816</v>
      </c>
      <c r="L156" s="169">
        <v>103041</v>
      </c>
      <c r="M156" s="169">
        <v>99.276436098999994</v>
      </c>
      <c r="N156" s="169">
        <v>3.7500046386000001</v>
      </c>
      <c r="O156" s="1" t="s">
        <v>73</v>
      </c>
      <c r="P156" s="169">
        <v>2.9903924448999999</v>
      </c>
      <c r="Q156" s="169"/>
      <c r="R156" s="170"/>
    </row>
    <row r="157" spans="2:18">
      <c r="B157" s="60" t="s">
        <v>70</v>
      </c>
      <c r="C157" s="1" t="s">
        <v>75</v>
      </c>
      <c r="D157" s="1" t="s">
        <v>71</v>
      </c>
      <c r="E157" s="1" t="s">
        <v>72</v>
      </c>
      <c r="F157" s="3">
        <v>43410.556435185186</v>
      </c>
      <c r="G157" s="3">
        <v>43570</v>
      </c>
      <c r="H157" s="1" t="s">
        <v>179</v>
      </c>
      <c r="I157" s="169">
        <v>51525</v>
      </c>
      <c r="J157" s="169">
        <v>50700.18</v>
      </c>
      <c r="K157" s="169">
        <v>51447.106447636499</v>
      </c>
      <c r="L157" s="169">
        <v>51525</v>
      </c>
      <c r="M157" s="169">
        <v>99.848823770300001</v>
      </c>
      <c r="N157" s="169">
        <v>3.7500080102000002</v>
      </c>
      <c r="O157" s="1" t="s">
        <v>73</v>
      </c>
      <c r="P157" s="169">
        <v>1.5039482666999999</v>
      </c>
      <c r="Q157" s="169"/>
      <c r="R157" s="170"/>
    </row>
    <row r="158" spans="2:18" ht="15.75">
      <c r="B158" s="61" t="s">
        <v>76</v>
      </c>
      <c r="C158" s="24"/>
      <c r="D158" s="24"/>
      <c r="E158" s="24"/>
      <c r="F158" s="150"/>
      <c r="G158" s="150"/>
      <c r="H158" s="24"/>
      <c r="I158" s="171">
        <v>257607</v>
      </c>
      <c r="J158" s="171">
        <v>252545.13999999998</v>
      </c>
      <c r="K158" s="171">
        <v>256544.78348935558</v>
      </c>
      <c r="L158" s="171">
        <v>257607</v>
      </c>
      <c r="M158" s="171"/>
      <c r="N158" s="171"/>
      <c r="O158" s="24"/>
      <c r="P158" s="171">
        <v>7.4995487425</v>
      </c>
      <c r="Q158" s="171" t="s">
        <v>74</v>
      </c>
      <c r="R158" s="172">
        <v>0.2290767221274235</v>
      </c>
    </row>
    <row r="159" spans="2:18">
      <c r="B159" s="60" t="s">
        <v>112</v>
      </c>
      <c r="C159" s="1" t="s">
        <v>109</v>
      </c>
      <c r="D159" s="1" t="s">
        <v>71</v>
      </c>
      <c r="E159" s="1" t="s">
        <v>72</v>
      </c>
      <c r="F159" s="3">
        <v>43552.455578703702</v>
      </c>
      <c r="G159" s="3">
        <v>45155</v>
      </c>
      <c r="H159" s="1" t="s">
        <v>179</v>
      </c>
      <c r="I159" s="169">
        <v>15231.18</v>
      </c>
      <c r="J159" s="169">
        <v>12069.06</v>
      </c>
      <c r="K159" s="169">
        <v>12074.948656405</v>
      </c>
      <c r="L159" s="169">
        <v>15231.18</v>
      </c>
      <c r="M159" s="169">
        <v>79.277827826899994</v>
      </c>
      <c r="N159" s="169">
        <v>6.1358826064</v>
      </c>
      <c r="O159" s="1" t="s">
        <v>73</v>
      </c>
      <c r="P159" s="169">
        <v>0.35298580149999997</v>
      </c>
      <c r="Q159" s="169"/>
      <c r="R159" s="170"/>
    </row>
    <row r="160" spans="2:18">
      <c r="B160" s="60" t="s">
        <v>112</v>
      </c>
      <c r="C160" s="1" t="s">
        <v>109</v>
      </c>
      <c r="D160" s="1" t="s">
        <v>71</v>
      </c>
      <c r="E160" s="1" t="s">
        <v>72</v>
      </c>
      <c r="F160" s="3">
        <v>43529.487777777773</v>
      </c>
      <c r="G160" s="3">
        <v>45155</v>
      </c>
      <c r="H160" s="1" t="s">
        <v>179</v>
      </c>
      <c r="I160" s="169">
        <v>1269.28</v>
      </c>
      <c r="J160" s="169">
        <v>1001.97</v>
      </c>
      <c r="K160" s="169">
        <v>1006.2298111994</v>
      </c>
      <c r="L160" s="169">
        <v>1269.28</v>
      </c>
      <c r="M160" s="169">
        <v>79.275637463699994</v>
      </c>
      <c r="N160" s="169">
        <v>6.1366759551000003</v>
      </c>
      <c r="O160" s="1" t="s">
        <v>73</v>
      </c>
      <c r="P160" s="169">
        <v>2.94150184E-2</v>
      </c>
      <c r="Q160" s="169"/>
      <c r="R160" s="170"/>
    </row>
    <row r="161" spans="2:18">
      <c r="B161" s="60" t="s">
        <v>112</v>
      </c>
      <c r="C161" s="1" t="s">
        <v>109</v>
      </c>
      <c r="D161" s="1" t="s">
        <v>71</v>
      </c>
      <c r="E161" s="1" t="s">
        <v>72</v>
      </c>
      <c r="F161" s="3">
        <v>43537.477951388893</v>
      </c>
      <c r="G161" s="3">
        <v>45155</v>
      </c>
      <c r="H161" s="1" t="s">
        <v>179</v>
      </c>
      <c r="I161" s="169">
        <v>228466.8</v>
      </c>
      <c r="J161" s="169">
        <v>180591.76</v>
      </c>
      <c r="K161" s="169">
        <v>181122.91212790349</v>
      </c>
      <c r="L161" s="169">
        <v>228466.8</v>
      </c>
      <c r="M161" s="169">
        <v>79.277563360599999</v>
      </c>
      <c r="N161" s="169">
        <v>6.1359628343999999</v>
      </c>
      <c r="O161" s="1" t="s">
        <v>73</v>
      </c>
      <c r="P161" s="169">
        <v>5.2947485013</v>
      </c>
      <c r="Q161" s="169"/>
      <c r="R161" s="170"/>
    </row>
    <row r="162" spans="2:18">
      <c r="B162" s="60" t="s">
        <v>112</v>
      </c>
      <c r="C162" s="1" t="s">
        <v>109</v>
      </c>
      <c r="D162" s="1" t="s">
        <v>71</v>
      </c>
      <c r="E162" s="1" t="s">
        <v>72</v>
      </c>
      <c r="F162" s="3">
        <v>43543.481412037036</v>
      </c>
      <c r="G162" s="3">
        <v>45036</v>
      </c>
      <c r="H162" s="1" t="s">
        <v>179</v>
      </c>
      <c r="I162" s="169">
        <v>41565.51</v>
      </c>
      <c r="J162" s="169">
        <v>34264.089999999997</v>
      </c>
      <c r="K162" s="169">
        <v>34322.881486353101</v>
      </c>
      <c r="L162" s="169">
        <v>41565.51</v>
      </c>
      <c r="M162" s="169">
        <v>82.575388793100004</v>
      </c>
      <c r="N162" s="169">
        <v>5.3538159211999998</v>
      </c>
      <c r="O162" s="1" t="s">
        <v>73</v>
      </c>
      <c r="P162" s="169">
        <v>1.0033574614</v>
      </c>
      <c r="Q162" s="169"/>
      <c r="R162" s="170"/>
    </row>
    <row r="163" spans="2:18">
      <c r="B163" s="60" t="s">
        <v>112</v>
      </c>
      <c r="C163" s="1" t="s">
        <v>109</v>
      </c>
      <c r="D163" s="1" t="s">
        <v>71</v>
      </c>
      <c r="E163" s="1" t="s">
        <v>72</v>
      </c>
      <c r="F163" s="3">
        <v>43522.561932870369</v>
      </c>
      <c r="G163" s="3">
        <v>45036</v>
      </c>
      <c r="H163" s="1" t="s">
        <v>179</v>
      </c>
      <c r="I163" s="169">
        <v>116138.82</v>
      </c>
      <c r="J163" s="169">
        <v>95450.92</v>
      </c>
      <c r="K163" s="169">
        <v>95902.062837931298</v>
      </c>
      <c r="L163" s="169">
        <v>116138.82</v>
      </c>
      <c r="M163" s="169">
        <v>82.575372160599997</v>
      </c>
      <c r="N163" s="169">
        <v>5.3538193978999997</v>
      </c>
      <c r="O163" s="1" t="s">
        <v>73</v>
      </c>
      <c r="P163" s="169">
        <v>2.8034956898000001</v>
      </c>
      <c r="Q163" s="169"/>
      <c r="R163" s="170"/>
    </row>
    <row r="164" spans="2:18" ht="15.75">
      <c r="B164" s="61" t="s">
        <v>110</v>
      </c>
      <c r="C164" s="24"/>
      <c r="D164" s="24"/>
      <c r="E164" s="24"/>
      <c r="F164" s="150"/>
      <c r="G164" s="150"/>
      <c r="H164" s="24"/>
      <c r="I164" s="171">
        <v>402671.58999999997</v>
      </c>
      <c r="J164" s="171">
        <v>323377.8</v>
      </c>
      <c r="K164" s="171">
        <v>324429.03491979232</v>
      </c>
      <c r="L164" s="171">
        <v>402671.58999999997</v>
      </c>
      <c r="M164" s="171"/>
      <c r="N164" s="171"/>
      <c r="O164" s="24"/>
      <c r="P164" s="171">
        <v>9.4840024724000003</v>
      </c>
      <c r="Q164" s="171" t="s">
        <v>74</v>
      </c>
      <c r="R164" s="172">
        <v>0.34235764387665268</v>
      </c>
    </row>
    <row r="165" spans="2:18">
      <c r="B165" s="60" t="s">
        <v>112</v>
      </c>
      <c r="C165" s="1" t="s">
        <v>111</v>
      </c>
      <c r="D165" s="1" t="s">
        <v>71</v>
      </c>
      <c r="E165" s="1" t="s">
        <v>72</v>
      </c>
      <c r="F165" s="3">
        <v>43405.635879629626</v>
      </c>
      <c r="G165" s="3">
        <v>46885</v>
      </c>
      <c r="H165" s="1" t="s">
        <v>179</v>
      </c>
      <c r="I165" s="169">
        <v>1674.84</v>
      </c>
      <c r="J165" s="169">
        <v>1066.77</v>
      </c>
      <c r="K165" s="169">
        <v>1059.4490952509</v>
      </c>
      <c r="L165" s="169">
        <v>1674.84</v>
      </c>
      <c r="M165" s="169">
        <v>63.256734688100003</v>
      </c>
      <c r="N165" s="169">
        <v>6.3476488715999997</v>
      </c>
      <c r="O165" s="1" t="s">
        <v>73</v>
      </c>
      <c r="P165" s="169">
        <v>3.09707725E-2</v>
      </c>
      <c r="Q165" s="169"/>
      <c r="R165" s="170"/>
    </row>
    <row r="166" spans="2:18">
      <c r="B166" s="60" t="s">
        <v>112</v>
      </c>
      <c r="C166" s="1" t="s">
        <v>111</v>
      </c>
      <c r="D166" s="1" t="s">
        <v>71</v>
      </c>
      <c r="E166" s="1" t="s">
        <v>72</v>
      </c>
      <c r="F166" s="3">
        <v>43529.479733796295</v>
      </c>
      <c r="G166" s="3">
        <v>45595</v>
      </c>
      <c r="H166" s="1" t="s">
        <v>179</v>
      </c>
      <c r="I166" s="169">
        <v>2660.31</v>
      </c>
      <c r="J166" s="169">
        <v>2037.69</v>
      </c>
      <c r="K166" s="169">
        <v>2045.5583830178</v>
      </c>
      <c r="L166" s="169">
        <v>2660.31</v>
      </c>
      <c r="M166" s="169">
        <v>76.891730024599994</v>
      </c>
      <c r="N166" s="169">
        <v>5.5739870754999998</v>
      </c>
      <c r="O166" s="1" t="s">
        <v>73</v>
      </c>
      <c r="P166" s="169">
        <v>5.9797609600000003E-2</v>
      </c>
      <c r="Q166" s="169"/>
      <c r="R166" s="170"/>
    </row>
    <row r="167" spans="2:18" ht="15.75">
      <c r="B167" s="61" t="s">
        <v>77</v>
      </c>
      <c r="C167" s="24"/>
      <c r="D167" s="24"/>
      <c r="E167" s="24"/>
      <c r="F167" s="150"/>
      <c r="G167" s="150"/>
      <c r="H167" s="24"/>
      <c r="I167" s="171">
        <v>4335.1499999999996</v>
      </c>
      <c r="J167" s="171">
        <v>3104.46</v>
      </c>
      <c r="K167" s="171">
        <v>3105.0074782686997</v>
      </c>
      <c r="L167" s="171">
        <v>4335.1499999999996</v>
      </c>
      <c r="M167" s="171"/>
      <c r="N167" s="171"/>
      <c r="O167" s="24"/>
      <c r="P167" s="171">
        <v>9.0768382100000003E-2</v>
      </c>
      <c r="Q167" s="171" t="s">
        <v>74</v>
      </c>
      <c r="R167" s="172">
        <v>6.7268889299964944E-4</v>
      </c>
    </row>
    <row r="168" spans="2:18">
      <c r="B168" s="60" t="s">
        <v>70</v>
      </c>
      <c r="C168" s="1" t="s">
        <v>78</v>
      </c>
      <c r="D168" s="1" t="s">
        <v>71</v>
      </c>
      <c r="E168" s="1" t="s">
        <v>72</v>
      </c>
      <c r="F168" s="3">
        <v>43416.694606481484</v>
      </c>
      <c r="G168" s="3">
        <v>44144</v>
      </c>
      <c r="H168" s="1" t="s">
        <v>179</v>
      </c>
      <c r="I168" s="169">
        <v>55006.85</v>
      </c>
      <c r="J168" s="169">
        <v>50020.55</v>
      </c>
      <c r="K168" s="169">
        <v>50355.4163491687</v>
      </c>
      <c r="L168" s="169">
        <v>55006.85</v>
      </c>
      <c r="M168" s="169">
        <v>91.543901076300003</v>
      </c>
      <c r="N168" s="169">
        <v>5.0952447261999998</v>
      </c>
      <c r="O168" s="1" t="s">
        <v>73</v>
      </c>
      <c r="P168" s="169">
        <v>1.4720349961000001</v>
      </c>
      <c r="Q168" s="169"/>
      <c r="R168" s="170"/>
    </row>
    <row r="169" spans="2:18">
      <c r="B169" s="60" t="s">
        <v>70</v>
      </c>
      <c r="C169" s="1" t="s">
        <v>78</v>
      </c>
      <c r="D169" s="1" t="s">
        <v>71</v>
      </c>
      <c r="E169" s="1" t="s">
        <v>72</v>
      </c>
      <c r="F169" s="3">
        <v>43416.693541666667</v>
      </c>
      <c r="G169" s="3">
        <v>44144</v>
      </c>
      <c r="H169" s="1" t="s">
        <v>179</v>
      </c>
      <c r="I169" s="169">
        <v>55006.85</v>
      </c>
      <c r="J169" s="169">
        <v>50020.55</v>
      </c>
      <c r="K169" s="169">
        <v>50355.4163491687</v>
      </c>
      <c r="L169" s="169">
        <v>55006.85</v>
      </c>
      <c r="M169" s="169">
        <v>91.543901076300003</v>
      </c>
      <c r="N169" s="169">
        <v>5.0952447261999998</v>
      </c>
      <c r="O169" s="1" t="s">
        <v>73</v>
      </c>
      <c r="P169" s="169">
        <v>1.4720349961000001</v>
      </c>
      <c r="Q169" s="169"/>
      <c r="R169" s="170"/>
    </row>
    <row r="170" spans="2:18" ht="15.75">
      <c r="B170" s="61" t="s">
        <v>79</v>
      </c>
      <c r="C170" s="24"/>
      <c r="D170" s="24"/>
      <c r="E170" s="24"/>
      <c r="F170" s="150"/>
      <c r="G170" s="150"/>
      <c r="H170" s="24"/>
      <c r="I170" s="171">
        <v>110013.7</v>
      </c>
      <c r="J170" s="171">
        <v>100041.1</v>
      </c>
      <c r="K170" s="171">
        <v>100710.8326983374</v>
      </c>
      <c r="L170" s="171">
        <v>110013.7</v>
      </c>
      <c r="M170" s="171"/>
      <c r="N170" s="171"/>
      <c r="O170" s="24"/>
      <c r="P170" s="171">
        <v>2.9440699922000002</v>
      </c>
      <c r="Q170" s="171" t="s">
        <v>74</v>
      </c>
      <c r="R170" s="172">
        <v>8.3293050173518901E-2</v>
      </c>
    </row>
    <row r="171" spans="2:18">
      <c r="B171" s="60" t="s">
        <v>70</v>
      </c>
      <c r="C171" s="1" t="s">
        <v>80</v>
      </c>
      <c r="D171" s="1" t="s">
        <v>71</v>
      </c>
      <c r="E171" s="1" t="s">
        <v>72</v>
      </c>
      <c r="F171" s="3">
        <v>43551.695509259254</v>
      </c>
      <c r="G171" s="3">
        <v>43742</v>
      </c>
      <c r="H171" s="1" t="s">
        <v>179</v>
      </c>
      <c r="I171" s="169">
        <v>154604.79</v>
      </c>
      <c r="J171" s="169">
        <v>151346.88</v>
      </c>
      <c r="K171" s="169">
        <v>151415.37253235409</v>
      </c>
      <c r="L171" s="169">
        <v>154604.79</v>
      </c>
      <c r="M171" s="169">
        <v>97.937051324400002</v>
      </c>
      <c r="N171" s="169">
        <v>4.2150273745</v>
      </c>
      <c r="O171" s="1" t="s">
        <v>73</v>
      </c>
      <c r="P171" s="169">
        <v>4.4263108812</v>
      </c>
      <c r="Q171" s="169"/>
      <c r="R171" s="170"/>
    </row>
    <row r="172" spans="2:18">
      <c r="B172" s="60" t="s">
        <v>70</v>
      </c>
      <c r="C172" s="1" t="s">
        <v>80</v>
      </c>
      <c r="D172" s="1" t="s">
        <v>71</v>
      </c>
      <c r="E172" s="1" t="s">
        <v>72</v>
      </c>
      <c r="F172" s="3">
        <v>43390.728148148148</v>
      </c>
      <c r="G172" s="3">
        <v>43759</v>
      </c>
      <c r="H172" s="1" t="s">
        <v>179</v>
      </c>
      <c r="I172" s="169">
        <v>52078.09</v>
      </c>
      <c r="J172" s="169">
        <v>50005.62</v>
      </c>
      <c r="K172" s="169">
        <v>50426.645108305704</v>
      </c>
      <c r="L172" s="169">
        <v>52078.09</v>
      </c>
      <c r="M172" s="169">
        <v>96.828906567600001</v>
      </c>
      <c r="N172" s="169">
        <v>4.1642134649999996</v>
      </c>
      <c r="O172" s="1" t="s">
        <v>73</v>
      </c>
      <c r="P172" s="169">
        <v>1.4741172195000001</v>
      </c>
      <c r="Q172" s="169"/>
      <c r="R172" s="170"/>
    </row>
    <row r="173" spans="2:18">
      <c r="B173" s="60" t="s">
        <v>70</v>
      </c>
      <c r="C173" s="1" t="s">
        <v>80</v>
      </c>
      <c r="D173" s="1" t="s">
        <v>71</v>
      </c>
      <c r="E173" s="1" t="s">
        <v>72</v>
      </c>
      <c r="F173" s="3">
        <v>43543.574004629627</v>
      </c>
      <c r="G173" s="3">
        <v>43742</v>
      </c>
      <c r="H173" s="1" t="s">
        <v>179</v>
      </c>
      <c r="I173" s="169">
        <v>154604.79</v>
      </c>
      <c r="J173" s="169">
        <v>151209.98000000001</v>
      </c>
      <c r="K173" s="169">
        <v>151415.36513779091</v>
      </c>
      <c r="L173" s="169">
        <v>154604.79</v>
      </c>
      <c r="M173" s="169">
        <v>97.937046541599997</v>
      </c>
      <c r="N173" s="169">
        <v>4.2150374560000001</v>
      </c>
      <c r="O173" s="1" t="s">
        <v>73</v>
      </c>
      <c r="P173" s="169">
        <v>4.4263106649999999</v>
      </c>
      <c r="Q173" s="169"/>
      <c r="R173" s="170"/>
    </row>
    <row r="174" spans="2:18" ht="15.75">
      <c r="B174" s="61" t="s">
        <v>81</v>
      </c>
      <c r="C174" s="24"/>
      <c r="D174" s="24"/>
      <c r="E174" s="24"/>
      <c r="F174" s="150"/>
      <c r="G174" s="150"/>
      <c r="H174" s="24"/>
      <c r="I174" s="171">
        <v>361287.67000000004</v>
      </c>
      <c r="J174" s="171">
        <v>352562.48</v>
      </c>
      <c r="K174" s="171">
        <v>353257.38277845073</v>
      </c>
      <c r="L174" s="171">
        <v>361287.67000000004</v>
      </c>
      <c r="M174" s="171"/>
      <c r="N174" s="171"/>
      <c r="O174" s="24"/>
      <c r="P174" s="171">
        <v>10.3267387657</v>
      </c>
      <c r="Q174" s="171" t="s">
        <v>74</v>
      </c>
      <c r="R174" s="172">
        <v>0.24758829320989797</v>
      </c>
    </row>
    <row r="175" spans="2:18">
      <c r="B175" s="60" t="s">
        <v>112</v>
      </c>
      <c r="C175" s="1" t="s">
        <v>82</v>
      </c>
      <c r="D175" s="1" t="s">
        <v>71</v>
      </c>
      <c r="E175" s="1" t="s">
        <v>72</v>
      </c>
      <c r="F175" s="3">
        <v>43475.59375</v>
      </c>
      <c r="G175" s="3">
        <v>44020</v>
      </c>
      <c r="H175" s="1" t="s">
        <v>179</v>
      </c>
      <c r="I175" s="169">
        <v>26963.35</v>
      </c>
      <c r="J175" s="169">
        <v>25003.599999999999</v>
      </c>
      <c r="K175" s="169">
        <v>25289.221848585701</v>
      </c>
      <c r="L175" s="169">
        <v>26963.35</v>
      </c>
      <c r="M175" s="169">
        <v>93.7910973547</v>
      </c>
      <c r="N175" s="169">
        <v>5.3189363138000001</v>
      </c>
      <c r="O175" s="1" t="s">
        <v>73</v>
      </c>
      <c r="P175" s="169">
        <v>0.73927736639999997</v>
      </c>
      <c r="Q175" s="169"/>
      <c r="R175" s="170"/>
    </row>
    <row r="176" spans="2:18">
      <c r="B176" s="60" t="s">
        <v>70</v>
      </c>
      <c r="C176" s="1" t="s">
        <v>82</v>
      </c>
      <c r="D176" s="1" t="s">
        <v>71</v>
      </c>
      <c r="E176" s="1" t="s">
        <v>72</v>
      </c>
      <c r="F176" s="3">
        <v>43461.710763888885</v>
      </c>
      <c r="G176" s="3">
        <v>44958</v>
      </c>
      <c r="H176" s="1" t="s">
        <v>179</v>
      </c>
      <c r="I176" s="169">
        <v>59425.68</v>
      </c>
      <c r="J176" s="169">
        <v>50708.77</v>
      </c>
      <c r="K176" s="169">
        <v>50185.780852983502</v>
      </c>
      <c r="L176" s="169">
        <v>59425.68</v>
      </c>
      <c r="M176" s="169">
        <v>84.451336279200007</v>
      </c>
      <c r="N176" s="169">
        <v>4.2951540540000002</v>
      </c>
      <c r="O176" s="1" t="s">
        <v>73</v>
      </c>
      <c r="P176" s="169">
        <v>1.4670760581</v>
      </c>
      <c r="Q176" s="169"/>
      <c r="R176" s="170"/>
    </row>
    <row r="177" spans="2:18">
      <c r="B177" s="60" t="s">
        <v>70</v>
      </c>
      <c r="C177" s="1" t="s">
        <v>82</v>
      </c>
      <c r="D177" s="1" t="s">
        <v>71</v>
      </c>
      <c r="E177" s="1" t="s">
        <v>72</v>
      </c>
      <c r="F177" s="3">
        <v>43461.704942129625</v>
      </c>
      <c r="G177" s="3">
        <v>44958</v>
      </c>
      <c r="H177" s="1" t="s">
        <v>179</v>
      </c>
      <c r="I177" s="169">
        <v>59425.68</v>
      </c>
      <c r="J177" s="169">
        <v>50708.77</v>
      </c>
      <c r="K177" s="169">
        <v>50185.780852983502</v>
      </c>
      <c r="L177" s="169">
        <v>59425.68</v>
      </c>
      <c r="M177" s="169">
        <v>84.451336279200007</v>
      </c>
      <c r="N177" s="169">
        <v>4.2951540540000002</v>
      </c>
      <c r="O177" s="1" t="s">
        <v>73</v>
      </c>
      <c r="P177" s="169">
        <v>1.4670760581</v>
      </c>
      <c r="Q177" s="169"/>
      <c r="R177" s="170"/>
    </row>
    <row r="178" spans="2:18">
      <c r="B178" s="60" t="s">
        <v>70</v>
      </c>
      <c r="C178" s="1" t="s">
        <v>82</v>
      </c>
      <c r="D178" s="1" t="s">
        <v>71</v>
      </c>
      <c r="E178" s="1" t="s">
        <v>72</v>
      </c>
      <c r="F178" s="3">
        <v>43461.7112037037</v>
      </c>
      <c r="G178" s="3">
        <v>44958</v>
      </c>
      <c r="H178" s="1" t="s">
        <v>179</v>
      </c>
      <c r="I178" s="169">
        <v>59425.68</v>
      </c>
      <c r="J178" s="169">
        <v>50708.77</v>
      </c>
      <c r="K178" s="169">
        <v>50185.780852983502</v>
      </c>
      <c r="L178" s="169">
        <v>59425.68</v>
      </c>
      <c r="M178" s="169">
        <v>84.451336279200007</v>
      </c>
      <c r="N178" s="169">
        <v>4.2951540540000002</v>
      </c>
      <c r="O178" s="1" t="s">
        <v>73</v>
      </c>
      <c r="P178" s="169">
        <v>1.4670760581</v>
      </c>
      <c r="Q178" s="169"/>
      <c r="R178" s="170"/>
    </row>
    <row r="179" spans="2:18">
      <c r="B179" s="60" t="s">
        <v>70</v>
      </c>
      <c r="C179" s="1" t="s">
        <v>82</v>
      </c>
      <c r="D179" s="1" t="s">
        <v>71</v>
      </c>
      <c r="E179" s="1" t="s">
        <v>72</v>
      </c>
      <c r="F179" s="3">
        <v>43461.705451388887</v>
      </c>
      <c r="G179" s="3">
        <v>44958</v>
      </c>
      <c r="H179" s="1" t="s">
        <v>179</v>
      </c>
      <c r="I179" s="169">
        <v>59425.68</v>
      </c>
      <c r="J179" s="169">
        <v>50708.77</v>
      </c>
      <c r="K179" s="169">
        <v>50185.780852983502</v>
      </c>
      <c r="L179" s="169">
        <v>59425.68</v>
      </c>
      <c r="M179" s="169">
        <v>84.451336279200007</v>
      </c>
      <c r="N179" s="169">
        <v>4.2951540540000002</v>
      </c>
      <c r="O179" s="1" t="s">
        <v>73</v>
      </c>
      <c r="P179" s="169">
        <v>1.4670760581</v>
      </c>
      <c r="Q179" s="169"/>
      <c r="R179" s="170"/>
    </row>
    <row r="180" spans="2:18">
      <c r="B180" s="60" t="s">
        <v>70</v>
      </c>
      <c r="C180" s="1" t="s">
        <v>82</v>
      </c>
      <c r="D180" s="1" t="s">
        <v>71</v>
      </c>
      <c r="E180" s="1" t="s">
        <v>72</v>
      </c>
      <c r="F180" s="3">
        <v>43461.711678240739</v>
      </c>
      <c r="G180" s="3">
        <v>44958</v>
      </c>
      <c r="H180" s="1" t="s">
        <v>179</v>
      </c>
      <c r="I180" s="169">
        <v>59425.68</v>
      </c>
      <c r="J180" s="169">
        <v>50708.77</v>
      </c>
      <c r="K180" s="169">
        <v>50185.780852983502</v>
      </c>
      <c r="L180" s="169">
        <v>59425.68</v>
      </c>
      <c r="M180" s="169">
        <v>84.451336279200007</v>
      </c>
      <c r="N180" s="169">
        <v>4.2951540540000002</v>
      </c>
      <c r="O180" s="1" t="s">
        <v>73</v>
      </c>
      <c r="P180" s="169">
        <v>1.4670760581</v>
      </c>
      <c r="Q180" s="169"/>
      <c r="R180" s="170"/>
    </row>
    <row r="181" spans="2:18">
      <c r="B181" s="60" t="s">
        <v>70</v>
      </c>
      <c r="C181" s="1" t="s">
        <v>82</v>
      </c>
      <c r="D181" s="1" t="s">
        <v>71</v>
      </c>
      <c r="E181" s="1" t="s">
        <v>72</v>
      </c>
      <c r="F181" s="3">
        <v>43461.706041666665</v>
      </c>
      <c r="G181" s="3">
        <v>44958</v>
      </c>
      <c r="H181" s="1" t="s">
        <v>179</v>
      </c>
      <c r="I181" s="169">
        <v>59425.68</v>
      </c>
      <c r="J181" s="169">
        <v>50708.77</v>
      </c>
      <c r="K181" s="169">
        <v>50185.780852983502</v>
      </c>
      <c r="L181" s="169">
        <v>59425.68</v>
      </c>
      <c r="M181" s="169">
        <v>84.451336279200007</v>
      </c>
      <c r="N181" s="169">
        <v>4.2951540540000002</v>
      </c>
      <c r="O181" s="1" t="s">
        <v>73</v>
      </c>
      <c r="P181" s="169">
        <v>1.4670760581</v>
      </c>
      <c r="Q181" s="169"/>
      <c r="R181" s="170"/>
    </row>
    <row r="182" spans="2:18" ht="15.75">
      <c r="B182" s="61" t="s">
        <v>83</v>
      </c>
      <c r="C182" s="24"/>
      <c r="D182" s="24"/>
      <c r="E182" s="24"/>
      <c r="F182" s="150"/>
      <c r="G182" s="150"/>
      <c r="H182" s="24"/>
      <c r="I182" s="171">
        <v>383517.43</v>
      </c>
      <c r="J182" s="171">
        <v>329256.21999999997</v>
      </c>
      <c r="K182" s="171">
        <v>326403.90696648671</v>
      </c>
      <c r="L182" s="171">
        <v>383517.43</v>
      </c>
      <c r="M182" s="171"/>
      <c r="N182" s="171"/>
      <c r="O182" s="24"/>
      <c r="P182" s="171">
        <v>9.5417337149999994</v>
      </c>
      <c r="Q182" s="171" t="s">
        <v>74</v>
      </c>
      <c r="R182" s="172">
        <v>7.8213397822450834E-2</v>
      </c>
    </row>
    <row r="183" spans="2:18">
      <c r="B183" s="60" t="s">
        <v>70</v>
      </c>
      <c r="C183" s="1" t="s">
        <v>84</v>
      </c>
      <c r="D183" s="1" t="s">
        <v>71</v>
      </c>
      <c r="E183" s="1" t="s">
        <v>72</v>
      </c>
      <c r="F183" s="3">
        <v>43431.524270833332</v>
      </c>
      <c r="G183" s="3">
        <v>44043</v>
      </c>
      <c r="H183" s="1" t="s">
        <v>179</v>
      </c>
      <c r="I183" s="169">
        <v>328578.08</v>
      </c>
      <c r="J183" s="169">
        <v>302285.21999999997</v>
      </c>
      <c r="K183" s="169">
        <v>300485.93497765972</v>
      </c>
      <c r="L183" s="169">
        <v>328578.08</v>
      </c>
      <c r="M183" s="169">
        <v>91.450389806199993</v>
      </c>
      <c r="N183" s="169">
        <v>5.3189066734999999</v>
      </c>
      <c r="O183" s="1" t="s">
        <v>73</v>
      </c>
      <c r="P183" s="169">
        <v>8.7840761567999994</v>
      </c>
      <c r="Q183" s="169"/>
      <c r="R183" s="170"/>
    </row>
    <row r="184" spans="2:18" ht="15.75">
      <c r="B184" s="61" t="s">
        <v>85</v>
      </c>
      <c r="C184" s="24"/>
      <c r="D184" s="24"/>
      <c r="E184" s="24"/>
      <c r="F184" s="150"/>
      <c r="G184" s="150"/>
      <c r="H184" s="24"/>
      <c r="I184" s="171">
        <v>328578.08</v>
      </c>
      <c r="J184" s="171">
        <v>302285.21999999997</v>
      </c>
      <c r="K184" s="171">
        <v>300485.93497765972</v>
      </c>
      <c r="L184" s="171">
        <v>328578.08</v>
      </c>
      <c r="M184" s="171"/>
      <c r="N184" s="171"/>
      <c r="O184" s="24"/>
      <c r="P184" s="171">
        <v>8.7840761567999994</v>
      </c>
      <c r="Q184" s="171" t="s">
        <v>74</v>
      </c>
      <c r="R184" s="172">
        <v>0.11214330561328459</v>
      </c>
    </row>
    <row r="185" spans="2:18">
      <c r="B185" s="60" t="s">
        <v>70</v>
      </c>
      <c r="C185" s="1" t="s">
        <v>116</v>
      </c>
      <c r="D185" s="1" t="s">
        <v>71</v>
      </c>
      <c r="E185" s="1" t="s">
        <v>72</v>
      </c>
      <c r="F185" s="3">
        <v>43523.500937500001</v>
      </c>
      <c r="G185" s="3">
        <v>44046</v>
      </c>
      <c r="H185" s="1" t="s">
        <v>179</v>
      </c>
      <c r="I185" s="169">
        <v>216279</v>
      </c>
      <c r="J185" s="169">
        <v>198954.68</v>
      </c>
      <c r="K185" s="169">
        <v>199973.6413770924</v>
      </c>
      <c r="L185" s="169">
        <v>216279</v>
      </c>
      <c r="M185" s="169">
        <v>92.460960785400005</v>
      </c>
      <c r="N185" s="169">
        <v>6.0000017064</v>
      </c>
      <c r="O185" s="1" t="s">
        <v>73</v>
      </c>
      <c r="P185" s="169">
        <v>5.8458100387999998</v>
      </c>
      <c r="Q185" s="169"/>
      <c r="R185" s="170"/>
    </row>
    <row r="186" spans="2:18">
      <c r="B186" s="60" t="s">
        <v>70</v>
      </c>
      <c r="C186" s="1" t="s">
        <v>116</v>
      </c>
      <c r="D186" s="1" t="s">
        <v>71</v>
      </c>
      <c r="E186" s="1" t="s">
        <v>72</v>
      </c>
      <c r="F186" s="3">
        <v>43523.63480324074</v>
      </c>
      <c r="G186" s="3">
        <v>43587</v>
      </c>
      <c r="H186" s="1" t="s">
        <v>179</v>
      </c>
      <c r="I186" s="169">
        <v>50616.41</v>
      </c>
      <c r="J186" s="169">
        <v>50133.91</v>
      </c>
      <c r="K186" s="169">
        <v>50374.582317244603</v>
      </c>
      <c r="L186" s="169">
        <v>50616.41</v>
      </c>
      <c r="M186" s="169">
        <v>99.522234621600006</v>
      </c>
      <c r="N186" s="169">
        <v>5.6145235596000003</v>
      </c>
      <c r="O186" s="1" t="s">
        <v>73</v>
      </c>
      <c r="P186" s="169">
        <v>1.472595273</v>
      </c>
      <c r="Q186" s="169"/>
      <c r="R186" s="170"/>
    </row>
    <row r="187" spans="2:18" ht="15.75">
      <c r="B187" s="61" t="s">
        <v>117</v>
      </c>
      <c r="C187" s="24"/>
      <c r="D187" s="24"/>
      <c r="E187" s="24"/>
      <c r="F187" s="150"/>
      <c r="G187" s="150"/>
      <c r="H187" s="24"/>
      <c r="I187" s="171">
        <v>266895.41000000003</v>
      </c>
      <c r="J187" s="171">
        <v>249088.59</v>
      </c>
      <c r="K187" s="171">
        <v>250348.22369433701</v>
      </c>
      <c r="L187" s="171">
        <v>266895.41000000003</v>
      </c>
      <c r="M187" s="171"/>
      <c r="N187" s="171"/>
      <c r="O187" s="24"/>
      <c r="P187" s="171">
        <v>7.3184053117999994</v>
      </c>
      <c r="Q187" s="171" t="s">
        <v>74</v>
      </c>
      <c r="R187" s="172">
        <v>0.51227897847620574</v>
      </c>
    </row>
    <row r="188" spans="2:18">
      <c r="B188" s="60" t="s">
        <v>70</v>
      </c>
      <c r="C188" s="1" t="s">
        <v>113</v>
      </c>
      <c r="D188" s="1" t="s">
        <v>71</v>
      </c>
      <c r="E188" s="1" t="s">
        <v>72</v>
      </c>
      <c r="F188" s="3">
        <v>43543.574571759258</v>
      </c>
      <c r="G188" s="3">
        <v>43934</v>
      </c>
      <c r="H188" s="1" t="s">
        <v>179</v>
      </c>
      <c r="I188" s="169">
        <v>197293.63</v>
      </c>
      <c r="J188" s="169">
        <v>186885.4</v>
      </c>
      <c r="K188" s="169">
        <v>187206.14562647659</v>
      </c>
      <c r="L188" s="169">
        <v>197293.63</v>
      </c>
      <c r="M188" s="169">
        <v>94.887070417100006</v>
      </c>
      <c r="N188" s="169">
        <v>5.3542647929999996</v>
      </c>
      <c r="O188" s="1" t="s">
        <v>73</v>
      </c>
      <c r="P188" s="169">
        <v>5.4725790753999997</v>
      </c>
      <c r="Q188" s="169"/>
      <c r="R188" s="170"/>
    </row>
    <row r="189" spans="2:18">
      <c r="B189" s="60" t="s">
        <v>70</v>
      </c>
      <c r="C189" s="1" t="s">
        <v>113</v>
      </c>
      <c r="D189" s="1" t="s">
        <v>71</v>
      </c>
      <c r="E189" s="1" t="s">
        <v>72</v>
      </c>
      <c r="F189" s="3">
        <v>43390.72520833333</v>
      </c>
      <c r="G189" s="3">
        <v>43941</v>
      </c>
      <c r="H189" s="1" t="s">
        <v>179</v>
      </c>
      <c r="I189" s="169">
        <v>53969.86</v>
      </c>
      <c r="J189" s="169">
        <v>50007.18</v>
      </c>
      <c r="K189" s="169">
        <v>50545.873167183898</v>
      </c>
      <c r="L189" s="169">
        <v>53969.86</v>
      </c>
      <c r="M189" s="169">
        <v>93.655742607400001</v>
      </c>
      <c r="N189" s="169">
        <v>5.3538406680000001</v>
      </c>
      <c r="O189" s="1" t="s">
        <v>73</v>
      </c>
      <c r="P189" s="169">
        <v>1.4776026017999999</v>
      </c>
      <c r="Q189" s="169"/>
      <c r="R189" s="170"/>
    </row>
    <row r="190" spans="2:18">
      <c r="B190" s="60" t="s">
        <v>70</v>
      </c>
      <c r="C190" s="1" t="s">
        <v>113</v>
      </c>
      <c r="D190" s="1" t="s">
        <v>71</v>
      </c>
      <c r="E190" s="1" t="s">
        <v>72</v>
      </c>
      <c r="F190" s="3">
        <v>43390.725648148145</v>
      </c>
      <c r="G190" s="3">
        <v>43941</v>
      </c>
      <c r="H190" s="1" t="s">
        <v>179</v>
      </c>
      <c r="I190" s="169">
        <v>53969.86</v>
      </c>
      <c r="J190" s="169">
        <v>50007.18</v>
      </c>
      <c r="K190" s="169">
        <v>50545.873167183898</v>
      </c>
      <c r="L190" s="169">
        <v>53969.86</v>
      </c>
      <c r="M190" s="169">
        <v>93.655742607400001</v>
      </c>
      <c r="N190" s="169">
        <v>5.3538406680000001</v>
      </c>
      <c r="O190" s="1" t="s">
        <v>73</v>
      </c>
      <c r="P190" s="169">
        <v>1.4776026017999999</v>
      </c>
      <c r="Q190" s="169"/>
      <c r="R190" s="170"/>
    </row>
    <row r="191" spans="2:18">
      <c r="B191" s="60" t="s">
        <v>70</v>
      </c>
      <c r="C191" s="1" t="s">
        <v>113</v>
      </c>
      <c r="D191" s="1" t="s">
        <v>71</v>
      </c>
      <c r="E191" s="1" t="s">
        <v>72</v>
      </c>
      <c r="F191" s="3">
        <v>43390.725937499999</v>
      </c>
      <c r="G191" s="3">
        <v>43941</v>
      </c>
      <c r="H191" s="1" t="s">
        <v>179</v>
      </c>
      <c r="I191" s="169">
        <v>53969.86</v>
      </c>
      <c r="J191" s="169">
        <v>50007.18</v>
      </c>
      <c r="K191" s="169">
        <v>50545.873167183898</v>
      </c>
      <c r="L191" s="169">
        <v>53969.86</v>
      </c>
      <c r="M191" s="169">
        <v>93.655742607400001</v>
      </c>
      <c r="N191" s="169">
        <v>5.3538406680000001</v>
      </c>
      <c r="O191" s="1" t="s">
        <v>73</v>
      </c>
      <c r="P191" s="169">
        <v>1.4776026017999999</v>
      </c>
      <c r="Q191" s="169"/>
      <c r="R191" s="170"/>
    </row>
    <row r="192" spans="2:18" ht="15.75">
      <c r="B192" s="61" t="s">
        <v>114</v>
      </c>
      <c r="C192" s="24"/>
      <c r="D192" s="24"/>
      <c r="E192" s="24"/>
      <c r="F192" s="150"/>
      <c r="G192" s="150"/>
      <c r="H192" s="24"/>
      <c r="I192" s="171">
        <v>359203.20999999996</v>
      </c>
      <c r="J192" s="171">
        <v>336906.94</v>
      </c>
      <c r="K192" s="171">
        <v>338843.76512802829</v>
      </c>
      <c r="L192" s="171">
        <v>359203.20999999996</v>
      </c>
      <c r="M192" s="171"/>
      <c r="N192" s="171"/>
      <c r="O192" s="24"/>
      <c r="P192" s="171">
        <v>9.9053868807999983</v>
      </c>
      <c r="Q192" s="171" t="s">
        <v>74</v>
      </c>
      <c r="R192" s="172">
        <v>1.0833685012634657</v>
      </c>
    </row>
    <row r="193" spans="2:18">
      <c r="B193" s="60" t="s">
        <v>70</v>
      </c>
      <c r="C193" s="1" t="s">
        <v>86</v>
      </c>
      <c r="D193" s="1" t="s">
        <v>71</v>
      </c>
      <c r="E193" s="1" t="s">
        <v>72</v>
      </c>
      <c r="F193" s="3">
        <v>43385.718645833331</v>
      </c>
      <c r="G193" s="3">
        <v>43557</v>
      </c>
      <c r="H193" s="1" t="s">
        <v>179</v>
      </c>
      <c r="I193" s="169">
        <v>103547.95</v>
      </c>
      <c r="J193" s="169">
        <v>101882.85</v>
      </c>
      <c r="K193" s="169">
        <v>103528.4328500891</v>
      </c>
      <c r="L193" s="169">
        <v>103547.95</v>
      </c>
      <c r="M193" s="169">
        <v>99.981151582500004</v>
      </c>
      <c r="N193" s="169">
        <v>3.5000183934</v>
      </c>
      <c r="O193" s="1" t="s">
        <v>73</v>
      </c>
      <c r="P193" s="169">
        <v>3.0264366238</v>
      </c>
      <c r="Q193" s="169"/>
      <c r="R193" s="170"/>
    </row>
    <row r="194" spans="2:18" ht="15.75">
      <c r="B194" s="61" t="s">
        <v>87</v>
      </c>
      <c r="C194" s="24"/>
      <c r="D194" s="24"/>
      <c r="E194" s="24"/>
      <c r="F194" s="150"/>
      <c r="G194" s="150"/>
      <c r="H194" s="24"/>
      <c r="I194" s="171">
        <v>103547.95</v>
      </c>
      <c r="J194" s="171">
        <v>101882.85</v>
      </c>
      <c r="K194" s="171">
        <v>103528.4328500891</v>
      </c>
      <c r="L194" s="171">
        <v>103547.95</v>
      </c>
      <c r="M194" s="171"/>
      <c r="N194" s="171"/>
      <c r="O194" s="24"/>
      <c r="P194" s="171">
        <v>3.0264366238</v>
      </c>
      <c r="Q194" s="171" t="s">
        <v>74</v>
      </c>
      <c r="R194" s="172">
        <v>5.425071433239427E-2</v>
      </c>
    </row>
    <row r="195" spans="2:18">
      <c r="B195" s="60" t="s">
        <v>70</v>
      </c>
      <c r="C195" s="1" t="s">
        <v>88</v>
      </c>
      <c r="D195" s="1" t="s">
        <v>71</v>
      </c>
      <c r="E195" s="1" t="s">
        <v>72</v>
      </c>
      <c r="F195" s="3">
        <v>43482.507349537038</v>
      </c>
      <c r="G195" s="3">
        <v>43593</v>
      </c>
      <c r="H195" s="1" t="s">
        <v>179</v>
      </c>
      <c r="I195" s="169">
        <v>52028</v>
      </c>
      <c r="J195" s="169">
        <v>51411.13</v>
      </c>
      <c r="K195" s="169">
        <v>51815.990493968799</v>
      </c>
      <c r="L195" s="169">
        <v>52028</v>
      </c>
      <c r="M195" s="169">
        <v>99.592508829799996</v>
      </c>
      <c r="N195" s="169">
        <v>3.9999844680000001</v>
      </c>
      <c r="O195" s="1" t="s">
        <v>73</v>
      </c>
      <c r="P195" s="169">
        <v>1.5147318182</v>
      </c>
      <c r="Q195" s="169"/>
      <c r="R195" s="170"/>
    </row>
    <row r="196" spans="2:18" ht="15.75">
      <c r="B196" s="61" t="s">
        <v>89</v>
      </c>
      <c r="C196" s="24"/>
      <c r="D196" s="24"/>
      <c r="E196" s="24"/>
      <c r="F196" s="150"/>
      <c r="G196" s="150"/>
      <c r="H196" s="24"/>
      <c r="I196" s="171">
        <v>52028</v>
      </c>
      <c r="J196" s="171">
        <v>51411.13</v>
      </c>
      <c r="K196" s="171">
        <v>51815.990493968799</v>
      </c>
      <c r="L196" s="171">
        <v>52028</v>
      </c>
      <c r="M196" s="171"/>
      <c r="N196" s="171"/>
      <c r="O196" s="24"/>
      <c r="P196" s="171">
        <v>1.5147318182</v>
      </c>
      <c r="Q196" s="171" t="s">
        <v>74</v>
      </c>
      <c r="R196" s="172">
        <v>0.17095543052462575</v>
      </c>
    </row>
    <row r="197" spans="2:18">
      <c r="B197" s="60" t="s">
        <v>70</v>
      </c>
      <c r="C197" s="1" t="s">
        <v>181</v>
      </c>
      <c r="D197" s="1" t="s">
        <v>71</v>
      </c>
      <c r="E197" s="1" t="s">
        <v>72</v>
      </c>
      <c r="F197" s="3">
        <v>43390.720914351856</v>
      </c>
      <c r="G197" s="3">
        <v>43760</v>
      </c>
      <c r="H197" s="1" t="s">
        <v>179</v>
      </c>
      <c r="I197" s="169">
        <v>52414.04</v>
      </c>
      <c r="J197" s="169">
        <v>50006.5</v>
      </c>
      <c r="K197" s="169">
        <v>51078.8134622828</v>
      </c>
      <c r="L197" s="169">
        <v>52414.04</v>
      </c>
      <c r="M197" s="169">
        <v>97.452540316099999</v>
      </c>
      <c r="N197" s="169">
        <v>4.8052986446999997</v>
      </c>
      <c r="O197" s="1" t="s">
        <v>73</v>
      </c>
      <c r="P197" s="169">
        <v>1.4931819936999999</v>
      </c>
      <c r="Q197" s="169"/>
      <c r="R197" s="170"/>
    </row>
    <row r="198" spans="2:18">
      <c r="B198" s="60" t="s">
        <v>70</v>
      </c>
      <c r="C198" s="1" t="s">
        <v>181</v>
      </c>
      <c r="D198" s="1" t="s">
        <v>71</v>
      </c>
      <c r="E198" s="1" t="s">
        <v>72</v>
      </c>
      <c r="F198" s="3">
        <v>43396.657187500001</v>
      </c>
      <c r="G198" s="3">
        <v>43580</v>
      </c>
      <c r="H198" s="1" t="s">
        <v>179</v>
      </c>
      <c r="I198" s="169">
        <v>52154</v>
      </c>
      <c r="J198" s="169">
        <v>51132.959999999999</v>
      </c>
      <c r="K198" s="169">
        <v>52014.083799296401</v>
      </c>
      <c r="L198" s="169">
        <v>52154</v>
      </c>
      <c r="M198" s="169">
        <v>99.731724890300001</v>
      </c>
      <c r="N198" s="169">
        <v>4.0000090094000003</v>
      </c>
      <c r="O198" s="1" t="s">
        <v>73</v>
      </c>
      <c r="P198" s="169">
        <v>1.5205226606</v>
      </c>
      <c r="Q198" s="169"/>
      <c r="R198" s="170"/>
    </row>
    <row r="199" spans="2:18">
      <c r="B199" s="60" t="s">
        <v>70</v>
      </c>
      <c r="C199" s="1" t="s">
        <v>181</v>
      </c>
      <c r="D199" s="1" t="s">
        <v>71</v>
      </c>
      <c r="E199" s="1" t="s">
        <v>72</v>
      </c>
      <c r="F199" s="3">
        <v>43390.720347222217</v>
      </c>
      <c r="G199" s="3">
        <v>43760</v>
      </c>
      <c r="H199" s="1" t="s">
        <v>179</v>
      </c>
      <c r="I199" s="169">
        <v>52414.04</v>
      </c>
      <c r="J199" s="169">
        <v>50006.5</v>
      </c>
      <c r="K199" s="169">
        <v>51078.8134622828</v>
      </c>
      <c r="L199" s="169">
        <v>52414.04</v>
      </c>
      <c r="M199" s="169">
        <v>97.452540316099999</v>
      </c>
      <c r="N199" s="169">
        <v>4.8052986446999997</v>
      </c>
      <c r="O199" s="1" t="s">
        <v>73</v>
      </c>
      <c r="P199" s="169">
        <v>1.4931819936999999</v>
      </c>
      <c r="Q199" s="169"/>
      <c r="R199" s="170"/>
    </row>
    <row r="200" spans="2:18" ht="15.75">
      <c r="B200" s="61" t="s">
        <v>148</v>
      </c>
      <c r="C200" s="24"/>
      <c r="D200" s="24"/>
      <c r="E200" s="24"/>
      <c r="F200" s="150"/>
      <c r="G200" s="150"/>
      <c r="H200" s="24"/>
      <c r="I200" s="171">
        <v>156982.08000000002</v>
      </c>
      <c r="J200" s="171">
        <v>151145.96</v>
      </c>
      <c r="K200" s="171">
        <v>154171.71072386199</v>
      </c>
      <c r="L200" s="171">
        <v>156982.08000000002</v>
      </c>
      <c r="M200" s="171"/>
      <c r="N200" s="171"/>
      <c r="O200" s="24"/>
      <c r="P200" s="171">
        <v>4.5068866480000001</v>
      </c>
      <c r="Q200" s="171" t="s">
        <v>74</v>
      </c>
      <c r="R200" s="172">
        <v>0.86291637429700319</v>
      </c>
    </row>
    <row r="201" spans="2:18">
      <c r="B201" s="60" t="s">
        <v>70</v>
      </c>
      <c r="C201" s="1" t="s">
        <v>90</v>
      </c>
      <c r="D201" s="1" t="s">
        <v>71</v>
      </c>
      <c r="E201" s="1" t="s">
        <v>72</v>
      </c>
      <c r="F201" s="3">
        <v>43544.608564814815</v>
      </c>
      <c r="G201" s="3">
        <v>43934</v>
      </c>
      <c r="H201" s="1" t="s">
        <v>179</v>
      </c>
      <c r="I201" s="169">
        <v>196708.21</v>
      </c>
      <c r="J201" s="169">
        <v>186821.21</v>
      </c>
      <c r="K201" s="169">
        <v>175696.8072905849</v>
      </c>
      <c r="L201" s="169">
        <v>196708.21</v>
      </c>
      <c r="M201" s="169">
        <v>89.318492243199998</v>
      </c>
      <c r="N201" s="169">
        <v>5.0945337488</v>
      </c>
      <c r="O201" s="1" t="s">
        <v>73</v>
      </c>
      <c r="P201" s="169">
        <v>5.1361277054999999</v>
      </c>
      <c r="Q201" s="169"/>
      <c r="R201" s="170"/>
    </row>
    <row r="202" spans="2:18">
      <c r="B202" s="60" t="s">
        <v>70</v>
      </c>
      <c r="C202" s="1" t="s">
        <v>90</v>
      </c>
      <c r="D202" s="1" t="s">
        <v>71</v>
      </c>
      <c r="E202" s="1" t="s">
        <v>72</v>
      </c>
      <c r="F202" s="3">
        <v>43544.621759259258</v>
      </c>
      <c r="G202" s="3">
        <v>43934</v>
      </c>
      <c r="H202" s="1" t="s">
        <v>179</v>
      </c>
      <c r="I202" s="169">
        <v>196708.21</v>
      </c>
      <c r="J202" s="169">
        <v>186821.21</v>
      </c>
      <c r="K202" s="169">
        <v>175696.8072905849</v>
      </c>
      <c r="L202" s="169">
        <v>196708.21</v>
      </c>
      <c r="M202" s="169">
        <v>89.318492243199998</v>
      </c>
      <c r="N202" s="169">
        <v>5.0945337488</v>
      </c>
      <c r="O202" s="1" t="s">
        <v>73</v>
      </c>
      <c r="P202" s="169">
        <v>5.1361277054999999</v>
      </c>
      <c r="Q202" s="169"/>
      <c r="R202" s="170"/>
    </row>
    <row r="203" spans="2:18" ht="15.75">
      <c r="B203" s="61" t="s">
        <v>91</v>
      </c>
      <c r="C203" s="24"/>
      <c r="D203" s="24"/>
      <c r="E203" s="24"/>
      <c r="F203" s="150"/>
      <c r="G203" s="150"/>
      <c r="H203" s="24"/>
      <c r="I203" s="171">
        <v>393416.42</v>
      </c>
      <c r="J203" s="171">
        <v>373642.42</v>
      </c>
      <c r="K203" s="171">
        <v>351393.61458116979</v>
      </c>
      <c r="L203" s="171">
        <v>393416.42</v>
      </c>
      <c r="M203" s="171"/>
      <c r="N203" s="171"/>
      <c r="O203" s="24"/>
      <c r="P203" s="171">
        <v>10.272255411</v>
      </c>
      <c r="Q203" s="171" t="s">
        <v>74</v>
      </c>
      <c r="R203" s="172">
        <v>0.32920567394806349</v>
      </c>
    </row>
    <row r="204" spans="2:18">
      <c r="B204" s="60" t="s">
        <v>112</v>
      </c>
      <c r="C204" s="1" t="s">
        <v>92</v>
      </c>
      <c r="D204" s="1" t="s">
        <v>71</v>
      </c>
      <c r="E204" s="1" t="s">
        <v>72</v>
      </c>
      <c r="F204" s="3">
        <v>43402.654861111107</v>
      </c>
      <c r="G204" s="3">
        <v>45763</v>
      </c>
      <c r="H204" s="1" t="s">
        <v>179</v>
      </c>
      <c r="I204" s="169">
        <v>59446.7</v>
      </c>
      <c r="J204" s="169">
        <v>41081.089999999997</v>
      </c>
      <c r="K204" s="169">
        <v>41535.565470243098</v>
      </c>
      <c r="L204" s="169">
        <v>59446.7</v>
      </c>
      <c r="M204" s="169">
        <v>69.8702627232</v>
      </c>
      <c r="N204" s="169">
        <v>7.1826066722000004</v>
      </c>
      <c r="O204" s="1" t="s">
        <v>73</v>
      </c>
      <c r="P204" s="169">
        <v>1.2142051518999999</v>
      </c>
      <c r="Q204" s="169"/>
      <c r="R204" s="170"/>
    </row>
    <row r="205" spans="2:18">
      <c r="B205" s="60" t="s">
        <v>112</v>
      </c>
      <c r="C205" s="1" t="s">
        <v>92</v>
      </c>
      <c r="D205" s="1" t="s">
        <v>71</v>
      </c>
      <c r="E205" s="1" t="s">
        <v>72</v>
      </c>
      <c r="F205" s="3">
        <v>43399.569872685184</v>
      </c>
      <c r="G205" s="3">
        <v>45365</v>
      </c>
      <c r="H205" s="1" t="s">
        <v>179</v>
      </c>
      <c r="I205" s="169">
        <v>77669.38</v>
      </c>
      <c r="J205" s="169">
        <v>57089.58</v>
      </c>
      <c r="K205" s="169">
        <v>56450.102474825202</v>
      </c>
      <c r="L205" s="169">
        <v>77669.38</v>
      </c>
      <c r="M205" s="169">
        <v>72.679996254399995</v>
      </c>
      <c r="N205" s="169">
        <v>7.1874259008000001</v>
      </c>
      <c r="O205" s="1" t="s">
        <v>73</v>
      </c>
      <c r="P205" s="169">
        <v>1.6502003637</v>
      </c>
      <c r="Q205" s="169"/>
      <c r="R205" s="170"/>
    </row>
    <row r="206" spans="2:18">
      <c r="B206" s="60" t="s">
        <v>70</v>
      </c>
      <c r="C206" s="1" t="s">
        <v>92</v>
      </c>
      <c r="D206" s="1" t="s">
        <v>71</v>
      </c>
      <c r="E206" s="1" t="s">
        <v>72</v>
      </c>
      <c r="F206" s="3">
        <v>43410.558576388888</v>
      </c>
      <c r="G206" s="3">
        <v>44251</v>
      </c>
      <c r="H206" s="1" t="s">
        <v>179</v>
      </c>
      <c r="I206" s="169">
        <v>57555</v>
      </c>
      <c r="J206" s="169">
        <v>50640.79</v>
      </c>
      <c r="K206" s="169">
        <v>50337.8996829155</v>
      </c>
      <c r="L206" s="169">
        <v>57555</v>
      </c>
      <c r="M206" s="169">
        <v>87.460515477200005</v>
      </c>
      <c r="N206" s="169">
        <v>6.1363575702000004</v>
      </c>
      <c r="O206" s="1" t="s">
        <v>73</v>
      </c>
      <c r="P206" s="169">
        <v>1.4715229330999999</v>
      </c>
      <c r="Q206" s="169"/>
      <c r="R206" s="170"/>
    </row>
    <row r="207" spans="2:18">
      <c r="B207" s="60" t="s">
        <v>112</v>
      </c>
      <c r="C207" s="1" t="s">
        <v>92</v>
      </c>
      <c r="D207" s="1" t="s">
        <v>71</v>
      </c>
      <c r="E207" s="1" t="s">
        <v>72</v>
      </c>
      <c r="F207" s="3">
        <v>43399.577719907407</v>
      </c>
      <c r="G207" s="3">
        <v>45763</v>
      </c>
      <c r="H207" s="1" t="s">
        <v>179</v>
      </c>
      <c r="I207" s="169">
        <v>90656.12</v>
      </c>
      <c r="J207" s="169">
        <v>62588.11</v>
      </c>
      <c r="K207" s="169">
        <v>63318.230620707996</v>
      </c>
      <c r="L207" s="169">
        <v>90656.12</v>
      </c>
      <c r="M207" s="169">
        <v>69.844408320900001</v>
      </c>
      <c r="N207" s="169">
        <v>7.1907509455999996</v>
      </c>
      <c r="O207" s="1" t="s">
        <v>73</v>
      </c>
      <c r="P207" s="169">
        <v>1.8509756869</v>
      </c>
      <c r="Q207" s="169"/>
      <c r="R207" s="170"/>
    </row>
    <row r="208" spans="2:18">
      <c r="B208" s="60" t="s">
        <v>112</v>
      </c>
      <c r="C208" s="1" t="s">
        <v>92</v>
      </c>
      <c r="D208" s="1" t="s">
        <v>71</v>
      </c>
      <c r="E208" s="1" t="s">
        <v>72</v>
      </c>
      <c r="F208" s="3">
        <v>43402.647858796292</v>
      </c>
      <c r="G208" s="3">
        <v>45154</v>
      </c>
      <c r="H208" s="1" t="s">
        <v>179</v>
      </c>
      <c r="I208" s="169">
        <v>13741.85</v>
      </c>
      <c r="J208" s="169">
        <v>10344.77</v>
      </c>
      <c r="K208" s="169">
        <v>10269.905875246501</v>
      </c>
      <c r="L208" s="169">
        <v>13741.85</v>
      </c>
      <c r="M208" s="169">
        <v>74.7345217365</v>
      </c>
      <c r="N208" s="169">
        <v>7.1837880093999997</v>
      </c>
      <c r="O208" s="1" t="s">
        <v>73</v>
      </c>
      <c r="P208" s="169">
        <v>0.30021916110000002</v>
      </c>
      <c r="Q208" s="169"/>
      <c r="R208" s="170"/>
    </row>
    <row r="209" spans="2:18" ht="15.75">
      <c r="B209" s="61" t="s">
        <v>93</v>
      </c>
      <c r="C209" s="24"/>
      <c r="D209" s="24"/>
      <c r="E209" s="24"/>
      <c r="F209" s="24"/>
      <c r="G209" s="24"/>
      <c r="H209" s="24"/>
      <c r="I209" s="171">
        <v>299069.05</v>
      </c>
      <c r="J209" s="171">
        <v>221744.34</v>
      </c>
      <c r="K209" s="171">
        <v>221911.70412393831</v>
      </c>
      <c r="L209" s="171">
        <v>299069.05</v>
      </c>
      <c r="M209" s="24"/>
      <c r="N209" s="24"/>
      <c r="O209" s="24"/>
      <c r="P209" s="171">
        <v>6.4871232967000001</v>
      </c>
      <c r="Q209" s="171" t="s">
        <v>74</v>
      </c>
      <c r="R209" s="172">
        <v>0.23619767450132151</v>
      </c>
    </row>
    <row r="210" spans="2:18" ht="15.75">
      <c r="B210" s="61"/>
      <c r="C210" s="24"/>
      <c r="D210" s="24"/>
      <c r="E210" s="24" t="s">
        <v>94</v>
      </c>
      <c r="F210" s="24"/>
      <c r="G210" s="24"/>
      <c r="H210" s="24"/>
      <c r="I210" s="171">
        <v>283852.61</v>
      </c>
      <c r="J210" s="171" t="s">
        <v>95</v>
      </c>
      <c r="K210" s="171" t="s">
        <v>95</v>
      </c>
      <c r="L210" s="171" t="s">
        <v>95</v>
      </c>
      <c r="M210" s="24"/>
      <c r="N210" s="24"/>
      <c r="O210" s="24"/>
      <c r="P210" s="171">
        <v>8.297835783</v>
      </c>
      <c r="Q210" s="171"/>
      <c r="R210" s="172"/>
    </row>
    <row r="211" spans="2:18" ht="15.75">
      <c r="B211" s="61"/>
      <c r="C211" s="24"/>
      <c r="D211" s="24"/>
      <c r="E211" s="24" t="s">
        <v>96</v>
      </c>
      <c r="F211" s="24"/>
      <c r="G211" s="24"/>
      <c r="H211" s="24"/>
      <c r="I211" s="171">
        <v>6134.0295986471001</v>
      </c>
      <c r="J211" s="171" t="s">
        <v>95</v>
      </c>
      <c r="K211" s="171" t="s">
        <v>95</v>
      </c>
      <c r="L211" s="171" t="s">
        <v>95</v>
      </c>
      <c r="M211" s="24"/>
      <c r="N211" s="24"/>
      <c r="O211" s="24"/>
      <c r="P211" s="24"/>
      <c r="Q211" s="24"/>
      <c r="R211" s="151"/>
    </row>
    <row r="212" spans="2:18" ht="15.75">
      <c r="B212" s="61"/>
      <c r="C212" s="24"/>
      <c r="D212" s="24"/>
      <c r="E212" s="24" t="s">
        <v>97</v>
      </c>
      <c r="F212" s="24"/>
      <c r="G212" s="24"/>
      <c r="H212" s="24"/>
      <c r="I212" s="171">
        <v>600.26204352180002</v>
      </c>
      <c r="J212" s="171" t="s">
        <v>95</v>
      </c>
      <c r="K212" s="171" t="s">
        <v>95</v>
      </c>
      <c r="L212" s="171" t="s">
        <v>95</v>
      </c>
      <c r="M212" s="24"/>
      <c r="N212" s="24"/>
      <c r="O212" s="24"/>
      <c r="P212" s="24"/>
      <c r="Q212" s="24"/>
      <c r="R212" s="151"/>
    </row>
    <row r="213" spans="2:18" ht="15.75">
      <c r="B213" s="155"/>
      <c r="C213" s="153"/>
      <c r="D213" s="153"/>
      <c r="E213" s="152" t="s">
        <v>98</v>
      </c>
      <c r="F213" s="152"/>
      <c r="G213" s="152"/>
      <c r="H213" s="152"/>
      <c r="I213" s="173">
        <v>3768539.1175551252</v>
      </c>
      <c r="J213" s="173">
        <v>3148994.6500000004</v>
      </c>
      <c r="K213" s="173">
        <v>3136950.3249037429</v>
      </c>
      <c r="L213" s="173">
        <v>3479152.7399999998</v>
      </c>
      <c r="M213" s="152"/>
      <c r="N213" s="152"/>
      <c r="O213" s="152"/>
      <c r="P213" s="152">
        <v>100</v>
      </c>
      <c r="Q213" s="153"/>
      <c r="R213" s="154"/>
    </row>
  </sheetData>
  <mergeCells count="7">
    <mergeCell ref="B151:R151"/>
    <mergeCell ref="B152:R152"/>
    <mergeCell ref="B153:R153"/>
    <mergeCell ref="B2:R2"/>
    <mergeCell ref="B3:R3"/>
    <mergeCell ref="B4:R4"/>
    <mergeCell ref="B5:R5"/>
  </mergeCells>
  <hyperlinks>
    <hyperlink ref="A1" location="INDICE!A1" display="INDIC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05D5139E737CA46B576776EB15C92A9" ma:contentTypeVersion="10" ma:contentTypeDescription="Crear nuevo documento." ma:contentTypeScope="" ma:versionID="ba0e98b8022324dcedd9dabacd4f8f62">
  <xsd:schema xmlns:xsd="http://www.w3.org/2001/XMLSchema" xmlns:xs="http://www.w3.org/2001/XMLSchema" xmlns:p="http://schemas.microsoft.com/office/2006/metadata/properties" xmlns:ns3="727e11e5-f0bc-40b2-aa03-230944aad938" xmlns:ns4="5c546f28-f963-4913-91d3-746344b8e317" targetNamespace="http://schemas.microsoft.com/office/2006/metadata/properties" ma:root="true" ma:fieldsID="1c9677668833b48067f4923b44bb6984" ns3:_="" ns4:_="">
    <xsd:import namespace="727e11e5-f0bc-40b2-aa03-230944aad938"/>
    <xsd:import namespace="5c546f28-f963-4913-91d3-746344b8e317"/>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e11e5-f0bc-40b2-aa03-230944aad93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546f28-f963-4913-91d3-746344b8e317"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SharingHintHash" ma:index="13"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5AE19C-9C8F-493D-B2A6-417E6528E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e11e5-f0bc-40b2-aa03-230944aad938"/>
    <ds:schemaRef ds:uri="5c546f28-f963-4913-91d3-746344b8e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04DDC-7A4A-46C0-9F0D-7934C15BD9E0}">
  <ds:schemaRefs>
    <ds:schemaRef ds:uri="http://schemas.openxmlformats.org/package/2006/metadata/core-properties"/>
    <ds:schemaRef ds:uri="727e11e5-f0bc-40b2-aa03-230944aad938"/>
    <ds:schemaRef ds:uri="http://schemas.microsoft.com/office/infopath/2007/PartnerControls"/>
    <ds:schemaRef ds:uri="5c546f28-f963-4913-91d3-746344b8e317"/>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AC49550D-B511-4432-A5DA-299D3068D3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11</vt:lpstr>
      <vt:lpstr>12</vt:lpstr>
      <vt:lpstr>13</vt:lpstr>
      <vt:lpstr>14</vt:lpstr>
      <vt:lpstr>15</vt:lpstr>
      <vt:lpstr>ANEXO 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2020-08-27T14:10:16Z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0x010100805D5139E737CA46B576776EB15C92A9</vt:lpwstr>
  </property>
</Properties>
</file>