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sigs" ContentType="application/vnd.openxmlformats-package.digital-signature-origi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hidePivotFieldList="1"/>
  <mc:AlternateContent xmlns:mc="http://schemas.openxmlformats.org/markup-compatibility/2006">
    <mc:Choice Requires="x15">
      <x15ac:absPath xmlns:x15ac="http://schemas.microsoft.com/office/spreadsheetml/2010/11/ac" url="C:\Users\3194087\Desktop\Para Firmar_ItaúAFPISA\"/>
    </mc:Choice>
  </mc:AlternateContent>
  <xr:revisionPtr revIDLastSave="0" documentId="13_ncr:1_{A66C937D-770F-4830-80D3-F92DC51B5ABC}" xr6:coauthVersionLast="47" xr6:coauthVersionMax="47" xr10:uidLastSave="{00000000-0000-0000-0000-000000000000}"/>
  <bookViews>
    <workbookView xWindow="-108" yWindow="-108" windowWidth="23256" windowHeight="12576" tabRatio="951" activeTab="2" xr2:uid="{00000000-000D-0000-FFFF-FFFF00000000}"/>
  </bookViews>
  <sheets>
    <sheet name="INDICE" sheetId="12" r:id="rId1"/>
    <sheet name="BG 2021" sheetId="24" state="hidden" r:id="rId2"/>
    <sheet name="ACTIVO NETO" sheetId="3" r:id="rId3"/>
    <sheet name="ESTADO DE INGRESOS Y EGRESOS" sheetId="4" r:id="rId4"/>
    <sheet name="VARIACION DEL ACTIVO NETO" sheetId="7" r:id="rId5"/>
    <sheet name="FLUJO DE EFECTIVO" sheetId="5" r:id="rId6"/>
    <sheet name="CA EF" sheetId="6" state="hidden" r:id="rId7"/>
    <sheet name="Nota 1 a Nota 3.5" sheetId="8" r:id="rId8"/>
    <sheet name="Nota 3.6 a Nota 4.1" sheetId="9" r:id="rId9"/>
    <sheet name="Nota 4.2" sheetId="26" r:id="rId10"/>
    <sheet name="Clasificación" sheetId="25" state="hidden" r:id="rId11"/>
    <sheet name="Nota 4.3 a Nota 4.6" sheetId="28" r:id="rId12"/>
    <sheet name="Nota 5 a Nota 8" sheetId="27" r:id="rId13"/>
  </sheets>
  <definedNames>
    <definedName name="\a" localSheetId="7">#REF!</definedName>
    <definedName name="\a" localSheetId="8">#REF!</definedName>
    <definedName name="\a" localSheetId="9">#REF!</definedName>
    <definedName name="\a" localSheetId="11">#REF!</definedName>
    <definedName name="\a" localSheetId="12">#REF!</definedName>
    <definedName name="\a">#REF!</definedName>
    <definedName name="_____DAT23" localSheetId="7">#REF!</definedName>
    <definedName name="_____DAT23" localSheetId="8">#REF!</definedName>
    <definedName name="_____DAT23" localSheetId="9">#REF!</definedName>
    <definedName name="_____DAT23" localSheetId="11">#REF!</definedName>
    <definedName name="_____DAT23" localSheetId="12">#REF!</definedName>
    <definedName name="_____DAT23">#REF!</definedName>
    <definedName name="_____DAT24" localSheetId="7">#REF!</definedName>
    <definedName name="_____DAT24" localSheetId="8">#REF!</definedName>
    <definedName name="_____DAT24" localSheetId="9">#REF!</definedName>
    <definedName name="_____DAT24" localSheetId="11">#REF!</definedName>
    <definedName name="_____DAT24" localSheetId="12">#REF!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4">#REF!</definedName>
    <definedName name="__DAT23">#REF!</definedName>
    <definedName name="__DAT24" localSheetId="4">#REF!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4">#REF!</definedName>
    <definedName name="_DAT13">#REF!</definedName>
    <definedName name="_DAT14" localSheetId="4">#REF!</definedName>
    <definedName name="_DAT14">#REF!</definedName>
    <definedName name="_DAT15">#REF!</definedName>
    <definedName name="_DAT16">#REF!</definedName>
    <definedName name="_DAT17" localSheetId="4">#REF!</definedName>
    <definedName name="_DAT17">#REF!</definedName>
    <definedName name="_DAT18" localSheetId="4">#REF!</definedName>
    <definedName name="_DAT18">#REF!</definedName>
    <definedName name="_DAT19" localSheetId="4">#REF!</definedName>
    <definedName name="_DAT19">#REF!</definedName>
    <definedName name="_DAT2">#REF!</definedName>
    <definedName name="_DAT20" localSheetId="4">#REF!</definedName>
    <definedName name="_DAT20">#REF!</definedName>
    <definedName name="_DAT22" localSheetId="4">#REF!</definedName>
    <definedName name="_DAT22">#REF!</definedName>
    <definedName name="_DAT23" localSheetId="4">#REF!</definedName>
    <definedName name="_DAT23">#REF!</definedName>
    <definedName name="_DAT24" localSheetId="4">#REF!</definedName>
    <definedName name="_DAT24">#REF!</definedName>
    <definedName name="_DAT3" localSheetId="4">#REF!</definedName>
    <definedName name="_DAT3">#REF!</definedName>
    <definedName name="_DAT4" localSheetId="4">#REF!</definedName>
    <definedName name="_DAT4">#REF!</definedName>
    <definedName name="_DAT5" localSheetId="4">#REF!</definedName>
    <definedName name="_DAT5">#REF!</definedName>
    <definedName name="_DAT6">#REF!</definedName>
    <definedName name="_DAT7">#REF!</definedName>
    <definedName name="_DAT8">#REF!</definedName>
    <definedName name="_xlnm._FilterDatabase" localSheetId="1" hidden="1">'BG 2021'!$A$5:$WVI$42</definedName>
    <definedName name="_xlnm._FilterDatabase" localSheetId="10" hidden="1">Clasificación!$A$4:$H$61</definedName>
    <definedName name="_xlnm._FilterDatabase" localSheetId="8" hidden="1">'Nota 3.6 a Nota 4.1'!#REF!</definedName>
    <definedName name="_xlnm._FilterDatabase" localSheetId="9" hidden="1">'Nota 4.2'!$B$13:$Q$45</definedName>
    <definedName name="_xlnm._FilterDatabase" localSheetId="11" hidden="1">'Nota 4.3 a Nota 4.6'!#REF!</definedName>
    <definedName name="_xlnm._FilterDatabase" localSheetId="12" hidden="1">'Nota 5 a Nota 8'!#REF!</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Parse_In" localSheetId="4" hidden="1">#REF!</definedName>
    <definedName name="_Parse_In" hidden="1">#REF!</definedName>
    <definedName name="_Parse_Out" localSheetId="4" hidden="1">#REF!</definedName>
    <definedName name="_Parse_Out" hidden="1">#REF!</definedName>
    <definedName name="_RSE1">#REF!</definedName>
    <definedName name="_RSE2">#REF!</definedName>
    <definedName name="_TPy530231">#REF!</definedName>
    <definedName name="a" localSheetId="1" hidden="1">{#N/A,#N/A,FALSE,"Aging Summary";#N/A,#N/A,FALSE,"Ratio Analysis";#N/A,#N/A,FALSE,"Test 120 Day Accts";#N/A,#N/A,FALSE,"Tickmarks"}</definedName>
    <definedName name="a" localSheetId="10"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11" hidden="1">{#N/A,#N/A,FALSE,"Aging Summary";#N/A,#N/A,FALSE,"Ratio Analysis";#N/A,#N/A,FALSE,"Test 120 Day Accts";#N/A,#N/A,FALSE,"Tickmarks"}</definedName>
    <definedName name="a" localSheetId="12" hidden="1">{#N/A,#N/A,FALSE,"Aging Summary";#N/A,#N/A,FALSE,"Ratio Analysis";#N/A,#N/A,FALSE,"Test 120 Day Accts";#N/A,#N/A,FALSE,"Tickmarks"}</definedName>
    <definedName name="A" localSheetId="4">#REF!</definedName>
    <definedName name="a" hidden="1">{#N/A,#N/A,FALSE,"Aging Summary";#N/A,#N/A,FALSE,"Ratio Analysis";#N/A,#N/A,FALSE,"Test 120 Day Accts";#N/A,#N/A,FALSE,"Tickmarks"}</definedName>
    <definedName name="A_impresión_IM" localSheetId="4">#REF!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4">#REF!</definedName>
    <definedName name="ADV_PROM">#REF!</definedName>
    <definedName name="APSUMMARY">#REF!</definedName>
    <definedName name="AR_Balance">#REF!</definedName>
    <definedName name="ARA_Threshold">#REF!</definedName>
    <definedName name="_xlnm.Print_Area" localSheetId="2">'ACTIVO NETO'!$A$5:$F$41</definedName>
    <definedName name="_xlnm.Print_Area" localSheetId="3">'ESTADO DE INGRESOS Y EGRESOS'!$A$5:$G$36</definedName>
    <definedName name="_xlnm.Print_Area" localSheetId="5">'FLUJO DE EFECTIVO'!$A$5:$F$37</definedName>
    <definedName name="_xlnm.Print_Area" localSheetId="7">'Nota 1 a Nota 3.5'!$B$7:$M$100</definedName>
    <definedName name="_xlnm.Print_Area" localSheetId="8">'Nota 3.6 a Nota 4.1'!$A$10:$J$49</definedName>
    <definedName name="_xlnm.Print_Area" localSheetId="9">'Nota 4.2'!$A$10:$J$46</definedName>
    <definedName name="_xlnm.Print_Area" localSheetId="11">'Nota 4.3 a Nota 4.6'!$A$10:$J$45</definedName>
    <definedName name="_xlnm.Print_Area" localSheetId="12">'Nota 5 a Nota 8'!$A$10:$J$33</definedName>
    <definedName name="_xlnm.Print_Area" localSheetId="4">'VARIACION DEL ACTIVO NETO'!$B$6:$K$29</definedName>
    <definedName name="Area_de_impresión2" localSheetId="7">#REF!</definedName>
    <definedName name="Area_de_impresión2" localSheetId="8">#REF!</definedName>
    <definedName name="Area_de_impresión2" localSheetId="9">#REF!</definedName>
    <definedName name="Area_de_impresión2" localSheetId="11">#REF!</definedName>
    <definedName name="Area_de_impresión2" localSheetId="12">#REF!</definedName>
    <definedName name="Area_de_impresión2" localSheetId="4">#REF!</definedName>
    <definedName name="Area_de_impresión2">#REF!</definedName>
    <definedName name="Area_de_impresión3" localSheetId="4">#REF!</definedName>
    <definedName name="Area_de_impresión3">#REF!</definedName>
    <definedName name="ARGENTINA" localSheetId="4">#REF!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4" hidden="1">#REF!</definedName>
    <definedName name="AS2StaticLS" hidden="1">#REF!</definedName>
    <definedName name="AS2SyncStepLS" hidden="1">0</definedName>
    <definedName name="AS2TickmarkLS" localSheetId="4" hidden="1">#REF!</definedName>
    <definedName name="AS2TickmarkLS" hidden="1">#REF!</definedName>
    <definedName name="AS2VersionLS" hidden="1">300</definedName>
    <definedName name="assssssssssssssssssssssssssssssssssssssssss" hidden="1">#REF!</definedName>
    <definedName name="B" localSheetId="4">#REF!</definedName>
    <definedName name="B">#REF!</definedName>
    <definedName name="_xlnm.Database" localSheetId="4">#REF!</definedName>
    <definedName name="_xlnm.Database">#REF!</definedName>
    <definedName name="basemeta" localSheetId="4">#REF!</definedName>
    <definedName name="basemeta">#REF!</definedName>
    <definedName name="basenueva" localSheetId="4">#REF!</definedName>
    <definedName name="basenueva">#REF!</definedName>
    <definedName name="BB">#REF!</definedName>
    <definedName name="BCDE" localSheetId="1" hidden="1">{#N/A,#N/A,FALSE,"Aging Summary";#N/A,#N/A,FALSE,"Ratio Analysis";#N/A,#N/A,FALSE,"Test 120 Day Accts";#N/A,#N/A,FALSE,"Tickmarks"}</definedName>
    <definedName name="BCDE" localSheetId="10"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11" hidden="1">{#N/A,#N/A,FALSE,"Aging Summary";#N/A,#N/A,FALSE,"Ratio Analysis";#N/A,#N/A,FALSE,"Test 120 Day Accts";#N/A,#N/A,FALSE,"Tickmarks"}</definedName>
    <definedName name="BCDE" localSheetId="12" hidden="1">{#N/A,#N/A,FALSE,"Aging Summary";#N/A,#N/A,FALSE,"Ratio Analysis";#N/A,#N/A,FALSE,"Test 120 Day Accts";#N/A,#N/A,FALSE,"Tickmarks"}</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4">#REF!</definedName>
    <definedName name="BRASIL">#REF!</definedName>
    <definedName name="bsusocomb1">#REF!</definedName>
    <definedName name="bsusonorte1">#REF!</definedName>
    <definedName name="bsusosur1">#REF!</definedName>
    <definedName name="BuiltIn_Print_Area" localSheetId="4">#REF!</definedName>
    <definedName name="BuiltIn_Print_Area">#REF!</definedName>
    <definedName name="BuiltIn_Print_Area___0___0___0___0___0" localSheetId="4">#REF!</definedName>
    <definedName name="BuiltIn_Print_Area___0___0___0___0___0">#REF!</definedName>
    <definedName name="BuiltIn_Print_Area___0___0___0___0___0___0___0___0" localSheetId="4">#REF!</definedName>
    <definedName name="BuiltIn_Print_Area___0___0___0___0___0___0___0___0">#REF!</definedName>
    <definedName name="canal" localSheetId="4">#REF!</definedName>
    <definedName name="canal">#REF!</definedName>
    <definedName name="Capitali">#REF!</definedName>
    <definedName name="CC" localSheetId="4">#REF!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4">#REF!</definedName>
    <definedName name="chart1">#REF!</definedName>
    <definedName name="cliente" localSheetId="4">#REF!</definedName>
    <definedName name="cliente">#REF!</definedName>
    <definedName name="cliente2" localSheetId="4">#REF!</definedName>
    <definedName name="cliente2">#REF!</definedName>
    <definedName name="Clientes" localSheetId="4">#REF!</definedName>
    <definedName name="Clientes">#REF!</definedName>
    <definedName name="Clients_Population_Total" localSheetId="4">#REF!</definedName>
    <definedName name="Clients_Population_Total">#REF!</definedName>
    <definedName name="cndsuuuuuuuuuuuuuuuuuuuuuuuuuuuuuuuuuuuuuuuuuuuuuuuuuuuuu" hidden="1">#REF!</definedName>
    <definedName name="co" localSheetId="4">#REF!</definedName>
    <definedName name="co">#REF!</definedName>
    <definedName name="COMPAÑIAS" localSheetId="4">#REF!</definedName>
    <definedName name="COMPAÑIAS">#REF!</definedName>
    <definedName name="Compilacion">#REF!</definedName>
    <definedName name="complacu" localSheetId="4">#REF!</definedName>
    <definedName name="complacu">#REF!</definedName>
    <definedName name="complemes" localSheetId="4">#REF!</definedName>
    <definedName name="complemes">#REF!</definedName>
    <definedName name="Computed_Sample_Population_Total" localSheetId="4">#REF!</definedName>
    <definedName name="Computed_Sample_Population_Total">#REF!</definedName>
    <definedName name="COST_MP" localSheetId="4">#REF!</definedName>
    <definedName name="COST_MP">#REF!</definedName>
    <definedName name="crin0010">#REF!</definedName>
    <definedName name="Customer">#REF!</definedName>
    <definedName name="customerld">#REF!</definedName>
    <definedName name="CustomerPCS">#REF!</definedName>
    <definedName name="CY_Accounts_Receivable" localSheetId="4">#REF!</definedName>
    <definedName name="CY_Administration" localSheetId="4">#REF!</definedName>
    <definedName name="CY_Administration">#REF!</definedName>
    <definedName name="CY_Cash" localSheetId="4">#REF!</definedName>
    <definedName name="CY_Cash_Div_Dec" localSheetId="4">#REF!</definedName>
    <definedName name="CY_CASH_DIVIDENDS_DECLARED__per_common_share" localSheetId="4">#REF!</definedName>
    <definedName name="CY_Common_Equity" localSheetId="4">#REF!</definedName>
    <definedName name="CY_Cost_of_Sales" localSheetId="4">#REF!</definedName>
    <definedName name="CY_Current_Liabilities" localSheetId="4">#REF!</definedName>
    <definedName name="CY_Depreciation" localSheetId="4">#REF!</definedName>
    <definedName name="CY_Disc._Ops." localSheetId="4">#REF!</definedName>
    <definedName name="CY_Disc_mnth">#REF!</definedName>
    <definedName name="CY_Disc_pd">#REF!</definedName>
    <definedName name="CY_Discounts">#REF!</definedName>
    <definedName name="CY_Earnings_per_share" localSheetId="4">#REF!</definedName>
    <definedName name="CY_Extraord." localSheetId="4">#REF!</definedName>
    <definedName name="CY_Gross_Profit" localSheetId="4">#REF!</definedName>
    <definedName name="CY_INC_AFT_TAX" localSheetId="4">#REF!</definedName>
    <definedName name="CY_INC_BEF_EXTRAORD" localSheetId="4">#REF!</definedName>
    <definedName name="CY_Inc_Bef_Tax" localSheetId="4">#REF!</definedName>
    <definedName name="CY_Intangible_Assets" localSheetId="4">#REF!</definedName>
    <definedName name="CY_Intangible_Assets">#REF!</definedName>
    <definedName name="CY_Interest_Expense" localSheetId="4">#REF!</definedName>
    <definedName name="CY_Inventory" localSheetId="4">#REF!</definedName>
    <definedName name="CY_LIABIL_EQUITY" localSheetId="4">#REF!</definedName>
    <definedName name="CY_LIABIL_EQUITY">#REF!</definedName>
    <definedName name="CY_Long_term_Debt__excl_Dfd_Taxes" localSheetId="4">#REF!</definedName>
    <definedName name="CY_LT_Debt" localSheetId="4">#REF!</definedName>
    <definedName name="CY_Market_Value_of_Equity" localSheetId="4">#REF!</definedName>
    <definedName name="CY_Marketable_Sec" localSheetId="4">#REF!</definedName>
    <definedName name="CY_Marketable_Sec">#REF!</definedName>
    <definedName name="CY_NET_INCOME" localSheetId="4">#REF!</definedName>
    <definedName name="CY_NET_PROFIT">#REF!</definedName>
    <definedName name="CY_Net_Revenue" localSheetId="4">#REF!</definedName>
    <definedName name="CY_Operating_Income" localSheetId="4">#REF!</definedName>
    <definedName name="CY_Operating_Income">#REF!</definedName>
    <definedName name="CY_Other" localSheetId="4">#REF!</definedName>
    <definedName name="CY_Other">#REF!</definedName>
    <definedName name="CY_Other_Curr_Assets" localSheetId="4">#REF!</definedName>
    <definedName name="CY_Other_Curr_Assets">#REF!</definedName>
    <definedName name="CY_Other_LT_Assets" localSheetId="4">#REF!</definedName>
    <definedName name="CY_Other_LT_Assets">#REF!</definedName>
    <definedName name="CY_Other_LT_Liabilities" localSheetId="4">#REF!</definedName>
    <definedName name="CY_Other_LT_Liabilities">#REF!</definedName>
    <definedName name="CY_Preferred_Stock" localSheetId="4">#REF!</definedName>
    <definedName name="CY_Preferred_Stock">#REF!</definedName>
    <definedName name="CY_QUICK_ASSETS" localSheetId="4">#REF!</definedName>
    <definedName name="CY_Ret_mnth">#REF!</definedName>
    <definedName name="CY_Ret_pd">#REF!</definedName>
    <definedName name="CY_Retained_Earnings" localSheetId="4">#REF!</definedName>
    <definedName name="CY_Retained_Earnings">#REF!</definedName>
    <definedName name="CY_Returns">#REF!</definedName>
    <definedName name="CY_Selling" localSheetId="4">#REF!</definedName>
    <definedName name="CY_Selling">#REF!</definedName>
    <definedName name="CY_Tangible_Assets" localSheetId="4">#REF!</definedName>
    <definedName name="CY_Tangible_Assets">#REF!</definedName>
    <definedName name="CY_Tangible_Net_Worth" localSheetId="4">#REF!</definedName>
    <definedName name="CY_Taxes" localSheetId="4">#REF!</definedName>
    <definedName name="CY_TOTAL_ASSETS" localSheetId="4">#REF!</definedName>
    <definedName name="CY_TOTAL_CURR_ASSETS" localSheetId="4">#REF!</definedName>
    <definedName name="CY_TOTAL_DEBT" localSheetId="4">#REF!</definedName>
    <definedName name="CY_TOTAL_EQUITY" localSheetId="4">#REF!</definedName>
    <definedName name="CY_Trade_Payables" localSheetId="4">#REF!</definedName>
    <definedName name="CY_Weighted_Average" localSheetId="4">#REF!</definedName>
    <definedName name="CY_Working_Capital" localSheetId="4">#REF!</definedName>
    <definedName name="CY_Year_Income_Statement" localSheetId="4">#REF!</definedName>
    <definedName name="da" localSheetId="1" hidden="1">{#N/A,#N/A,FALSE,"Aging Summary";#N/A,#N/A,FALSE,"Ratio Analysis";#N/A,#N/A,FALSE,"Test 120 Day Accts";#N/A,#N/A,FALSE,"Tickmarks"}</definedName>
    <definedName name="da" localSheetId="10"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11" hidden="1">{#N/A,#N/A,FALSE,"Aging Summary";#N/A,#N/A,FALSE,"Ratio Analysis";#N/A,#N/A,FALSE,"Test 120 Day Accts";#N/A,#N/A,FALSE,"Tickmarks"}</definedName>
    <definedName name="da" localSheetId="12"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FDFAD" localSheetId="1" hidden="1">{#N/A,#N/A,FALSE,"VOL"}</definedName>
    <definedName name="DAFDFAD" localSheetId="10" hidden="1">{#N/A,#N/A,FALSE,"VOL"}</definedName>
    <definedName name="DAFDFAD" localSheetId="3" hidden="1">{#N/A,#N/A,FALSE,"VOL"}</definedName>
    <definedName name="DAFDFAD" localSheetId="5" hidden="1">{#N/A,#N/A,FALSE,"VOL"}</definedName>
    <definedName name="DAFDFAD" localSheetId="7" hidden="1">{#N/A,#N/A,FALSE,"VOL"}</definedName>
    <definedName name="DAFDFAD" localSheetId="8" hidden="1">{#N/A,#N/A,FALSE,"VOL"}</definedName>
    <definedName name="DAFDFAD" localSheetId="9" hidden="1">{#N/A,#N/A,FALSE,"VOL"}</definedName>
    <definedName name="DAFDFAD" localSheetId="11" hidden="1">{#N/A,#N/A,FALSE,"VOL"}</definedName>
    <definedName name="DAFDFAD" localSheetId="12" hidden="1">{#N/A,#N/A,FALSE,"VOL"}</definedName>
    <definedName name="DAFDFAD" localSheetId="4" hidden="1">{#N/A,#N/A,FALSE,"VOL"}</definedName>
    <definedName name="DAFDFAD" hidden="1">{#N/A,#N/A,FALSE,"VOL"}</definedName>
    <definedName name="DASA" localSheetId="4">#REF!</definedName>
    <definedName name="DASA">#REF!</definedName>
    <definedName name="data" localSheetId="4">#REF!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4">#REF!</definedName>
    <definedName name="datos">#REF!</definedName>
    <definedName name="Definición">#REF!</definedName>
    <definedName name="desc" localSheetId="4">#REF!</definedName>
    <definedName name="desc">#REF!</definedName>
    <definedName name="detaacu" localSheetId="4">#REF!</definedName>
    <definedName name="detaacu">#REF!</definedName>
    <definedName name="detames" localSheetId="4">#REF!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4">#REF!</definedName>
    <definedName name="Dist">#REF!</definedName>
    <definedName name="distribuidores" localSheetId="4">#REF!</definedName>
    <definedName name="distribuidores">#REF!</definedName>
    <definedName name="Dollar_Threshold" localSheetId="4">#REF!</definedName>
    <definedName name="Dollar_Threshold">#REF!</definedName>
    <definedName name="dtt" hidden="1">#REF!</definedName>
    <definedName name="Edesa" localSheetId="4">#REF!</definedName>
    <definedName name="Edesa">#REF!</definedName>
    <definedName name="Enriputo" localSheetId="4">#REF!</definedName>
    <definedName name="Enriputo">#REF!</definedName>
    <definedName name="eoafh">#REF!</definedName>
    <definedName name="eoafn">#REF!</definedName>
    <definedName name="eoafs">#REF!</definedName>
    <definedName name="est" localSheetId="4">#REF!</definedName>
    <definedName name="est">#REF!</definedName>
    <definedName name="ESTBF" localSheetId="4">#REF!</definedName>
    <definedName name="ESTBF">#REF!</definedName>
    <definedName name="ESTIMADO" localSheetId="4">#REF!</definedName>
    <definedName name="ESTIMADO">#REF!</definedName>
    <definedName name="EV__LASTREFTIME__" hidden="1">38972.3597337963</definedName>
    <definedName name="EX" localSheetId="4">#REF!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4">#REF!</definedName>
    <definedName name="GASTOS">#REF!</definedName>
    <definedName name="grandes3">#REF!</definedName>
    <definedName name="histor" localSheetId="4">#REF!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4">#REF!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1" hidden="1">{#N/A,#N/A,FALSE,"VOL"}</definedName>
    <definedName name="liq" localSheetId="10" hidden="1">{#N/A,#N/A,FALSE,"VOL"}</definedName>
    <definedName name="liq" localSheetId="3" hidden="1">{#N/A,#N/A,FALSE,"VOL"}</definedName>
    <definedName name="liq" localSheetId="5" hidden="1">{#N/A,#N/A,FALSE,"VOL"}</definedName>
    <definedName name="liq" localSheetId="7" hidden="1">{#N/A,#N/A,FALSE,"VOL"}</definedName>
    <definedName name="liq" localSheetId="8" hidden="1">{#N/A,#N/A,FALSE,"VOL"}</definedName>
    <definedName name="liq" localSheetId="9" hidden="1">{#N/A,#N/A,FALSE,"VOL"}</definedName>
    <definedName name="liq" localSheetId="11" hidden="1">{#N/A,#N/A,FALSE,"VOL"}</definedName>
    <definedName name="liq" localSheetId="12" hidden="1">{#N/A,#N/A,FALSE,"VOL"}</definedName>
    <definedName name="liq" localSheetId="4" hidden="1">{#N/A,#N/A,FALSE,"VOL"}</definedName>
    <definedName name="liq" hidden="1">{#N/A,#N/A,FALSE,"VOL"}</definedName>
    <definedName name="listasuper" localSheetId="4">#REF!</definedName>
    <definedName name="listasuper">#REF!</definedName>
    <definedName name="Maintenance">#REF!</definedName>
    <definedName name="maintenanceld">#REF!</definedName>
    <definedName name="MaintenancePCS">#REF!</definedName>
    <definedName name="marca" localSheetId="4">#REF!</definedName>
    <definedName name="marca">#REF!</definedName>
    <definedName name="Marcas" localSheetId="4">#REF!</definedName>
    <definedName name="Marcas">#REF!</definedName>
    <definedName name="Minimis">#REF!</definedName>
    <definedName name="MKT">#REF!</definedName>
    <definedName name="mktld">#REF!</definedName>
    <definedName name="MKTPCS">#REF!</definedName>
    <definedName name="MP" localSheetId="4">#REF!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1" hidden="1">{#N/A,#N/A,FALSE,"Aging Summary";#N/A,#N/A,FALSE,"Ratio Analysis";#N/A,#N/A,FALSE,"Test 120 Day Accts";#N/A,#N/A,FALSE,"Tickmarks"}</definedName>
    <definedName name="new" localSheetId="10"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1" hidden="1">{#N/A,#N/A,FALSE,"Aging Summary";#N/A,#N/A,FALSE,"Ratio Analysis";#N/A,#N/A,FALSE,"Test 120 Day Accts";#N/A,#N/A,FALSE,"Tickmarks"}</definedName>
    <definedName name="new" localSheetId="12" hidden="1">{#N/A,#N/A,FALSE,"Aging Summary";#N/A,#N/A,FALSE,"Ratio Analysis";#N/A,#N/A,FALSE,"Test 120 Day Accts";#N/A,#N/A,FALSE,"Tickmarks"}</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7" hidden="1">#REF!</definedName>
    <definedName name="ngughuiyhuhhhhhhhhhhhhhhhhhh" localSheetId="8" hidden="1">#REF!</definedName>
    <definedName name="ngughuiyhuhhhhhhhhhhhhhhhhhh" localSheetId="9" hidden="1">#REF!</definedName>
    <definedName name="ngughuiyhuhhhhhhhhhhhhhhhhhh" localSheetId="11" hidden="1">#REF!</definedName>
    <definedName name="ngughuiyhuhhhhhhhhhhhhhhhhhh" localSheetId="12" hidden="1">#REF!</definedName>
    <definedName name="ngughuiyhuhhhhhhhhhhhhhhhhhh" hidden="1">#REF!</definedName>
    <definedName name="njkhoikh" localSheetId="7" hidden="1">#REF!</definedName>
    <definedName name="njkhoikh" localSheetId="8" hidden="1">#REF!</definedName>
    <definedName name="njkhoikh" localSheetId="9" hidden="1">#REF!</definedName>
    <definedName name="njkhoikh" localSheetId="11" hidden="1">#REF!</definedName>
    <definedName name="njkhoikh" localSheetId="12" hidden="1">#REF!</definedName>
    <definedName name="njkhoikh" hidden="1">#REF!</definedName>
    <definedName name="nmm" localSheetId="1" hidden="1">{#N/A,#N/A,FALSE,"VOL"}</definedName>
    <definedName name="nmm" localSheetId="10" hidden="1">{#N/A,#N/A,FALSE,"VOL"}</definedName>
    <definedName name="nmm" localSheetId="3" hidden="1">{#N/A,#N/A,FALSE,"VOL"}</definedName>
    <definedName name="nmm" localSheetId="5" hidden="1">{#N/A,#N/A,FALSE,"VOL"}</definedName>
    <definedName name="nmm" localSheetId="7" hidden="1">{#N/A,#N/A,FALSE,"VOL"}</definedName>
    <definedName name="nmm" localSheetId="8" hidden="1">{#N/A,#N/A,FALSE,"VOL"}</definedName>
    <definedName name="nmm" localSheetId="9" hidden="1">{#N/A,#N/A,FALSE,"VOL"}</definedName>
    <definedName name="nmm" localSheetId="11" hidden="1">{#N/A,#N/A,FALSE,"VOL"}</definedName>
    <definedName name="nmm" localSheetId="12" hidden="1">{#N/A,#N/A,FALSE,"VOL"}</definedName>
    <definedName name="nmm" localSheetId="4" hidden="1">{#N/A,#N/A,FALSE,"VOL"}</definedName>
    <definedName name="nmm" hidden="1">{#N/A,#N/A,FALSE,"VOL"}</definedName>
    <definedName name="NO" localSheetId="1" hidden="1">{#N/A,#N/A,FALSE,"VOL"}</definedName>
    <definedName name="NO" localSheetId="10" hidden="1">{#N/A,#N/A,FALSE,"VOL"}</definedName>
    <definedName name="NO" localSheetId="3" hidden="1">{#N/A,#N/A,FALSE,"VOL"}</definedName>
    <definedName name="NO" localSheetId="5" hidden="1">{#N/A,#N/A,FALSE,"VOL"}</definedName>
    <definedName name="NO" localSheetId="7" hidden="1">{#N/A,#N/A,FALSE,"VOL"}</definedName>
    <definedName name="NO" localSheetId="8" hidden="1">{#N/A,#N/A,FALSE,"VOL"}</definedName>
    <definedName name="NO" localSheetId="9" hidden="1">{#N/A,#N/A,FALSE,"VOL"}</definedName>
    <definedName name="NO" localSheetId="11" hidden="1">{#N/A,#N/A,FALSE,"VOL"}</definedName>
    <definedName name="NO" localSheetId="12" hidden="1">{#N/A,#N/A,FALSE,"VOL"}</definedName>
    <definedName name="NO" localSheetId="4" hidden="1">{#N/A,#N/A,FALSE,"VOL"}</definedName>
    <definedName name="NO" hidden="1">{#N/A,#N/A,FALSE,"VOL"}</definedName>
    <definedName name="NonTop_Stratum_Value" localSheetId="4">#REF!</definedName>
    <definedName name="NonTop_Stratum_Value">#REF!</definedName>
    <definedName name="Number_of_Selections">#REF!</definedName>
    <definedName name="Numof_Selections2">#REF!</definedName>
    <definedName name="ñfdsl" localSheetId="7">#REF!</definedName>
    <definedName name="ñfdsl" localSheetId="8">#REF!</definedName>
    <definedName name="ñfdsl" localSheetId="9">#REF!</definedName>
    <definedName name="ñfdsl" localSheetId="11">#REF!</definedName>
    <definedName name="ñfdsl" localSheetId="12">#REF!</definedName>
    <definedName name="ñfdsl">#REF!</definedName>
    <definedName name="ññ" localSheetId="7">#REF!</definedName>
    <definedName name="ññ" localSheetId="8">#REF!</definedName>
    <definedName name="ññ" localSheetId="9">#REF!</definedName>
    <definedName name="ññ" localSheetId="11">#REF!</definedName>
    <definedName name="ññ" localSheetId="12">#REF!</definedName>
    <definedName name="ññ">#REF!</definedName>
    <definedName name="OLE_LINK1" localSheetId="8">'Nota 3.6 a Nota 4.1'!#REF!</definedName>
    <definedName name="OLE_LINK1" localSheetId="9">'Nota 4.2'!#REF!</definedName>
    <definedName name="OLE_LINK1" localSheetId="11">'Nota 4.3 a Nota 4.6'!#REF!</definedName>
    <definedName name="OLE_LINK1" localSheetId="12">'Nota 5 a Nota 8'!#REF!</definedName>
    <definedName name="OPPROD" localSheetId="7">#REF!</definedName>
    <definedName name="OPPROD" localSheetId="8">#REF!</definedName>
    <definedName name="OPPROD" localSheetId="9">#REF!</definedName>
    <definedName name="OPPROD" localSheetId="11">#REF!</definedName>
    <definedName name="OPPROD" localSheetId="12">#REF!</definedName>
    <definedName name="OPPROD" localSheetId="4">#REF!</definedName>
    <definedName name="OPPROD">#REF!</definedName>
    <definedName name="opt" localSheetId="7">#REF!</definedName>
    <definedName name="opt" localSheetId="8">#REF!</definedName>
    <definedName name="opt" localSheetId="9">#REF!</definedName>
    <definedName name="opt" localSheetId="11">#REF!</definedName>
    <definedName name="opt" localSheetId="12">#REF!</definedName>
    <definedName name="opt">#REF!</definedName>
    <definedName name="optr">#REF!</definedName>
    <definedName name="Others">#REF!</definedName>
    <definedName name="othersld">#REF!</definedName>
    <definedName name="OthersPCS">#REF!</definedName>
    <definedName name="PARAGUAY" localSheetId="4">#REF!</definedName>
    <definedName name="PARAGUAY">#REF!</definedName>
    <definedName name="participa" localSheetId="4">#REF!</definedName>
    <definedName name="participa">#REF!</definedName>
    <definedName name="Partidas_seleccionadas_test_de_">#REF!</definedName>
    <definedName name="Partidas_Selecionadas">#REF!</definedName>
    <definedName name="Percent_Threshold" localSheetId="4">#REF!</definedName>
    <definedName name="Percent_Threshold">#REF!</definedName>
    <definedName name="PL_Dollar_Threshold" localSheetId="4">#REF!</definedName>
    <definedName name="PL_Dollar_Threshold">#REF!</definedName>
    <definedName name="PL_Percent_Threshold" localSheetId="4">#REF!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4">#REF!</definedName>
    <definedName name="POLYAR">#REF!</definedName>
    <definedName name="potir">#REF!</definedName>
    <definedName name="ppc" localSheetId="4">#REF!</definedName>
    <definedName name="ppc">#REF!</definedName>
    <definedName name="pr" localSheetId="4">#REF!</definedName>
    <definedName name="pr">#REF!</definedName>
    <definedName name="previs">#REF!</definedName>
    <definedName name="PS_Test_de_Gastos" localSheetId="7">#REF!</definedName>
    <definedName name="PS_Test_de_Gastos" localSheetId="8">#REF!</definedName>
    <definedName name="PS_Test_de_Gastos" localSheetId="9">#REF!</definedName>
    <definedName name="PS_Test_de_Gastos" localSheetId="11">#REF!</definedName>
    <definedName name="PS_Test_de_Gastos" localSheetId="12">#REF!</definedName>
    <definedName name="PS_Test_de_Gastos">#REF!</definedName>
    <definedName name="PY_Accounts_Receivable" localSheetId="4">#REF!</definedName>
    <definedName name="PY_Administration" localSheetId="4">#REF!</definedName>
    <definedName name="PY_Administration">#REF!</definedName>
    <definedName name="PY_Cash" localSheetId="4">#REF!</definedName>
    <definedName name="PY_Cash_Div_Dec" localSheetId="4">#REF!</definedName>
    <definedName name="PY_CASH_DIVIDENDS_DECLARED__per_common_share" localSheetId="4">#REF!</definedName>
    <definedName name="PY_Common_Equity" localSheetId="4">#REF!</definedName>
    <definedName name="PY_Cost_of_Sales" localSheetId="4">#REF!</definedName>
    <definedName name="PY_Current_Liabilities" localSheetId="4">#REF!</definedName>
    <definedName name="PY_Depreciation" localSheetId="4">#REF!</definedName>
    <definedName name="PY_Disc._Ops." localSheetId="4">#REF!</definedName>
    <definedName name="PY_Disc_allow">#REF!</definedName>
    <definedName name="PY_Disc_mnth">#REF!</definedName>
    <definedName name="PY_Disc_pd">#REF!</definedName>
    <definedName name="PY_Discounts">#REF!</definedName>
    <definedName name="PY_Earnings_per_share" localSheetId="4">#REF!</definedName>
    <definedName name="PY_Extraord." localSheetId="4">#REF!</definedName>
    <definedName name="PY_Gross_Profit" localSheetId="4">#REF!</definedName>
    <definedName name="PY_INC_AFT_TAX" localSheetId="4">#REF!</definedName>
    <definedName name="PY_INC_BEF_EXTRAORD" localSheetId="4">#REF!</definedName>
    <definedName name="PY_Inc_Bef_Tax" localSheetId="4">#REF!</definedName>
    <definedName name="PY_Intangible_Assets" localSheetId="4">#REF!</definedName>
    <definedName name="PY_Intangible_Assets">#REF!</definedName>
    <definedName name="PY_Interest_Expense" localSheetId="4">#REF!</definedName>
    <definedName name="PY_Inventory" localSheetId="4">#REF!</definedName>
    <definedName name="PY_LIABIL_EQUITY" localSheetId="4">#REF!</definedName>
    <definedName name="PY_LIABIL_EQUITY">#REF!</definedName>
    <definedName name="PY_Long_term_Debt__excl_Dfd_Taxes" localSheetId="4">#REF!</definedName>
    <definedName name="PY_LT_Debt" localSheetId="4">#REF!</definedName>
    <definedName name="PY_Market_Value_of_Equity" localSheetId="4">#REF!</definedName>
    <definedName name="PY_Marketable_Sec" localSheetId="4">#REF!</definedName>
    <definedName name="PY_Marketable_Sec">#REF!</definedName>
    <definedName name="PY_NET_INCOME" localSheetId="4">#REF!</definedName>
    <definedName name="PY_NET_PROFIT">#REF!</definedName>
    <definedName name="PY_Net_Revenue" localSheetId="4">#REF!</definedName>
    <definedName name="PY_Operating_Inc" localSheetId="4">#REF!</definedName>
    <definedName name="PY_Operating_Inc">#REF!</definedName>
    <definedName name="PY_Operating_Income" localSheetId="4">#REF!</definedName>
    <definedName name="PY_Operating_Income">#REF!</definedName>
    <definedName name="PY_Other_Curr_Assets" localSheetId="4">#REF!</definedName>
    <definedName name="PY_Other_Curr_Assets">#REF!</definedName>
    <definedName name="PY_Other_Exp" localSheetId="4">#REF!</definedName>
    <definedName name="PY_Other_Exp">#REF!</definedName>
    <definedName name="PY_Other_LT_Assets" localSheetId="4">#REF!</definedName>
    <definedName name="PY_Other_LT_Assets">#REF!</definedName>
    <definedName name="PY_Other_LT_Liabilities" localSheetId="4">#REF!</definedName>
    <definedName name="PY_Other_LT_Liabilities">#REF!</definedName>
    <definedName name="PY_Preferred_Stock" localSheetId="4">#REF!</definedName>
    <definedName name="PY_Preferred_Stock">#REF!</definedName>
    <definedName name="PY_QUICK_ASSETS" localSheetId="4">#REF!</definedName>
    <definedName name="PY_Ret_allow">#REF!</definedName>
    <definedName name="PY_Ret_mnth">#REF!</definedName>
    <definedName name="PY_Ret_pd">#REF!</definedName>
    <definedName name="PY_Retained_Earnings" localSheetId="4">#REF!</definedName>
    <definedName name="PY_Retained_Earnings">#REF!</definedName>
    <definedName name="PY_Returns">#REF!</definedName>
    <definedName name="PY_Selling" localSheetId="4">#REF!</definedName>
    <definedName name="PY_Selling">#REF!</definedName>
    <definedName name="PY_Tangible_Assets" localSheetId="4">#REF!</definedName>
    <definedName name="PY_Tangible_Assets">#REF!</definedName>
    <definedName name="PY_Tangible_Net_Worth" localSheetId="4">#REF!</definedName>
    <definedName name="PY_Taxes" localSheetId="4">#REF!</definedName>
    <definedName name="PY_TOTAL_ASSETS" localSheetId="4">#REF!</definedName>
    <definedName name="PY_TOTAL_CURR_ASSETS" localSheetId="4">#REF!</definedName>
    <definedName name="PY_TOTAL_DEBT" localSheetId="4">#REF!</definedName>
    <definedName name="PY_TOTAL_EQUITY" localSheetId="4">#REF!</definedName>
    <definedName name="PY_Trade_Payables" localSheetId="4">#REF!</definedName>
    <definedName name="PY_Weighted_Average" localSheetId="4">#REF!</definedName>
    <definedName name="PY_Working_Capital" localSheetId="4">#REF!</definedName>
    <definedName name="PY_Year_Income_Statement" localSheetId="4">#REF!</definedName>
    <definedName name="PY2_Accounts_Receivable" localSheetId="4">#REF!</definedName>
    <definedName name="PY2_Administration" localSheetId="4">#REF!</definedName>
    <definedName name="PY2_Cash" localSheetId="4">#REF!</definedName>
    <definedName name="PY2_Cash_Div_Dec" localSheetId="4">#REF!</definedName>
    <definedName name="PY2_CASH_DIVIDENDS_DECLARED__per_common_share" localSheetId="4">#REF!</definedName>
    <definedName name="PY2_Common_Equity" localSheetId="4">#REF!</definedName>
    <definedName name="PY2_Cost_of_Sales" localSheetId="4">#REF!</definedName>
    <definedName name="PY2_Current_Liabilities" localSheetId="4">#REF!</definedName>
    <definedName name="PY2_Depreciation" localSheetId="4">#REF!</definedName>
    <definedName name="PY2_Disc._Ops." localSheetId="4">#REF!</definedName>
    <definedName name="PY2_Earnings_per_share" localSheetId="4">#REF!</definedName>
    <definedName name="PY2_Extraord." localSheetId="4">#REF!</definedName>
    <definedName name="PY2_Gross_Profit" localSheetId="4">#REF!</definedName>
    <definedName name="PY2_INC_AFT_TAX" localSheetId="4">#REF!</definedName>
    <definedName name="PY2_INC_BEF_EXTRAORD" localSheetId="4">#REF!</definedName>
    <definedName name="PY2_Inc_Bef_Tax" localSheetId="4">#REF!</definedName>
    <definedName name="PY2_Intangible_Assets" localSheetId="4">#REF!</definedName>
    <definedName name="PY2_Interest_Expense" localSheetId="4">#REF!</definedName>
    <definedName name="PY2_Inventory" localSheetId="4">#REF!</definedName>
    <definedName name="PY2_LIABIL_EQUITY" localSheetId="4">#REF!</definedName>
    <definedName name="PY2_Long_term_Debt__excl_Dfd_Taxes" localSheetId="4">#REF!</definedName>
    <definedName name="PY2_LT_Debt" localSheetId="4">#REF!</definedName>
    <definedName name="PY2_Market_Value_of_Equity" localSheetId="4">#REF!</definedName>
    <definedName name="PY2_Marketable_Sec" localSheetId="4">#REF!</definedName>
    <definedName name="PY2_NET_INCOME" localSheetId="4">#REF!</definedName>
    <definedName name="PY2_Net_Revenue" localSheetId="4">#REF!</definedName>
    <definedName name="PY2_Operating_Inc" localSheetId="4">#REF!</definedName>
    <definedName name="PY2_Operating_Income" localSheetId="4">#REF!</definedName>
    <definedName name="PY2_Other_Curr_Assets" localSheetId="4">#REF!</definedName>
    <definedName name="PY2_Other_Exp." localSheetId="4">#REF!</definedName>
    <definedName name="PY2_Other_LT_Assets" localSheetId="4">#REF!</definedName>
    <definedName name="PY2_Other_LT_Liabilities" localSheetId="4">#REF!</definedName>
    <definedName name="PY2_Preferred_Stock" localSheetId="4">#REF!</definedName>
    <definedName name="PY2_QUICK_ASSETS" localSheetId="4">#REF!</definedName>
    <definedName name="PY2_Retained_Earnings" localSheetId="4">#REF!</definedName>
    <definedName name="PY2_Selling" localSheetId="4">#REF!</definedName>
    <definedName name="PY2_Tangible_Assets" localSheetId="4">#REF!</definedName>
    <definedName name="PY2_Tangible_Net_Worth" localSheetId="4">#REF!</definedName>
    <definedName name="PY2_Taxes" localSheetId="4">#REF!</definedName>
    <definedName name="PY2_TOTAL_ASSETS" localSheetId="4">#REF!</definedName>
    <definedName name="PY2_TOTAL_CURR_ASSETS" localSheetId="4">#REF!</definedName>
    <definedName name="PY2_TOTAL_DEBT" localSheetId="4">#REF!</definedName>
    <definedName name="PY2_TOTAL_EQUITY" localSheetId="4">#REF!</definedName>
    <definedName name="PY2_Trade_Payables" localSheetId="4">#REF!</definedName>
    <definedName name="PY2_Weighted_Average" localSheetId="4">#REF!</definedName>
    <definedName name="PY2_Working_Capital" localSheetId="4">#REF!</definedName>
    <definedName name="PY2_Year_Income_Statement" localSheetId="4">#REF!</definedName>
    <definedName name="PY3_Accounts_Receivable" localSheetId="4">#REF!</definedName>
    <definedName name="PY3_Administration" localSheetId="4">#REF!</definedName>
    <definedName name="PY3_Cash" localSheetId="4">#REF!</definedName>
    <definedName name="PY3_Common_Equity" localSheetId="4">#REF!</definedName>
    <definedName name="PY3_Cost_of_Sales" localSheetId="4">#REF!</definedName>
    <definedName name="PY3_Current_Liabilities" localSheetId="4">#REF!</definedName>
    <definedName name="PY3_Depreciation" localSheetId="4">#REF!</definedName>
    <definedName name="PY3_Disc._Ops." localSheetId="4">#REF!</definedName>
    <definedName name="PY3_Extraord." localSheetId="4">#REF!</definedName>
    <definedName name="PY3_Gross_Profit" localSheetId="4">#REF!</definedName>
    <definedName name="PY3_INC_AFT_TAX" localSheetId="4">#REF!</definedName>
    <definedName name="PY3_INC_BEF_EXTRAORD" localSheetId="4">#REF!</definedName>
    <definedName name="PY3_Inc_Bef_Tax" localSheetId="4">#REF!</definedName>
    <definedName name="PY3_Intangible_Assets" localSheetId="4">#REF!</definedName>
    <definedName name="PY3_Intangible_Assets">#REF!</definedName>
    <definedName name="PY3_Interest_Expense" localSheetId="4">#REF!</definedName>
    <definedName name="PY3_Inventory" localSheetId="4">#REF!</definedName>
    <definedName name="PY3_LIABIL_EQUITY" localSheetId="4">#REF!</definedName>
    <definedName name="PY3_Long_term_Debt__excl_Dfd_Taxes" localSheetId="4">#REF!</definedName>
    <definedName name="PY3_Marketable_Sec" localSheetId="4">#REF!</definedName>
    <definedName name="PY3_Marketable_Sec">#REF!</definedName>
    <definedName name="PY3_NET_INCOME" localSheetId="4">#REF!</definedName>
    <definedName name="PY3_Net_Revenue" localSheetId="4">#REF!</definedName>
    <definedName name="PY3_Operating_Inc" localSheetId="4">#REF!</definedName>
    <definedName name="PY3_Other_Curr_Assets" localSheetId="4">#REF!</definedName>
    <definedName name="PY3_Other_Curr_Assets">#REF!</definedName>
    <definedName name="PY3_Other_Exp." localSheetId="4">#REF!</definedName>
    <definedName name="PY3_Other_LT_Assets" localSheetId="4">#REF!</definedName>
    <definedName name="PY3_Other_LT_Assets">#REF!</definedName>
    <definedName name="PY3_Other_LT_Liabilities" localSheetId="4">#REF!</definedName>
    <definedName name="PY3_Other_LT_Liabilities">#REF!</definedName>
    <definedName name="PY3_Preferred_Stock" localSheetId="4">#REF!</definedName>
    <definedName name="PY3_Preferred_Stock">#REF!</definedName>
    <definedName name="PY3_QUICK_ASSETS" localSheetId="4">#REF!</definedName>
    <definedName name="PY3_Retained_Earnings" localSheetId="4">#REF!</definedName>
    <definedName name="PY3_Retained_Earnings">#REF!</definedName>
    <definedName name="PY3_Selling" localSheetId="4">#REF!</definedName>
    <definedName name="PY3_Tangible_Assets" localSheetId="4">#REF!</definedName>
    <definedName name="PY3_Tangible_Assets">#REF!</definedName>
    <definedName name="PY3_Taxes" localSheetId="4">#REF!</definedName>
    <definedName name="PY3_TOTAL_ASSETS" localSheetId="4">#REF!</definedName>
    <definedName name="PY3_TOTAL_CURR_ASSETS" localSheetId="4">#REF!</definedName>
    <definedName name="PY3_TOTAL_DEBT" localSheetId="4">#REF!</definedName>
    <definedName name="PY3_TOTAL_EQUITY" localSheetId="4">#REF!</definedName>
    <definedName name="PY3_Trade_Payables" localSheetId="4">#REF!</definedName>
    <definedName name="PY3_Year_Income_Statement" localSheetId="4">#REF!</definedName>
    <definedName name="PY4_Accounts_Receivable" localSheetId="4">#REF!</definedName>
    <definedName name="PY4_Administration" localSheetId="4">#REF!</definedName>
    <definedName name="PY4_Cash" localSheetId="4">#REF!</definedName>
    <definedName name="PY4_Common_Equity" localSheetId="4">#REF!</definedName>
    <definedName name="PY4_Cost_of_Sales" localSheetId="4">#REF!</definedName>
    <definedName name="PY4_Current_Liabilities" localSheetId="4">#REF!</definedName>
    <definedName name="PY4_Depreciation" localSheetId="4">#REF!</definedName>
    <definedName name="PY4_Disc._Ops." localSheetId="4">#REF!</definedName>
    <definedName name="PY4_Extraord." localSheetId="4">#REF!</definedName>
    <definedName name="PY4_Gross_Profit" localSheetId="4">#REF!</definedName>
    <definedName name="PY4_INC_AFT_TAX" localSheetId="4">#REF!</definedName>
    <definedName name="PY4_INC_BEF_EXTRAORD" localSheetId="4">#REF!</definedName>
    <definedName name="PY4_Inc_Bef_Tax" localSheetId="4">#REF!</definedName>
    <definedName name="PY4_Intangible_Assets" localSheetId="4">#REF!</definedName>
    <definedName name="PY4_Intangible_Assets">#REF!</definedName>
    <definedName name="PY4_Interest_Expense" localSheetId="4">#REF!</definedName>
    <definedName name="PY4_Inventory" localSheetId="4">#REF!</definedName>
    <definedName name="PY4_LIABIL_EQUITY" localSheetId="4">#REF!</definedName>
    <definedName name="PY4_Long_term_Debt__excl_Dfd_Taxes" localSheetId="4">#REF!</definedName>
    <definedName name="PY4_Marketable_Sec" localSheetId="4">#REF!</definedName>
    <definedName name="PY4_Marketable_Sec">#REF!</definedName>
    <definedName name="PY4_NET_INCOME" localSheetId="4">#REF!</definedName>
    <definedName name="PY4_Net_Revenue" localSheetId="4">#REF!</definedName>
    <definedName name="PY4_Operating_Inc" localSheetId="4">#REF!</definedName>
    <definedName name="PY4_Other_Cur_Assets" localSheetId="4">#REF!</definedName>
    <definedName name="PY4_Other_Cur_Assets">#REF!</definedName>
    <definedName name="PY4_Other_Exp." localSheetId="4">#REF!</definedName>
    <definedName name="PY4_Other_LT_Assets" localSheetId="4">#REF!</definedName>
    <definedName name="PY4_Other_LT_Assets">#REF!</definedName>
    <definedName name="PY4_Other_LT_Liabilities" localSheetId="4">#REF!</definedName>
    <definedName name="PY4_Other_LT_Liabilities">#REF!</definedName>
    <definedName name="PY4_Preferred_Stock" localSheetId="4">#REF!</definedName>
    <definedName name="PY4_Preferred_Stock">#REF!</definedName>
    <definedName name="PY4_QUICK_ASSETS" localSheetId="4">#REF!</definedName>
    <definedName name="PY4_Retained_Earnings" localSheetId="4">#REF!</definedName>
    <definedName name="PY4_Retained_Earnings">#REF!</definedName>
    <definedName name="PY4_Selling" localSheetId="4">#REF!</definedName>
    <definedName name="PY4_Tangible_Assets" localSheetId="4">#REF!</definedName>
    <definedName name="PY4_Tangible_Assets">#REF!</definedName>
    <definedName name="PY4_Taxes" localSheetId="4">#REF!</definedName>
    <definedName name="PY4_TOTAL_ASSETS" localSheetId="4">#REF!</definedName>
    <definedName name="PY4_TOTAL_CURR_ASSETS" localSheetId="4">#REF!</definedName>
    <definedName name="PY4_TOTAL_DEBT" localSheetId="4">#REF!</definedName>
    <definedName name="PY4_TOTAL_EQUITY" localSheetId="4">#REF!</definedName>
    <definedName name="PY4_Trade_Payables" localSheetId="4">#REF!</definedName>
    <definedName name="PY4_Year_Income_Statement" localSheetId="4">#REF!</definedName>
    <definedName name="PY5_Accounts_Receivable" localSheetId="4">#REF!</definedName>
    <definedName name="PY5_Accounts_Receivable">#REF!</definedName>
    <definedName name="PY5_Administration" localSheetId="4">#REF!</definedName>
    <definedName name="PY5_Cash" localSheetId="4">#REF!</definedName>
    <definedName name="PY5_Common_Equity" localSheetId="4">#REF!</definedName>
    <definedName name="PY5_Cost_of_Sales" localSheetId="4">#REF!</definedName>
    <definedName name="PY5_Current_Liabilities" localSheetId="4">#REF!</definedName>
    <definedName name="PY5_Depreciation" localSheetId="4">#REF!</definedName>
    <definedName name="PY5_Disc._Ops." localSheetId="4">#REF!</definedName>
    <definedName name="PY5_Extraord." localSheetId="4">#REF!</definedName>
    <definedName name="PY5_Gross_Profit" localSheetId="4">#REF!</definedName>
    <definedName name="PY5_INC_AFT_TAX" localSheetId="4">#REF!</definedName>
    <definedName name="PY5_INC_BEF_EXTRAORD" localSheetId="4">#REF!</definedName>
    <definedName name="PY5_Inc_Bef_Tax" localSheetId="4">#REF!</definedName>
    <definedName name="PY5_Intangible_Assets" localSheetId="4">#REF!</definedName>
    <definedName name="PY5_Intangible_Assets">#REF!</definedName>
    <definedName name="PY5_Interest_Expense" localSheetId="4">#REF!</definedName>
    <definedName name="PY5_Inventory" localSheetId="4">#REF!</definedName>
    <definedName name="PY5_Inventory">#REF!</definedName>
    <definedName name="PY5_LIABIL_EQUITY" localSheetId="4">#REF!</definedName>
    <definedName name="PY5_Long_term_Debt__excl_Dfd_Taxes" localSheetId="4">#REF!</definedName>
    <definedName name="PY5_Marketable_Sec" localSheetId="4">#REF!</definedName>
    <definedName name="PY5_Marketable_Sec">#REF!</definedName>
    <definedName name="PY5_NET_INCOME" localSheetId="4">#REF!</definedName>
    <definedName name="PY5_Net_Revenue" localSheetId="4">#REF!</definedName>
    <definedName name="PY5_Operating_Inc" localSheetId="4">#REF!</definedName>
    <definedName name="PY5_Other_Curr_Assets" localSheetId="4">#REF!</definedName>
    <definedName name="PY5_Other_Curr_Assets">#REF!</definedName>
    <definedName name="PY5_Other_Exp." localSheetId="4">#REF!</definedName>
    <definedName name="PY5_Other_LT_Assets" localSheetId="4">#REF!</definedName>
    <definedName name="PY5_Other_LT_Assets">#REF!</definedName>
    <definedName name="PY5_Other_LT_Liabilities" localSheetId="4">#REF!</definedName>
    <definedName name="PY5_Other_LT_Liabilities">#REF!</definedName>
    <definedName name="PY5_Preferred_Stock" localSheetId="4">#REF!</definedName>
    <definedName name="PY5_Preferred_Stock">#REF!</definedName>
    <definedName name="PY5_QUICK_ASSETS" localSheetId="4">#REF!</definedName>
    <definedName name="PY5_Retained_Earnings" localSheetId="4">#REF!</definedName>
    <definedName name="PY5_Retained_Earnings">#REF!</definedName>
    <definedName name="PY5_Selling" localSheetId="4">#REF!</definedName>
    <definedName name="PY5_Tangible_Assets" localSheetId="4">#REF!</definedName>
    <definedName name="PY5_Tangible_Assets">#REF!</definedName>
    <definedName name="PY5_Taxes" localSheetId="4">#REF!</definedName>
    <definedName name="PY5_TOTAL_ASSETS" localSheetId="4">#REF!</definedName>
    <definedName name="PY5_TOTAL_CURR_ASSETS" localSheetId="4">#REF!</definedName>
    <definedName name="PY5_TOTAL_DEBT" localSheetId="4">#REF!</definedName>
    <definedName name="PY5_TOTAL_EQUITY" localSheetId="4">#REF!</definedName>
    <definedName name="PY5_Trade_Payables" localSheetId="4">#REF!</definedName>
    <definedName name="PY5_Year_Income_Statement" localSheetId="4">#REF!</definedName>
    <definedName name="QGPL_CLTESLB">#REF!</definedName>
    <definedName name="quarter" localSheetId="4">#REF!</definedName>
    <definedName name="quarter">#REF!</definedName>
    <definedName name="R_Factor" localSheetId="4">#REF!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4" hidden="1">1</definedName>
    <definedName name="SAPBEXrevision" hidden="1">3</definedName>
    <definedName name="SAPBEXsysID" hidden="1">"PLW"</definedName>
    <definedName name="SAPBEXwbID" localSheetId="4" hidden="1">"0B3C5WPQ1PKHTD1CRY997L2MI"</definedName>
    <definedName name="SAPBEXwbID" hidden="1">"14RHU0IXG8KL7C7PJMON454VM"</definedName>
    <definedName name="sdfnlsd" hidden="1">#REF!</definedName>
    <definedName name="sectores">#REF!</definedName>
    <definedName name="sedal" localSheetId="4">#REF!</definedName>
    <definedName name="sedal">#REF!</definedName>
    <definedName name="Selection_Remainder" localSheetId="4">#REF!</definedName>
    <definedName name="Selection_Remainder">#REF!</definedName>
    <definedName name="sku" localSheetId="4">#REF!</definedName>
    <definedName name="sku">#REF!</definedName>
    <definedName name="skus" localSheetId="4">#REF!</definedName>
    <definedName name="skus">#REF!</definedName>
    <definedName name="Starting_Point" localSheetId="4">#REF!</definedName>
    <definedName name="Starting_Point">#REF!</definedName>
    <definedName name="STKDIARIO" localSheetId="4">#REF!</definedName>
    <definedName name="STKDIARIO">#REF!</definedName>
    <definedName name="STKDIARIOPX01" localSheetId="4">#REF!</definedName>
    <definedName name="STKDIARIOPX01">#REF!</definedName>
    <definedName name="STKDIARIOPX04" localSheetId="4">#REF!</definedName>
    <definedName name="STKDIARIOPX04">#REF!</definedName>
    <definedName name="Suma_de_ABR_U_3">#REF!</definedName>
    <definedName name="SUMMARY" localSheetId="4">#REF!</definedName>
    <definedName name="SUMMARY">#REF!</definedName>
    <definedName name="super" localSheetId="4">#REF!</definedName>
    <definedName name="super">#REF!</definedName>
    <definedName name="tablasun" localSheetId="4">#REF!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4">#REF!</definedName>
    <definedName name="TEST0">#REF!</definedName>
    <definedName name="TEST1" localSheetId="4">#REF!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4">#REF!</definedName>
    <definedName name="TESTKEYS">#REF!</definedName>
    <definedName name="TextRefCopy1">#REF!</definedName>
    <definedName name="TextRefCopy10" localSheetId="4">#REF!</definedName>
    <definedName name="TextRefCopy10">#REF!</definedName>
    <definedName name="TextRefCopy100" localSheetId="4">#REF!</definedName>
    <definedName name="TextRefCopy100">#REF!</definedName>
    <definedName name="TextRefCopy102" localSheetId="4">#REF!</definedName>
    <definedName name="TextRefCopy102">#REF!</definedName>
    <definedName name="TextRefCopy103" localSheetId="4">#REF!</definedName>
    <definedName name="TextRefCopy103">#REF!</definedName>
    <definedName name="TextRefCopy104" localSheetId="4">#REF!</definedName>
    <definedName name="TextRefCopy104">#REF!</definedName>
    <definedName name="TextRefCopy105" localSheetId="4">#REF!</definedName>
    <definedName name="TextRefCopy105">#REF!</definedName>
    <definedName name="TextRefCopy107" localSheetId="4">#REF!</definedName>
    <definedName name="TextRefCopy107">#REF!</definedName>
    <definedName name="TextRefCopy108" localSheetId="4">#REF!</definedName>
    <definedName name="TextRefCopy108">#REF!</definedName>
    <definedName name="TextRefCopy109" localSheetId="4">#REF!</definedName>
    <definedName name="TextRefCopy109">#REF!</definedName>
    <definedName name="TextRefCopy11" localSheetId="4">#REF!</definedName>
    <definedName name="TextRefCopy111">#REF!</definedName>
    <definedName name="TextRefCopy112" localSheetId="4">#REF!</definedName>
    <definedName name="TextRefCopy112">#REF!</definedName>
    <definedName name="TextRefCopy113" localSheetId="4">#REF!</definedName>
    <definedName name="TextRefCopy113">#REF!</definedName>
    <definedName name="TextRefCopy114">#REF!</definedName>
    <definedName name="TextRefCopy116" localSheetId="4">#REF!</definedName>
    <definedName name="TextRefCopy116">#REF!</definedName>
    <definedName name="TextRefCopy118" localSheetId="4">#REF!</definedName>
    <definedName name="TextRefCopy118">#REF!</definedName>
    <definedName name="TextRefCopy119" localSheetId="4">#REF!</definedName>
    <definedName name="TextRefCopy119">#REF!</definedName>
    <definedName name="TextRefCopy12" localSheetId="4">#REF!</definedName>
    <definedName name="TextRefCopy120" localSheetId="4">#REF!</definedName>
    <definedName name="TextRefCopy120">#REF!</definedName>
    <definedName name="TextRefCopy121" localSheetId="4">#REF!</definedName>
    <definedName name="TextRefCopy121">#REF!</definedName>
    <definedName name="TextRefCopy122">#REF!</definedName>
    <definedName name="TextRefCopy123">#REF!</definedName>
    <definedName name="TextRefCopy127" localSheetId="4">#REF!</definedName>
    <definedName name="TextRefCopy127">#REF!</definedName>
    <definedName name="TextRefCopy13" localSheetId="4">#REF!</definedName>
    <definedName name="TextRefCopy14" localSheetId="4">#REF!</definedName>
    <definedName name="TextRefCopy15" localSheetId="4">#REF!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4">#REF!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4">#REF!</definedName>
    <definedName name="TextRefCopy4">#REF!</definedName>
    <definedName name="TextRefCopy41">#REF!</definedName>
    <definedName name="TextRefCopy42" localSheetId="4">#REF!</definedName>
    <definedName name="TextRefCopy42">#REF!</definedName>
    <definedName name="TextRefCopy43" localSheetId="4">#REF!</definedName>
    <definedName name="TextRefCopy44" localSheetId="4">#REF!</definedName>
    <definedName name="TextRefCopy44">#REF!</definedName>
    <definedName name="TextRefCopy46">#REF!</definedName>
    <definedName name="TextRefCopy53" localSheetId="4">#REF!</definedName>
    <definedName name="TextRefCopy53">#REF!</definedName>
    <definedName name="TextRefCopy54" localSheetId="4">#REF!</definedName>
    <definedName name="TextRefCopy54">#REF!</definedName>
    <definedName name="TextRefCopy55" localSheetId="4">#REF!</definedName>
    <definedName name="TextRefCopy55">#REF!</definedName>
    <definedName name="TextRefCopy56" localSheetId="4">#REF!</definedName>
    <definedName name="TextRefCopy56">#REF!</definedName>
    <definedName name="TextRefCopy6">#REF!</definedName>
    <definedName name="TextRefCopy63" localSheetId="4">#REF!</definedName>
    <definedName name="TextRefCopy63">#REF!</definedName>
    <definedName name="TextRefCopy65" localSheetId="4">#REF!</definedName>
    <definedName name="TextRefCopy65">#REF!</definedName>
    <definedName name="TextRefCopy66" localSheetId="4">#REF!</definedName>
    <definedName name="TextRefCopy66">#REF!</definedName>
    <definedName name="TextRefCopy67" localSheetId="4">#REF!</definedName>
    <definedName name="TextRefCopy67">#REF!</definedName>
    <definedName name="TextRefCopy68" localSheetId="4">#REF!</definedName>
    <definedName name="TextRefCopy68">#REF!</definedName>
    <definedName name="TextRefCopy7" localSheetId="4">#REF!</definedName>
    <definedName name="TextRefCopy7">#REF!</definedName>
    <definedName name="TextRefCopy70" localSheetId="4">#REF!</definedName>
    <definedName name="TextRefCopy70">#REF!</definedName>
    <definedName name="TextRefCopy71" localSheetId="4">#REF!</definedName>
    <definedName name="TextRefCopy71">#REF!</definedName>
    <definedName name="TextRefCopy73" localSheetId="4">#REF!</definedName>
    <definedName name="TextRefCopy73">#REF!</definedName>
    <definedName name="TextRefCopy75" localSheetId="4">#REF!</definedName>
    <definedName name="TextRefCopy75">#REF!</definedName>
    <definedName name="TextRefCopy77" localSheetId="4">#REF!</definedName>
    <definedName name="TextRefCopy77">#REF!</definedName>
    <definedName name="TextRefCopy79" localSheetId="4">#REF!</definedName>
    <definedName name="TextRefCopy79">#REF!</definedName>
    <definedName name="TextRefCopy8" localSheetId="4">#REF!</definedName>
    <definedName name="TextRefCopy8">#REF!</definedName>
    <definedName name="TextRefCopy80" localSheetId="4">#REF!</definedName>
    <definedName name="TextRefCopy80">#REF!</definedName>
    <definedName name="TextRefCopy82" localSheetId="4">#REF!</definedName>
    <definedName name="TextRefCopy82">#REF!</definedName>
    <definedName name="TextRefCopy85" localSheetId="4">#REF!</definedName>
    <definedName name="TextRefCopy86" localSheetId="4">#REF!</definedName>
    <definedName name="TextRefCopy88" localSheetId="4">#REF!</definedName>
    <definedName name="TextRefCopy89" localSheetId="4">#REF!</definedName>
    <definedName name="TextRefCopy90" localSheetId="4">#REF!</definedName>
    <definedName name="TextRefCopy91" localSheetId="4">#REF!</definedName>
    <definedName name="TextRefCopy92" localSheetId="4">#REF!</definedName>
    <definedName name="TextRefCopy93" localSheetId="4">#REF!</definedName>
    <definedName name="TextRefCopy97" localSheetId="4">#REF!</definedName>
    <definedName name="TextRefCopy97">#REF!</definedName>
    <definedName name="TextRefCopy98">#REF!</definedName>
    <definedName name="TextRefCopyRangeCount" localSheetId="4" hidden="1">12</definedName>
    <definedName name="TextRefCopyRangeCount" hidden="1">1</definedName>
    <definedName name="Top_Stratum_Number" localSheetId="4">#REF!</definedName>
    <definedName name="Top_Stratum_Number">#REF!</definedName>
    <definedName name="Top_Stratum_Value" localSheetId="4">#REF!</definedName>
    <definedName name="Top_Stratum_Value">#REF!</definedName>
    <definedName name="Total_Amount">#REF!</definedName>
    <definedName name="Total_Number_Selections" localSheetId="4">#REF!</definedName>
    <definedName name="Total_Number_Selections">#REF!</definedName>
    <definedName name="tp" localSheetId="4">#REF!</definedName>
    <definedName name="tp">#REF!</definedName>
    <definedName name="Unidades" localSheetId="4">#REF!</definedName>
    <definedName name="Unidades">#REF!</definedName>
    <definedName name="URUGUAY" localSheetId="4">#REF!</definedName>
    <definedName name="URUGUAY">#REF!</definedName>
    <definedName name="vencidos">#REF!</definedName>
    <definedName name="vigencia" localSheetId="4">#REF!</definedName>
    <definedName name="vigencia">#REF!</definedName>
    <definedName name="vpphold">#REF!</definedName>
    <definedName name="VTADIAR" localSheetId="4">#REF!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1"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1" hidden="1">{#N/A,#N/A,FALSE,"VOL"}</definedName>
    <definedName name="wrn.Volumen." localSheetId="10" hidden="1">{#N/A,#N/A,FALSE,"VOL"}</definedName>
    <definedName name="wrn.Volumen." localSheetId="3" hidden="1">{#N/A,#N/A,FALSE,"VOL"}</definedName>
    <definedName name="wrn.Volumen." localSheetId="5" hidden="1">{#N/A,#N/A,FALSE,"VOL"}</definedName>
    <definedName name="wrn.Volumen." localSheetId="7" hidden="1">{#N/A,#N/A,FALSE,"VOL"}</definedName>
    <definedName name="wrn.Volumen." localSheetId="8" hidden="1">{#N/A,#N/A,FALSE,"VOL"}</definedName>
    <definedName name="wrn.Volumen." localSheetId="9" hidden="1">{#N/A,#N/A,FALSE,"VOL"}</definedName>
    <definedName name="wrn.Volumen." localSheetId="11" hidden="1">{#N/A,#N/A,FALSE,"VOL"}</definedName>
    <definedName name="wrn.Volumen." localSheetId="12" hidden="1">{#N/A,#N/A,FALSE,"VOL"}</definedName>
    <definedName name="wrn.Volumen." localSheetId="4" hidden="1">{#N/A,#N/A,FALSE,"VOL"}</definedName>
    <definedName name="wrn.Volumen." hidden="1">{#N/A,#N/A,FALSE,"VOL"}</definedName>
    <definedName name="xdc">#REF!</definedName>
    <definedName name="XREF_COLUMN_1" hidden="1">#REF!</definedName>
    <definedName name="XREF_COLUMN_10" hidden="1">#REF!</definedName>
    <definedName name="XREF_COLUMN_11" localSheetId="4" hidden="1">'VARIACION DEL ACTIVO NETO'!#REF!</definedName>
    <definedName name="XREF_COLUMN_12" localSheetId="4" hidden="1">'VARIACION DEL ACTIVO NETO'!#REF!</definedName>
    <definedName name="XREF_COLUMN_12" hidden="1">#REF!</definedName>
    <definedName name="XREF_COLUMN_13" localSheetId="4" hidden="1">'VARIACION DEL ACTIVO NETO'!#REF!</definedName>
    <definedName name="XREF_COLUMN_13" hidden="1">#REF!</definedName>
    <definedName name="XREF_COLUMN_14" localSheetId="4" hidden="1">'VARIACION DEL ACTIVO NETO'!$P:$P</definedName>
    <definedName name="XREF_COLUMN_14" hidden="1">#REF!</definedName>
    <definedName name="XREF_COLUMN_15" localSheetId="4" hidden="1">#REF!</definedName>
    <definedName name="XREF_COLUMN_15" hidden="1">#REF!</definedName>
    <definedName name="XREF_COLUMN_17" localSheetId="4" hidden="1">#REF!</definedName>
    <definedName name="XREF_COLUMN_17" hidden="1">#REF!</definedName>
    <definedName name="XREF_COLUMN_2" hidden="1">#REF!</definedName>
    <definedName name="XREF_COLUMN_24" hidden="1">#REF!</definedName>
    <definedName name="XREF_COLUMN_4" localSheetId="4" hidden="1">#REF!</definedName>
    <definedName name="XREF_COLUMN_5" localSheetId="4" hidden="1">'VARIACION DEL ACTIVO NETO'!$D:$D</definedName>
    <definedName name="XREF_COLUMN_7" hidden="1">#REF!</definedName>
    <definedName name="XREF_COLUMN_9" hidden="1">#REF!</definedName>
    <definedName name="XRefActiveRow" localSheetId="4" hidden="1">#REF!</definedName>
    <definedName name="XRefActiveRow" hidden="1">#REF!</definedName>
    <definedName name="XRefColumnsCount" localSheetId="4" hidden="1">14</definedName>
    <definedName name="XRefColumnsCount" hidden="1">2</definedName>
    <definedName name="XRefCopy1" localSheetId="4" hidden="1">#REF!</definedName>
    <definedName name="XRefCopy1" hidden="1">#REF!</definedName>
    <definedName name="XRefCopy10" localSheetId="4" hidden="1">#REF!</definedName>
    <definedName name="XRefCopy100" localSheetId="4" hidden="1">#REF!</definedName>
    <definedName name="XRefCopy100" hidden="1">#REF!</definedName>
    <definedName name="XRefCopy100Row" localSheetId="4" hidden="1">#REF!</definedName>
    <definedName name="XRefCopy100Row" hidden="1">#REF!</definedName>
    <definedName name="XRefCopy101" localSheetId="4" hidden="1">#REF!</definedName>
    <definedName name="XRefCopy101" hidden="1">#REF!</definedName>
    <definedName name="XRefCopy101Row" localSheetId="4" hidden="1">#REF!</definedName>
    <definedName name="XRefCopy101Row" hidden="1">#REF!</definedName>
    <definedName name="XRefCopy102" localSheetId="4" hidden="1">#REF!</definedName>
    <definedName name="XRefCopy102" hidden="1">#REF!</definedName>
    <definedName name="XRefCopy102Row" localSheetId="4" hidden="1">#REF!</definedName>
    <definedName name="XRefCopy102Row" hidden="1">#REF!</definedName>
    <definedName name="XRefCopy103" localSheetId="4" hidden="1">#REF!</definedName>
    <definedName name="XRefCopy103" hidden="1">#REF!</definedName>
    <definedName name="XRefCopy103Row" localSheetId="4" hidden="1">#REF!</definedName>
    <definedName name="XRefCopy103Row" hidden="1">#REF!</definedName>
    <definedName name="XRefCopy104" localSheetId="4" hidden="1">#REF!</definedName>
    <definedName name="XRefCopy104" hidden="1">#REF!</definedName>
    <definedName name="XRefCopy104Row" localSheetId="4" hidden="1">#REF!</definedName>
    <definedName name="XRefCopy104Row" hidden="1">#REF!</definedName>
    <definedName name="XRefCopy105" hidden="1">#REF!</definedName>
    <definedName name="XRefCopy105Row" localSheetId="4" hidden="1">#REF!</definedName>
    <definedName name="XRefCopy105Row" hidden="1">#REF!</definedName>
    <definedName name="XRefCopy106" hidden="1">#REF!</definedName>
    <definedName name="XRefCopy106Row" localSheetId="4" hidden="1">#REF!</definedName>
    <definedName name="XRefCopy106Row" hidden="1">#REF!</definedName>
    <definedName name="XRefCopy107" hidden="1">#REF!</definedName>
    <definedName name="XRefCopy107Row" localSheetId="4" hidden="1">#REF!</definedName>
    <definedName name="XRefCopy107Row" hidden="1">#REF!</definedName>
    <definedName name="XRefCopy108" hidden="1">#REF!</definedName>
    <definedName name="XRefCopy108Row" localSheetId="4" hidden="1">#REF!</definedName>
    <definedName name="XRefCopy108Row" hidden="1">#REF!</definedName>
    <definedName name="XRefCopy109" hidden="1">#REF!</definedName>
    <definedName name="XRefCopy109Row" localSheetId="4" hidden="1">#REF!</definedName>
    <definedName name="XRefCopy109Row" hidden="1">#REF!</definedName>
    <definedName name="XRefCopy10Row" localSheetId="4" hidden="1">#REF!</definedName>
    <definedName name="XRefCopy10Row" hidden="1">#REF!</definedName>
    <definedName name="XRefCopy11" localSheetId="4" hidden="1">#REF!</definedName>
    <definedName name="XRefCopy110Row" localSheetId="4" hidden="1">#REF!</definedName>
    <definedName name="XRefCopy110Row" hidden="1">#REF!</definedName>
    <definedName name="XRefCopy111Row" localSheetId="4" hidden="1">#REF!</definedName>
    <definedName name="XRefCopy111Row" hidden="1">#REF!</definedName>
    <definedName name="XRefCopy112" hidden="1">#REF!</definedName>
    <definedName name="XRefCopy112Row" localSheetId="4" hidden="1">#REF!</definedName>
    <definedName name="XRefCopy112Row" hidden="1">#REF!</definedName>
    <definedName name="XRefCopy113" hidden="1">#REF!</definedName>
    <definedName name="XRefCopy113Row" localSheetId="4" hidden="1">#REF!</definedName>
    <definedName name="XRefCopy113Row" hidden="1">#REF!</definedName>
    <definedName name="XRefCopy114" hidden="1">#REF!</definedName>
    <definedName name="XRefCopy114Row" localSheetId="4" hidden="1">#REF!</definedName>
    <definedName name="XRefCopy114Row" hidden="1">#REF!</definedName>
    <definedName name="XRefCopy115" hidden="1">#REF!</definedName>
    <definedName name="XRefCopy115Row" localSheetId="4" hidden="1">#REF!</definedName>
    <definedName name="XRefCopy115Row" hidden="1">#REF!</definedName>
    <definedName name="XRefCopy116" hidden="1">#REF!</definedName>
    <definedName name="XRefCopy116Row" localSheetId="4" hidden="1">#REF!</definedName>
    <definedName name="XRefCopy116Row" hidden="1">#REF!</definedName>
    <definedName name="XRefCopy117" hidden="1">#REF!</definedName>
    <definedName name="XRefCopy117Row" localSheetId="4" hidden="1">#REF!</definedName>
    <definedName name="XRefCopy117Row" hidden="1">#REF!</definedName>
    <definedName name="XRefCopy118" localSheetId="4" hidden="1">#REF!</definedName>
    <definedName name="XRefCopy118" hidden="1">#REF!</definedName>
    <definedName name="XRefCopy118Row" localSheetId="4" hidden="1">#REF!</definedName>
    <definedName name="XRefCopy118Row" hidden="1">#REF!</definedName>
    <definedName name="XRefCopy119" localSheetId="4" hidden="1">#REF!</definedName>
    <definedName name="XRefCopy119" hidden="1">#REF!</definedName>
    <definedName name="XRefCopy119Row" localSheetId="4" hidden="1">#REF!</definedName>
    <definedName name="XRefCopy119Row" hidden="1">#REF!</definedName>
    <definedName name="XRefCopy11Row" localSheetId="4" hidden="1">#REF!</definedName>
    <definedName name="XRefCopy11Row" hidden="1">#REF!</definedName>
    <definedName name="XRefCopy12" hidden="1">#REF!</definedName>
    <definedName name="XRefCopy120" localSheetId="4" hidden="1">#REF!</definedName>
    <definedName name="XRefCopy120" hidden="1">#REF!</definedName>
    <definedName name="XRefCopy120Row" localSheetId="4" hidden="1">#REF!</definedName>
    <definedName name="XRefCopy120Row" hidden="1">#REF!</definedName>
    <definedName name="XRefCopy121" localSheetId="4" hidden="1">#REF!</definedName>
    <definedName name="XRefCopy121" hidden="1">#REF!</definedName>
    <definedName name="XRefCopy121Row" localSheetId="4" hidden="1">#REF!</definedName>
    <definedName name="XRefCopy121Row" hidden="1">#REF!</definedName>
    <definedName name="XRefCopy122" localSheetId="4" hidden="1">#REF!</definedName>
    <definedName name="XRefCopy122" hidden="1">#REF!</definedName>
    <definedName name="XRefCopy122Row" localSheetId="4" hidden="1">#REF!</definedName>
    <definedName name="XRefCopy122Row" hidden="1">#REF!</definedName>
    <definedName name="XRefCopy123" hidden="1">#REF!</definedName>
    <definedName name="XRefCopy123Row" localSheetId="4" hidden="1">#REF!</definedName>
    <definedName name="XRefCopy123Row" hidden="1">#REF!</definedName>
    <definedName name="XRefCopy124" hidden="1">#REF!</definedName>
    <definedName name="XRefCopy124Row" localSheetId="4" hidden="1">#REF!</definedName>
    <definedName name="XRefCopy124Row" hidden="1">#REF!</definedName>
    <definedName name="XRefCopy125" hidden="1">#REF!</definedName>
    <definedName name="XRefCopy125Row" localSheetId="4" hidden="1">#REF!</definedName>
    <definedName name="XRefCopy125Row" hidden="1">#REF!</definedName>
    <definedName name="XRefCopy126" hidden="1">#REF!</definedName>
    <definedName name="XRefCopy126Row" localSheetId="4" hidden="1">#REF!</definedName>
    <definedName name="XRefCopy126Row" hidden="1">#REF!</definedName>
    <definedName name="XRefCopy127" hidden="1">#REF!</definedName>
    <definedName name="XRefCopy127Row" localSheetId="4" hidden="1">#REF!</definedName>
    <definedName name="XRefCopy127Row" hidden="1">#REF!</definedName>
    <definedName name="XRefCopy128" hidden="1">#REF!</definedName>
    <definedName name="XRefCopy129" hidden="1">#REF!</definedName>
    <definedName name="XRefCopy129Row" localSheetId="4" hidden="1">#REF!</definedName>
    <definedName name="XRefCopy129Row" hidden="1">#REF!</definedName>
    <definedName name="XRefCopy12Row" localSheetId="4" hidden="1">#REF!</definedName>
    <definedName name="XRefCopy12Row" hidden="1">#REF!</definedName>
    <definedName name="XRefCopy13" localSheetId="4" hidden="1">#REF!</definedName>
    <definedName name="XRefCopy130" hidden="1">#REF!</definedName>
    <definedName name="XRefCopy130Row" localSheetId="4" hidden="1">#REF!</definedName>
    <definedName name="XRefCopy130Row" hidden="1">#REF!</definedName>
    <definedName name="XRefCopy131" hidden="1">#REF!</definedName>
    <definedName name="XRefCopy131Row" localSheetId="4" hidden="1">#REF!</definedName>
    <definedName name="XRefCopy131Row" hidden="1">#REF!</definedName>
    <definedName name="XRefCopy132" localSheetId="4" hidden="1">#REF!</definedName>
    <definedName name="XRefCopy132" hidden="1">#REF!</definedName>
    <definedName name="XRefCopy132Row" localSheetId="4" hidden="1">#REF!</definedName>
    <definedName name="XRefCopy132Row" hidden="1">#REF!</definedName>
    <definedName name="XRefCopy133" localSheetId="4" hidden="1">#REF!</definedName>
    <definedName name="XRefCopy133" hidden="1">#REF!</definedName>
    <definedName name="XRefCopy133Row" localSheetId="4" hidden="1">#REF!</definedName>
    <definedName name="XRefCopy133Row" hidden="1">#REF!</definedName>
    <definedName name="XRefCopy134" hidden="1">#REF!</definedName>
    <definedName name="XRefCopy134Row" localSheetId="4" hidden="1">#REF!</definedName>
    <definedName name="XRefCopy134Row" hidden="1">#REF!</definedName>
    <definedName name="XRefCopy135" hidden="1">#REF!</definedName>
    <definedName name="XRefCopy135Row" localSheetId="4" hidden="1">#REF!</definedName>
    <definedName name="XRefCopy135Row" hidden="1">#REF!</definedName>
    <definedName name="XRefCopy136" hidden="1">#REF!</definedName>
    <definedName name="XRefCopy136Row" localSheetId="4" hidden="1">#REF!</definedName>
    <definedName name="XRefCopy136Row" hidden="1">#REF!</definedName>
    <definedName name="XRefCopy137" hidden="1">#REF!</definedName>
    <definedName name="XRefCopy137Row" localSheetId="4" hidden="1">#REF!</definedName>
    <definedName name="XRefCopy137Row" hidden="1">#REF!</definedName>
    <definedName name="XRefCopy138" hidden="1">#REF!</definedName>
    <definedName name="XRefCopy138Row" localSheetId="4" hidden="1">#REF!</definedName>
    <definedName name="XRefCopy138Row" hidden="1">#REF!</definedName>
    <definedName name="XRefCopy139" hidden="1">#REF!</definedName>
    <definedName name="XRefCopy139Row" localSheetId="4" hidden="1">#REF!</definedName>
    <definedName name="XRefCopy139Row" hidden="1">#REF!</definedName>
    <definedName name="XRefCopy13Row" localSheetId="4" hidden="1">#REF!</definedName>
    <definedName name="XRefCopy13Row" hidden="1">#REF!</definedName>
    <definedName name="XRefCopy140" hidden="1">#REF!</definedName>
    <definedName name="XRefCopy140Row" localSheetId="4" hidden="1">#REF!</definedName>
    <definedName name="XRefCopy140Row" hidden="1">#REF!</definedName>
    <definedName name="XRefCopy141Row" localSheetId="4" hidden="1">#REF!</definedName>
    <definedName name="XRefCopy141Row" hidden="1">#REF!</definedName>
    <definedName name="XRefCopy142" localSheetId="4" hidden="1">#REF!</definedName>
    <definedName name="XRefCopy142Row" localSheetId="4" hidden="1">#REF!</definedName>
    <definedName name="XRefCopy142Row" hidden="1">#REF!</definedName>
    <definedName name="XRefCopy143" localSheetId="4" hidden="1">#REF!</definedName>
    <definedName name="XRefCopy143Row" localSheetId="4" hidden="1">#REF!</definedName>
    <definedName name="XRefCopy143Row" hidden="1">#REF!</definedName>
    <definedName name="XRefCopy144Row" localSheetId="4" hidden="1">#REF!</definedName>
    <definedName name="XRefCopy144Row" hidden="1">#REF!</definedName>
    <definedName name="XRefCopy145Row" localSheetId="4" hidden="1">#REF!</definedName>
    <definedName name="XRefCopy145Row" hidden="1">#REF!</definedName>
    <definedName name="XRefCopy146" localSheetId="4" hidden="1">#REF!</definedName>
    <definedName name="XRefCopy146Row" localSheetId="4" hidden="1">#REF!</definedName>
    <definedName name="XRefCopy146Row" hidden="1">#REF!</definedName>
    <definedName name="XRefCopy147" localSheetId="4" hidden="1">#REF!</definedName>
    <definedName name="XRefCopy147Row" localSheetId="4" hidden="1">#REF!</definedName>
    <definedName name="XRefCopy147Row" hidden="1">#REF!</definedName>
    <definedName name="XRefCopy148" localSheetId="4" hidden="1">#REF!</definedName>
    <definedName name="XRefCopy148Row" localSheetId="4" hidden="1">#REF!</definedName>
    <definedName name="XRefCopy148Row" hidden="1">#REF!</definedName>
    <definedName name="XRefCopy149" localSheetId="4" hidden="1">#REF!</definedName>
    <definedName name="XRefCopy149" hidden="1">#REF!</definedName>
    <definedName name="XRefCopy149Row" localSheetId="4" hidden="1">#REF!</definedName>
    <definedName name="XRefCopy149Row" hidden="1">#REF!</definedName>
    <definedName name="XRefCopy14Row" hidden="1">#REF!</definedName>
    <definedName name="XRefCopy150" localSheetId="4" hidden="1">#REF!</definedName>
    <definedName name="XRefCopy150" hidden="1">#REF!</definedName>
    <definedName name="XRefCopy150Row" localSheetId="4" hidden="1">#REF!</definedName>
    <definedName name="XRefCopy150Row" hidden="1">#REF!</definedName>
    <definedName name="XRefCopy151" localSheetId="4" hidden="1">#REF!</definedName>
    <definedName name="XRefCopy151" hidden="1">#REF!</definedName>
    <definedName name="XRefCopy151Row" localSheetId="4" hidden="1">#REF!</definedName>
    <definedName name="XRefCopy151Row" hidden="1">#REF!</definedName>
    <definedName name="XRefCopy152" localSheetId="4" hidden="1">#REF!</definedName>
    <definedName name="XRefCopy152" hidden="1">#REF!</definedName>
    <definedName name="XRefCopy152Row" localSheetId="4" hidden="1">#REF!</definedName>
    <definedName name="XRefCopy152Row" hidden="1">#REF!</definedName>
    <definedName name="XRefCopy153" localSheetId="4" hidden="1">#REF!</definedName>
    <definedName name="XRefCopy153" hidden="1">#REF!</definedName>
    <definedName name="XRefCopy153Row" localSheetId="4" hidden="1">#REF!</definedName>
    <definedName name="XRefCopy153Row" hidden="1">#REF!</definedName>
    <definedName name="XRefCopy154" localSheetId="4" hidden="1">#REF!</definedName>
    <definedName name="XRefCopy154" hidden="1">#REF!</definedName>
    <definedName name="XRefCopy154Row" localSheetId="4" hidden="1">#REF!</definedName>
    <definedName name="XRefCopy154Row" hidden="1">#REF!</definedName>
    <definedName name="XRefCopy155" localSheetId="4" hidden="1">#REF!</definedName>
    <definedName name="XRefCopy155" hidden="1">#REF!</definedName>
    <definedName name="XRefCopy155Row" localSheetId="4" hidden="1">#REF!</definedName>
    <definedName name="XRefCopy155Row" hidden="1">#REF!</definedName>
    <definedName name="XRefCopy156" localSheetId="4" hidden="1">#REF!</definedName>
    <definedName name="XRefCopy156" hidden="1">#REF!</definedName>
    <definedName name="XRefCopy156Row" localSheetId="4" hidden="1">#REF!</definedName>
    <definedName name="XRefCopy156Row" hidden="1">#REF!</definedName>
    <definedName name="XRefCopy157" localSheetId="4" hidden="1">#REF!</definedName>
    <definedName name="XRefCopy157" hidden="1">#REF!</definedName>
    <definedName name="XRefCopy157Row" localSheetId="4" hidden="1">#REF!</definedName>
    <definedName name="XRefCopy157Row" hidden="1">#REF!</definedName>
    <definedName name="XRefCopy158" localSheetId="4" hidden="1">#REF!</definedName>
    <definedName name="XRefCopy158" hidden="1">#REF!</definedName>
    <definedName name="XRefCopy158Row" localSheetId="4" hidden="1">#REF!</definedName>
    <definedName name="XRefCopy158Row" hidden="1">#REF!</definedName>
    <definedName name="XRefCopy159" localSheetId="4" hidden="1">#REF!</definedName>
    <definedName name="XRefCopy159" hidden="1">#REF!</definedName>
    <definedName name="XRefCopy159Row" localSheetId="4" hidden="1">#REF!</definedName>
    <definedName name="XRefCopy159Row" hidden="1">#REF!</definedName>
    <definedName name="XRefCopy15Row" localSheetId="4" hidden="1">#REF!</definedName>
    <definedName name="XRefCopy160" localSheetId="4" hidden="1">#REF!</definedName>
    <definedName name="XRefCopy160" hidden="1">#REF!</definedName>
    <definedName name="XRefCopy160Row" localSheetId="4" hidden="1">#REF!</definedName>
    <definedName name="XRefCopy160Row" hidden="1">#REF!</definedName>
    <definedName name="XRefCopy161" localSheetId="4" hidden="1">#REF!</definedName>
    <definedName name="XRefCopy161" hidden="1">#REF!</definedName>
    <definedName name="XRefCopy161Row" localSheetId="4" hidden="1">#REF!</definedName>
    <definedName name="XRefCopy161Row" hidden="1">#REF!</definedName>
    <definedName name="XRefCopy162" localSheetId="4" hidden="1">#REF!</definedName>
    <definedName name="XRefCopy162" hidden="1">#REF!</definedName>
    <definedName name="XRefCopy162Row" localSheetId="4" hidden="1">#REF!</definedName>
    <definedName name="XRefCopy162Row" hidden="1">#REF!</definedName>
    <definedName name="XRefCopy163" localSheetId="4" hidden="1">#REF!</definedName>
    <definedName name="XRefCopy163" hidden="1">#REF!</definedName>
    <definedName name="XRefCopy163Row" localSheetId="4" hidden="1">#REF!</definedName>
    <definedName name="XRefCopy163Row" hidden="1">#REF!</definedName>
    <definedName name="XRefCopy164" localSheetId="4" hidden="1">#REF!</definedName>
    <definedName name="XRefCopy164" hidden="1">#REF!</definedName>
    <definedName name="XRefCopy164Row" localSheetId="4" hidden="1">#REF!</definedName>
    <definedName name="XRefCopy164Row" hidden="1">#REF!</definedName>
    <definedName name="XRefCopy165" localSheetId="4" hidden="1">#REF!</definedName>
    <definedName name="XRefCopy165" hidden="1">#REF!</definedName>
    <definedName name="XRefCopy165Row" hidden="1">#REF!</definedName>
    <definedName name="XRefCopy166" localSheetId="4" hidden="1">#REF!</definedName>
    <definedName name="XRefCopy166" hidden="1">#REF!</definedName>
    <definedName name="XRefCopy166Row" hidden="1">#REF!</definedName>
    <definedName name="XRefCopy167" localSheetId="4"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4"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4"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4"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4" hidden="1">#REF!</definedName>
    <definedName name="XRefCopy19Row" hidden="1">#REF!</definedName>
    <definedName name="XRefCopy1Row" localSheetId="4" hidden="1">#REF!</definedName>
    <definedName name="XRefCopy1Row" hidden="1">#REF!</definedName>
    <definedName name="XRefCopy2" localSheetId="4" hidden="1">#REF!</definedName>
    <definedName name="XRefCopy2" hidden="1">#REF!</definedName>
    <definedName name="XRefCopy20" localSheetId="4"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4"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4"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4"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4"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4"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4"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4"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4"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4"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4" hidden="1">#REF!</definedName>
    <definedName name="XRefCopy29Row" hidden="1">#REF!</definedName>
    <definedName name="XRefCopy2Row" localSheetId="4" hidden="1">#REF!</definedName>
    <definedName name="XRefCopy2Row" hidden="1">#REF!</definedName>
    <definedName name="XRefCopy30Row" localSheetId="4" hidden="1">#REF!</definedName>
    <definedName name="XRefCopy30Row" hidden="1">#REF!</definedName>
    <definedName name="XRefCopy31Row" localSheetId="4" hidden="1">#REF!</definedName>
    <definedName name="XRefCopy31Row" hidden="1">#REF!</definedName>
    <definedName name="XRefCopy32Row" localSheetId="4" hidden="1">#REF!</definedName>
    <definedName name="XRefCopy32Row" hidden="1">#REF!</definedName>
    <definedName name="XRefCopy33Row" localSheetId="4" hidden="1">#REF!</definedName>
    <definedName name="XRefCopy33Row" hidden="1">#REF!</definedName>
    <definedName name="XRefCopy34Row" localSheetId="4" hidden="1">#REF!</definedName>
    <definedName name="XRefCopy34Row" hidden="1">#REF!</definedName>
    <definedName name="XRefCopy35Row" localSheetId="4" hidden="1">#REF!</definedName>
    <definedName name="XRefCopy35Row" hidden="1">#REF!</definedName>
    <definedName name="XRefCopy36Row" localSheetId="4" hidden="1">#REF!</definedName>
    <definedName name="XRefCopy36Row" hidden="1">#REF!</definedName>
    <definedName name="XRefCopy37Row" localSheetId="4" hidden="1">#REF!</definedName>
    <definedName name="XRefCopy37Row" hidden="1">#REF!</definedName>
    <definedName name="XRefCopy38Row" localSheetId="4" hidden="1">#REF!</definedName>
    <definedName name="XRefCopy38Row" hidden="1">#REF!</definedName>
    <definedName name="XRefCopy39Row" localSheetId="4" hidden="1">#REF!</definedName>
    <definedName name="XRefCopy39Row" hidden="1">#REF!</definedName>
    <definedName name="XRefCopy3Row" localSheetId="4" hidden="1">#REF!</definedName>
    <definedName name="XRefCopy40Row" localSheetId="4" hidden="1">#REF!</definedName>
    <definedName name="XRefCopy40Row" hidden="1">#REF!</definedName>
    <definedName name="XRefCopy41Row" localSheetId="4" hidden="1">#REF!</definedName>
    <definedName name="XRefCopy41Row" hidden="1">#REF!</definedName>
    <definedName name="XRefCopy42Row" localSheetId="4" hidden="1">#REF!</definedName>
    <definedName name="XRefCopy42Row" hidden="1">#REF!</definedName>
    <definedName name="XRefCopy43Row" localSheetId="4" hidden="1">#REF!</definedName>
    <definedName name="XRefCopy43Row" hidden="1">#REF!</definedName>
    <definedName name="XRefCopy44Row" localSheetId="4" hidden="1">#REF!</definedName>
    <definedName name="XRefCopy44Row" hidden="1">#REF!</definedName>
    <definedName name="XRefCopy45Row" localSheetId="4" hidden="1">#REF!</definedName>
    <definedName name="XRefCopy45Row" hidden="1">#REF!</definedName>
    <definedName name="XRefCopy46Row" localSheetId="4" hidden="1">#REF!</definedName>
    <definedName name="XRefCopy46Row" hidden="1">#REF!</definedName>
    <definedName name="XRefCopy47Row" localSheetId="4" hidden="1">#REF!</definedName>
    <definedName name="XRefCopy47Row" hidden="1">#REF!</definedName>
    <definedName name="XRefCopy48Row" localSheetId="4" hidden="1">#REF!</definedName>
    <definedName name="XRefCopy48Row" hidden="1">#REF!</definedName>
    <definedName name="XRefCopy49Row" localSheetId="4" hidden="1">#REF!</definedName>
    <definedName name="XRefCopy49Row" hidden="1">#REF!</definedName>
    <definedName name="XRefCopy4Row" localSheetId="4" hidden="1">#REF!</definedName>
    <definedName name="XRefCopy50Row" localSheetId="4" hidden="1">#REF!</definedName>
    <definedName name="XRefCopy50Row" hidden="1">#REF!</definedName>
    <definedName name="XRefCopy51Row" localSheetId="4" hidden="1">#REF!</definedName>
    <definedName name="XRefCopy51Row" hidden="1">#REF!</definedName>
    <definedName name="XRefCopy52Row" localSheetId="4" hidden="1">#REF!</definedName>
    <definedName name="XRefCopy52Row" hidden="1">#REF!</definedName>
    <definedName name="XRefCopy53" localSheetId="4" hidden="1">#REF!</definedName>
    <definedName name="XRefCopy53" hidden="1">#REF!</definedName>
    <definedName name="XRefCopy53Row" localSheetId="4" hidden="1">#REF!</definedName>
    <definedName name="XRefCopy53Row" hidden="1">#REF!</definedName>
    <definedName name="XRefCopy54" hidden="1">#REF!</definedName>
    <definedName name="XRefCopy54Row" localSheetId="4" hidden="1">#REF!</definedName>
    <definedName name="XRefCopy54Row" hidden="1">#REF!</definedName>
    <definedName name="XRefCopy55" hidden="1">#REF!</definedName>
    <definedName name="XRefCopy55Row" localSheetId="4" hidden="1">#REF!</definedName>
    <definedName name="XRefCopy55Row" hidden="1">#REF!</definedName>
    <definedName name="XRefCopy56" hidden="1">#REF!</definedName>
    <definedName name="XRefCopy56Row" localSheetId="4" hidden="1">#REF!</definedName>
    <definedName name="XRefCopy56Row" hidden="1">#REF!</definedName>
    <definedName name="XRefCopy57" hidden="1">#REF!</definedName>
    <definedName name="XRefCopy57Row" localSheetId="4" hidden="1">#REF!</definedName>
    <definedName name="XRefCopy57Row" hidden="1">#REF!</definedName>
    <definedName name="XRefCopy58" hidden="1">#REF!</definedName>
    <definedName name="XRefCopy58Row" localSheetId="4" hidden="1">#REF!</definedName>
    <definedName name="XRefCopy58Row" hidden="1">#REF!</definedName>
    <definedName name="XRefCopy59" hidden="1">#REF!</definedName>
    <definedName name="XRefCopy59Row" localSheetId="4" hidden="1">#REF!</definedName>
    <definedName name="XRefCopy59Row" hidden="1">#REF!</definedName>
    <definedName name="XRefCopy60" hidden="1">#REF!</definedName>
    <definedName name="XRefCopy60Row" localSheetId="4" hidden="1">#REF!</definedName>
    <definedName name="XRefCopy60Row" hidden="1">#REF!</definedName>
    <definedName name="XRefCopy61" hidden="1">#REF!</definedName>
    <definedName name="XRefCopy61Row" localSheetId="4" hidden="1">#REF!</definedName>
    <definedName name="XRefCopy61Row" hidden="1">#REF!</definedName>
    <definedName name="XRefCopy62" hidden="1">#REF!</definedName>
    <definedName name="XRefCopy62Row" localSheetId="4" hidden="1">#REF!</definedName>
    <definedName name="XRefCopy62Row" hidden="1">#REF!</definedName>
    <definedName name="XRefCopy63" hidden="1">#REF!</definedName>
    <definedName name="XRefCopy63Row" localSheetId="4" hidden="1">#REF!</definedName>
    <definedName name="XRefCopy63Row" hidden="1">#REF!</definedName>
    <definedName name="XRefCopy64" hidden="1">#REF!</definedName>
    <definedName name="XRefCopy64Row" localSheetId="4" hidden="1">#REF!</definedName>
    <definedName name="XRefCopy64Row" hidden="1">#REF!</definedName>
    <definedName name="XRefCopy65" hidden="1">#REF!</definedName>
    <definedName name="XRefCopy65Row" localSheetId="4" hidden="1">#REF!</definedName>
    <definedName name="XRefCopy65Row" hidden="1">#REF!</definedName>
    <definedName name="XRefCopy66" hidden="1">#REF!</definedName>
    <definedName name="XRefCopy66Row" localSheetId="4" hidden="1">#REF!</definedName>
    <definedName name="XRefCopy66Row" hidden="1">#REF!</definedName>
    <definedName name="XRefCopy67" hidden="1">#REF!</definedName>
    <definedName name="XRefCopy67Row" localSheetId="4" hidden="1">#REF!</definedName>
    <definedName name="XRefCopy67Row" hidden="1">#REF!</definedName>
    <definedName name="XRefCopy68" hidden="1">#REF!</definedName>
    <definedName name="XRefCopy68Row" localSheetId="4" hidden="1">#REF!</definedName>
    <definedName name="XRefCopy68Row" hidden="1">#REF!</definedName>
    <definedName name="XRefCopy69" hidden="1">#REF!</definedName>
    <definedName name="XRefCopy69Row" localSheetId="4" hidden="1">#REF!</definedName>
    <definedName name="XRefCopy69Row" hidden="1">#REF!</definedName>
    <definedName name="XRefCopy7" localSheetId="4" hidden="1">'VARIACION DEL ACTIVO NETO'!#REF!</definedName>
    <definedName name="XRefCopy70" hidden="1">#REF!</definedName>
    <definedName name="XRefCopy70Row" localSheetId="4" hidden="1">#REF!</definedName>
    <definedName name="XRefCopy70Row" hidden="1">#REF!</definedName>
    <definedName name="XRefCopy71" hidden="1">#REF!</definedName>
    <definedName name="XRefCopy71Row" localSheetId="4" hidden="1">#REF!</definedName>
    <definedName name="XRefCopy71Row" hidden="1">#REF!</definedName>
    <definedName name="XRefCopy72" hidden="1">#REF!</definedName>
    <definedName name="XRefCopy72Row" localSheetId="4" hidden="1">#REF!</definedName>
    <definedName name="XRefCopy72Row" hidden="1">#REF!</definedName>
    <definedName name="XRefCopy73" hidden="1">#REF!</definedName>
    <definedName name="XRefCopy73Row" localSheetId="4" hidden="1">#REF!</definedName>
    <definedName name="XRefCopy73Row" hidden="1">#REF!</definedName>
    <definedName name="XRefCopy74" hidden="1">#REF!</definedName>
    <definedName name="XRefCopy74Row" localSheetId="4" hidden="1">#REF!</definedName>
    <definedName name="XRefCopy74Row" hidden="1">#REF!</definedName>
    <definedName name="XRefCopy75" localSheetId="4" hidden="1">'VARIACION DEL ACTIVO NETO'!#REF!</definedName>
    <definedName name="XRefCopy75" hidden="1">#REF!</definedName>
    <definedName name="XRefCopy75Row" localSheetId="4" hidden="1">#REF!</definedName>
    <definedName name="XRefCopy75Row" hidden="1">#REF!</definedName>
    <definedName name="XRefCopy76" localSheetId="4" hidden="1">'VARIACION DEL ACTIVO NETO'!#REF!</definedName>
    <definedName name="XRefCopy76" hidden="1">#REF!</definedName>
    <definedName name="XRefCopy76Row" localSheetId="4" hidden="1">#REF!</definedName>
    <definedName name="XRefCopy76Row" hidden="1">#REF!</definedName>
    <definedName name="XRefCopy77" hidden="1">#REF!</definedName>
    <definedName name="XRefCopy77Row" localSheetId="4" hidden="1">#REF!</definedName>
    <definedName name="XRefCopy77Row" hidden="1">#REF!</definedName>
    <definedName name="XRefCopy78" hidden="1">#REF!</definedName>
    <definedName name="XRefCopy78Row" localSheetId="4" hidden="1">#REF!</definedName>
    <definedName name="XRefCopy78Row" hidden="1">#REF!</definedName>
    <definedName name="XRefCopy79" hidden="1">#REF!</definedName>
    <definedName name="XRefCopy79Row" localSheetId="4" hidden="1">#REF!</definedName>
    <definedName name="XRefCopy79Row" hidden="1">#REF!</definedName>
    <definedName name="XRefCopy7Row" localSheetId="4" hidden="1">#REF!</definedName>
    <definedName name="XRefCopy7Row" hidden="1">#REF!</definedName>
    <definedName name="XRefCopy8" localSheetId="4" hidden="1">'VARIACION DEL ACTIVO NETO'!#REF!</definedName>
    <definedName name="XRefCopy80Row" localSheetId="4" hidden="1">#REF!</definedName>
    <definedName name="XRefCopy80Row" hidden="1">#REF!</definedName>
    <definedName name="XRefCopy81Row" localSheetId="4" hidden="1">#REF!</definedName>
    <definedName name="XRefCopy81Row" hidden="1">#REF!</definedName>
    <definedName name="XRefCopy82Row" localSheetId="4" hidden="1">#REF!</definedName>
    <definedName name="XRefCopy82Row" hidden="1">#REF!</definedName>
    <definedName name="XRefCopy83Row" localSheetId="4" hidden="1">#REF!</definedName>
    <definedName name="XRefCopy83Row" hidden="1">#REF!</definedName>
    <definedName name="XRefCopy84Row" localSheetId="4" hidden="1">#REF!</definedName>
    <definedName name="XRefCopy84Row" hidden="1">#REF!</definedName>
    <definedName name="XRefCopy85" hidden="1">#REF!</definedName>
    <definedName name="XRefCopy85Row" localSheetId="4" hidden="1">#REF!</definedName>
    <definedName name="XRefCopy85Row" hidden="1">#REF!</definedName>
    <definedName name="XRefCopy86" hidden="1">#REF!</definedName>
    <definedName name="XRefCopy86Row" localSheetId="4" hidden="1">#REF!</definedName>
    <definedName name="XRefCopy86Row" hidden="1">#REF!</definedName>
    <definedName name="XRefCopy87" hidden="1">#REF!</definedName>
    <definedName name="XRefCopy87Row" localSheetId="4" hidden="1">#REF!</definedName>
    <definedName name="XRefCopy87Row" hidden="1">#REF!</definedName>
    <definedName name="XRefCopy88" hidden="1">#REF!</definedName>
    <definedName name="XRefCopy88Row" localSheetId="4" hidden="1">#REF!</definedName>
    <definedName name="XRefCopy88Row" hidden="1">#REF!</definedName>
    <definedName name="XRefCopy89" hidden="1">#REF!</definedName>
    <definedName name="XRefCopy89Row" localSheetId="4" hidden="1">#REF!</definedName>
    <definedName name="XRefCopy89Row" hidden="1">#REF!</definedName>
    <definedName name="XRefCopy8Row" localSheetId="4" hidden="1">#REF!</definedName>
    <definedName name="XRefCopy8Row" hidden="1">#REF!</definedName>
    <definedName name="XRefCopy9" localSheetId="4" hidden="1">'VARIACION DEL ACTIVO NETO'!#REF!</definedName>
    <definedName name="XRefCopy90" hidden="1">#REF!</definedName>
    <definedName name="XRefCopy90Row" localSheetId="4" hidden="1">#REF!</definedName>
    <definedName name="XRefCopy90Row" hidden="1">#REF!</definedName>
    <definedName name="XRefCopy91" hidden="1">#REF!</definedName>
    <definedName name="XRefCopy91Row" localSheetId="4" hidden="1">#REF!</definedName>
    <definedName name="XRefCopy91Row" hidden="1">#REF!</definedName>
    <definedName name="XRefCopy92" localSheetId="4" hidden="1">#REF!</definedName>
    <definedName name="XRefCopy92" hidden="1">#REF!</definedName>
    <definedName name="XRefCopy92Row" localSheetId="4" hidden="1">#REF!</definedName>
    <definedName name="XRefCopy92Row" hidden="1">#REF!</definedName>
    <definedName name="XRefCopy93" localSheetId="4" hidden="1">#REF!</definedName>
    <definedName name="XRefCopy93" hidden="1">#REF!</definedName>
    <definedName name="XRefCopy93Row" localSheetId="4" hidden="1">#REF!</definedName>
    <definedName name="XRefCopy93Row" hidden="1">#REF!</definedName>
    <definedName name="XRefCopy94" localSheetId="4" hidden="1">#REF!</definedName>
    <definedName name="XRefCopy94" hidden="1">#REF!</definedName>
    <definedName name="XRefCopy94Row" localSheetId="4" hidden="1">#REF!</definedName>
    <definedName name="XRefCopy94Row" hidden="1">#REF!</definedName>
    <definedName name="XRefCopy95" hidden="1">#REF!</definedName>
    <definedName name="XRefCopy95Row" localSheetId="4" hidden="1">#REF!</definedName>
    <definedName name="XRefCopy95Row" hidden="1">#REF!</definedName>
    <definedName name="XRefCopy96" hidden="1">#REF!</definedName>
    <definedName name="XRefCopy96Row" localSheetId="4" hidden="1">#REF!</definedName>
    <definedName name="XRefCopy96Row" hidden="1">#REF!</definedName>
    <definedName name="XRefCopy97" hidden="1">#REF!</definedName>
    <definedName name="XRefCopy97Row" localSheetId="4" hidden="1">#REF!</definedName>
    <definedName name="XRefCopy97Row" hidden="1">#REF!</definedName>
    <definedName name="XRefCopy98" hidden="1">#REF!</definedName>
    <definedName name="XRefCopy98Row" localSheetId="4" hidden="1">#REF!</definedName>
    <definedName name="XRefCopy98Row" hidden="1">#REF!</definedName>
    <definedName name="XRefCopy99" hidden="1">#REF!</definedName>
    <definedName name="XRefCopy99Row" localSheetId="4" hidden="1">#REF!</definedName>
    <definedName name="XRefCopy99Row" hidden="1">#REF!</definedName>
    <definedName name="XRefCopy9Row" localSheetId="4" hidden="1">#REF!</definedName>
    <definedName name="XRefCopy9Row" hidden="1">#REF!</definedName>
    <definedName name="XRefCopyRangeCount" localSheetId="4" hidden="1">76</definedName>
    <definedName name="XRefCopyRangeCount" hidden="1">4</definedName>
    <definedName name="XRefPaste1" hidden="1">#REF!</definedName>
    <definedName name="XRefPaste10" hidden="1">#REF!</definedName>
    <definedName name="XRefPaste100" localSheetId="4" hidden="1">#REF!</definedName>
    <definedName name="XRefPaste100" hidden="1">#REF!</definedName>
    <definedName name="XRefPaste100Row" localSheetId="4" hidden="1">#REF!</definedName>
    <definedName name="XRefPaste100Row" hidden="1">#REF!</definedName>
    <definedName name="XRefPaste101" localSheetId="4" hidden="1">#REF!</definedName>
    <definedName name="XRefPaste101" hidden="1">#REF!</definedName>
    <definedName name="XRefPaste101Row" localSheetId="4" hidden="1">#REF!</definedName>
    <definedName name="XRefPaste101Row" hidden="1">#REF!</definedName>
    <definedName name="XRefPaste102" localSheetId="4" hidden="1">#REF!</definedName>
    <definedName name="XRefPaste102" hidden="1">#REF!</definedName>
    <definedName name="XRefPaste102Row" localSheetId="4" hidden="1">#REF!</definedName>
    <definedName name="XRefPaste102Row" hidden="1">#REF!</definedName>
    <definedName name="XRefPaste103" localSheetId="4" hidden="1">#REF!</definedName>
    <definedName name="XRefPaste103" hidden="1">#REF!</definedName>
    <definedName name="XRefPaste103Row" localSheetId="4" hidden="1">#REF!</definedName>
    <definedName name="XRefPaste103Row" hidden="1">#REF!</definedName>
    <definedName name="XRefPaste104" localSheetId="4" hidden="1">#REF!</definedName>
    <definedName name="XRefPaste104" hidden="1">#REF!</definedName>
    <definedName name="XRefPaste104Row" localSheetId="4" hidden="1">#REF!</definedName>
    <definedName name="XRefPaste104Row" hidden="1">#REF!</definedName>
    <definedName name="XRefPaste105" localSheetId="4" hidden="1">#REF!</definedName>
    <definedName name="XRefPaste105" hidden="1">#REF!</definedName>
    <definedName name="XRefPaste105Row" localSheetId="4" hidden="1">#REF!</definedName>
    <definedName name="XRefPaste105Row" hidden="1">#REF!</definedName>
    <definedName name="XRefPaste106" localSheetId="4" hidden="1">#REF!</definedName>
    <definedName name="XRefPaste106" hidden="1">#REF!</definedName>
    <definedName name="XRefPaste106Row" localSheetId="4" hidden="1">#REF!</definedName>
    <definedName name="XRefPaste106Row" hidden="1">#REF!</definedName>
    <definedName name="XRefPaste107" localSheetId="4" hidden="1">#REF!</definedName>
    <definedName name="XRefPaste107" hidden="1">#REF!</definedName>
    <definedName name="XRefPaste107Row" localSheetId="4" hidden="1">#REF!</definedName>
    <definedName name="XRefPaste107Row" hidden="1">#REF!</definedName>
    <definedName name="XRefPaste108" localSheetId="4" hidden="1">#REF!</definedName>
    <definedName name="XRefPaste108" hidden="1">#REF!</definedName>
    <definedName name="XRefPaste108Row" localSheetId="4" hidden="1">#REF!</definedName>
    <definedName name="XRefPaste108Row" hidden="1">#REF!</definedName>
    <definedName name="XRefPaste109" localSheetId="4" hidden="1">#REF!</definedName>
    <definedName name="XRefPaste109" hidden="1">#REF!</definedName>
    <definedName name="XRefPaste109Row" localSheetId="4" hidden="1">#REF!</definedName>
    <definedName name="XRefPaste109Row" hidden="1">#REF!</definedName>
    <definedName name="XRefPaste10Row" localSheetId="4" hidden="1">#REF!</definedName>
    <definedName name="XRefPaste10Row" hidden="1">#REF!</definedName>
    <definedName name="XRefPaste11" hidden="1">#REF!</definedName>
    <definedName name="XRefPaste110" localSheetId="4" hidden="1">#REF!</definedName>
    <definedName name="XRefPaste110" hidden="1">#REF!</definedName>
    <definedName name="XRefPaste110Row" localSheetId="4" hidden="1">#REF!</definedName>
    <definedName name="XRefPaste110Row" hidden="1">#REF!</definedName>
    <definedName name="XRefPaste111" localSheetId="4" hidden="1">#REF!</definedName>
    <definedName name="XRefPaste111" hidden="1">#REF!</definedName>
    <definedName name="XRefPaste111Row" localSheetId="4" hidden="1">#REF!</definedName>
    <definedName name="XRefPaste111Row" hidden="1">#REF!</definedName>
    <definedName name="XRefPaste112" localSheetId="4" hidden="1">#REF!</definedName>
    <definedName name="XRefPaste112" hidden="1">#REF!</definedName>
    <definedName name="XRefPaste112Row" localSheetId="4" hidden="1">#REF!</definedName>
    <definedName name="XRefPaste112Row" hidden="1">#REF!</definedName>
    <definedName name="XRefPaste113" localSheetId="4" hidden="1">#REF!</definedName>
    <definedName name="XRefPaste113" hidden="1">#REF!</definedName>
    <definedName name="XRefPaste113Row" localSheetId="4" hidden="1">#REF!</definedName>
    <definedName name="XRefPaste113Row" hidden="1">#REF!</definedName>
    <definedName name="XRefPaste114" localSheetId="4" hidden="1">#REF!</definedName>
    <definedName name="XRefPaste114" hidden="1">#REF!</definedName>
    <definedName name="XRefPaste114Row" localSheetId="4" hidden="1">#REF!</definedName>
    <definedName name="XRefPaste114Row" hidden="1">#REF!</definedName>
    <definedName name="XRefPaste115" localSheetId="4" hidden="1">#REF!</definedName>
    <definedName name="XRefPaste115" hidden="1">#REF!</definedName>
    <definedName name="XRefPaste115Row" localSheetId="4" hidden="1">#REF!</definedName>
    <definedName name="XRefPaste115Row" hidden="1">#REF!</definedName>
    <definedName name="XRefPaste116" localSheetId="4" hidden="1">#REF!</definedName>
    <definedName name="XRefPaste116" hidden="1">#REF!</definedName>
    <definedName name="XRefPaste116Row" localSheetId="4" hidden="1">#REF!</definedName>
    <definedName name="XRefPaste116Row" hidden="1">#REF!</definedName>
    <definedName name="XRefPaste117" localSheetId="4" hidden="1">#REF!</definedName>
    <definedName name="XRefPaste117" hidden="1">#REF!</definedName>
    <definedName name="XRefPaste117Row" localSheetId="4" hidden="1">#REF!</definedName>
    <definedName name="XRefPaste117Row" hidden="1">#REF!</definedName>
    <definedName name="XRefPaste118" localSheetId="4" hidden="1">#REF!</definedName>
    <definedName name="XRefPaste118" hidden="1">#REF!</definedName>
    <definedName name="XRefPaste118Row" localSheetId="4" hidden="1">#REF!</definedName>
    <definedName name="XRefPaste118Row" hidden="1">#REF!</definedName>
    <definedName name="XRefPaste119" localSheetId="4" hidden="1">#REF!</definedName>
    <definedName name="XRefPaste119" hidden="1">#REF!</definedName>
    <definedName name="XRefPaste119Row" localSheetId="4" hidden="1">#REF!</definedName>
    <definedName name="XRefPaste119Row" hidden="1">#REF!</definedName>
    <definedName name="XRefPaste11Row" localSheetId="4" hidden="1">#REF!</definedName>
    <definedName name="XRefPaste11Row" hidden="1">#REF!</definedName>
    <definedName name="XRefPaste12" localSheetId="4" hidden="1">#REF!</definedName>
    <definedName name="XRefPaste12" hidden="1">#REF!</definedName>
    <definedName name="XRefPaste120" localSheetId="4" hidden="1">#REF!</definedName>
    <definedName name="XRefPaste120" hidden="1">#REF!</definedName>
    <definedName name="XRefPaste120Row" localSheetId="4" hidden="1">#REF!</definedName>
    <definedName name="XRefPaste120Row" hidden="1">#REF!</definedName>
    <definedName name="XRefPaste121" localSheetId="4" hidden="1">#REF!</definedName>
    <definedName name="XRefPaste121" hidden="1">#REF!</definedName>
    <definedName name="XRefPaste121Row" localSheetId="4" hidden="1">#REF!</definedName>
    <definedName name="XRefPaste121Row" hidden="1">#REF!</definedName>
    <definedName name="XRefPaste122" localSheetId="4" hidden="1">#REF!</definedName>
    <definedName name="XRefPaste122" hidden="1">#REF!</definedName>
    <definedName name="XRefPaste122Row" localSheetId="4" hidden="1">#REF!</definedName>
    <definedName name="XRefPaste122Row" hidden="1">#REF!</definedName>
    <definedName name="XRefPaste123" localSheetId="4" hidden="1">#REF!</definedName>
    <definedName name="XRefPaste123" hidden="1">#REF!</definedName>
    <definedName name="XRefPaste123Row" localSheetId="4" hidden="1">#REF!</definedName>
    <definedName name="XRefPaste123Row" hidden="1">#REF!</definedName>
    <definedName name="XRefPaste124" localSheetId="4" hidden="1">#REF!</definedName>
    <definedName name="XRefPaste124" hidden="1">#REF!</definedName>
    <definedName name="XRefPaste124Row" localSheetId="4" hidden="1">#REF!</definedName>
    <definedName name="XRefPaste124Row" hidden="1">#REF!</definedName>
    <definedName name="XRefPaste125" localSheetId="4" hidden="1">#REF!</definedName>
    <definedName name="XRefPaste125" hidden="1">#REF!</definedName>
    <definedName name="XRefPaste125Row" localSheetId="4" hidden="1">#REF!</definedName>
    <definedName name="XRefPaste125Row" hidden="1">#REF!</definedName>
    <definedName name="XRefPaste126" localSheetId="4" hidden="1">#REF!</definedName>
    <definedName name="XRefPaste126" hidden="1">#REF!</definedName>
    <definedName name="XRefPaste126Row" localSheetId="4" hidden="1">#REF!</definedName>
    <definedName name="XRefPaste126Row" hidden="1">#REF!</definedName>
    <definedName name="XRefPaste127" localSheetId="4" hidden="1">#REF!</definedName>
    <definedName name="XRefPaste127" hidden="1">#REF!</definedName>
    <definedName name="XRefPaste127Row" localSheetId="4" hidden="1">#REF!</definedName>
    <definedName name="XRefPaste127Row" hidden="1">#REF!</definedName>
    <definedName name="XRefPaste128" localSheetId="4" hidden="1">#REF!</definedName>
    <definedName name="XRefPaste128" hidden="1">#REF!</definedName>
    <definedName name="XRefPaste128Row" localSheetId="4" hidden="1">#REF!</definedName>
    <definedName name="XRefPaste128Row" hidden="1">#REF!</definedName>
    <definedName name="XRefPaste129" localSheetId="4" hidden="1">#REF!</definedName>
    <definedName name="XRefPaste129" hidden="1">#REF!</definedName>
    <definedName name="XRefPaste129Row" localSheetId="4" hidden="1">#REF!</definedName>
    <definedName name="XRefPaste129Row" hidden="1">#REF!</definedName>
    <definedName name="XRefPaste12Row" localSheetId="4" hidden="1">#REF!</definedName>
    <definedName name="XRefPaste12Row" hidden="1">#REF!</definedName>
    <definedName name="XRefPaste130" localSheetId="4" hidden="1">#REF!</definedName>
    <definedName name="XRefPaste130" hidden="1">#REF!</definedName>
    <definedName name="XRefPaste130Row" localSheetId="4" hidden="1">#REF!</definedName>
    <definedName name="XRefPaste130Row" hidden="1">#REF!</definedName>
    <definedName name="XRefPaste131" localSheetId="4" hidden="1">#REF!</definedName>
    <definedName name="XRefPaste131" hidden="1">#REF!</definedName>
    <definedName name="XRefPaste131Row" localSheetId="4" hidden="1">#REF!</definedName>
    <definedName name="XRefPaste131Row" hidden="1">#REF!</definedName>
    <definedName name="XRefPaste132" localSheetId="4" hidden="1">#REF!</definedName>
    <definedName name="XRefPaste132" hidden="1">#REF!</definedName>
    <definedName name="XRefPaste132Row" localSheetId="4" hidden="1">#REF!</definedName>
    <definedName name="XRefPaste132Row" hidden="1">#REF!</definedName>
    <definedName name="XRefPaste133" localSheetId="4" hidden="1">#REF!</definedName>
    <definedName name="XRefPaste133" hidden="1">#REF!</definedName>
    <definedName name="XRefPaste133Row" localSheetId="4" hidden="1">#REF!</definedName>
    <definedName name="XRefPaste133Row" hidden="1">#REF!</definedName>
    <definedName name="XRefPaste134" localSheetId="4" hidden="1">#REF!</definedName>
    <definedName name="XRefPaste134" hidden="1">#REF!</definedName>
    <definedName name="XRefPaste134Row" localSheetId="4" hidden="1">#REF!</definedName>
    <definedName name="XRefPaste134Row" hidden="1">#REF!</definedName>
    <definedName name="XRefPaste135" localSheetId="4" hidden="1">#REF!</definedName>
    <definedName name="XRefPaste135" hidden="1">#REF!</definedName>
    <definedName name="XRefPaste135Row" localSheetId="4" hidden="1">#REF!</definedName>
    <definedName name="XRefPaste135Row" hidden="1">#REF!</definedName>
    <definedName name="XRefPaste136" localSheetId="4" hidden="1">#REF!</definedName>
    <definedName name="XRefPaste136" hidden="1">#REF!</definedName>
    <definedName name="XRefPaste136Row" localSheetId="4" hidden="1">#REF!</definedName>
    <definedName name="XRefPaste136Row" hidden="1">#REF!</definedName>
    <definedName name="XRefPaste137" localSheetId="4" hidden="1">#REF!</definedName>
    <definedName name="XRefPaste137" hidden="1">#REF!</definedName>
    <definedName name="XRefPaste137Row" localSheetId="4" hidden="1">#REF!</definedName>
    <definedName name="XRefPaste137Row" hidden="1">#REF!</definedName>
    <definedName name="XRefPaste138" localSheetId="4" hidden="1">#REF!</definedName>
    <definedName name="XRefPaste138" hidden="1">#REF!</definedName>
    <definedName name="XRefPaste138Row" localSheetId="4" hidden="1">#REF!</definedName>
    <definedName name="XRefPaste138Row" hidden="1">#REF!</definedName>
    <definedName name="XRefPaste139" localSheetId="4" hidden="1">#REF!</definedName>
    <definedName name="XRefPaste139" hidden="1">#REF!</definedName>
    <definedName name="XRefPaste139Row" localSheetId="4" hidden="1">#REF!</definedName>
    <definedName name="XRefPaste139Row" hidden="1">#REF!</definedName>
    <definedName name="XRefPaste13Row" localSheetId="4" hidden="1">#REF!</definedName>
    <definedName name="XRefPaste13Row" hidden="1">#REF!</definedName>
    <definedName name="XRefPaste14" localSheetId="4" hidden="1">#REF!</definedName>
    <definedName name="XRefPaste140" localSheetId="4" hidden="1">#REF!</definedName>
    <definedName name="XRefPaste140" hidden="1">#REF!</definedName>
    <definedName name="XRefPaste140Row" localSheetId="4" hidden="1">#REF!</definedName>
    <definedName name="XRefPaste140Row" hidden="1">#REF!</definedName>
    <definedName name="XRefPaste141" localSheetId="4" hidden="1">#REF!</definedName>
    <definedName name="XRefPaste141" hidden="1">#REF!</definedName>
    <definedName name="XRefPaste141Row" localSheetId="4" hidden="1">#REF!</definedName>
    <definedName name="XRefPaste141Row" hidden="1">#REF!</definedName>
    <definedName name="XRefPaste142" localSheetId="4" hidden="1">#REF!</definedName>
    <definedName name="XRefPaste142" hidden="1">#REF!</definedName>
    <definedName name="XRefPaste142Row" localSheetId="4" hidden="1">#REF!</definedName>
    <definedName name="XRefPaste142Row" hidden="1">#REF!</definedName>
    <definedName name="XRefPaste143" localSheetId="4" hidden="1">#REF!</definedName>
    <definedName name="XRefPaste143" hidden="1">#REF!</definedName>
    <definedName name="XRefPaste143Row" localSheetId="4" hidden="1">#REF!</definedName>
    <definedName name="XRefPaste143Row" hidden="1">#REF!</definedName>
    <definedName name="XRefPaste144" localSheetId="4" hidden="1">#REF!</definedName>
    <definedName name="XRefPaste144" hidden="1">#REF!</definedName>
    <definedName name="XRefPaste144Row" localSheetId="4" hidden="1">#REF!</definedName>
    <definedName name="XRefPaste144Row" hidden="1">#REF!</definedName>
    <definedName name="XRefPaste145" localSheetId="4" hidden="1">#REF!</definedName>
    <definedName name="XRefPaste145" hidden="1">#REF!</definedName>
    <definedName name="XRefPaste145Row" localSheetId="4" hidden="1">#REF!</definedName>
    <definedName name="XRefPaste145Row" hidden="1">#REF!</definedName>
    <definedName name="XRefPaste146" localSheetId="4" hidden="1">#REF!</definedName>
    <definedName name="XRefPaste146" hidden="1">#REF!</definedName>
    <definedName name="XRefPaste146Row" localSheetId="4" hidden="1">#REF!</definedName>
    <definedName name="XRefPaste146Row" hidden="1">#REF!</definedName>
    <definedName name="XRefPaste147" localSheetId="4" hidden="1">#REF!</definedName>
    <definedName name="XRefPaste147" hidden="1">#REF!</definedName>
    <definedName name="XRefPaste147Row" localSheetId="4" hidden="1">#REF!</definedName>
    <definedName name="XRefPaste147Row" hidden="1">#REF!</definedName>
    <definedName name="XRefPaste148" localSheetId="4" hidden="1">#REF!</definedName>
    <definedName name="XRefPaste148" hidden="1">#REF!</definedName>
    <definedName name="XRefPaste148Row" localSheetId="4" hidden="1">#REF!</definedName>
    <definedName name="XRefPaste148Row" hidden="1">#REF!</definedName>
    <definedName name="XRefPaste14Row" localSheetId="4" hidden="1">#REF!</definedName>
    <definedName name="XRefPaste14Row" hidden="1">#REF!</definedName>
    <definedName name="XRefPaste15" hidden="1">#REF!</definedName>
    <definedName name="XRefPaste15Row" localSheetId="4" hidden="1">#REF!</definedName>
    <definedName name="XRefPaste15Row" hidden="1">#REF!</definedName>
    <definedName name="XRefPaste16" hidden="1">#REF!</definedName>
    <definedName name="XRefPaste16Row" localSheetId="4" hidden="1">#REF!</definedName>
    <definedName name="XRefPaste17" hidden="1">#REF!</definedName>
    <definedName name="XRefPaste17Row" localSheetId="4" hidden="1">#REF!</definedName>
    <definedName name="XRefPaste17Row" hidden="1">#REF!</definedName>
    <definedName name="XRefPaste18" localSheetId="4" hidden="1">'VARIACION DEL ACTIVO NETO'!#REF!</definedName>
    <definedName name="XRefPaste18" hidden="1">#REF!</definedName>
    <definedName name="XRefPaste18Row" localSheetId="4" hidden="1">#REF!</definedName>
    <definedName name="XRefPaste18Row" hidden="1">#REF!</definedName>
    <definedName name="XRefPaste19" localSheetId="4" hidden="1">#REF!</definedName>
    <definedName name="XRefPaste19" hidden="1">#REF!</definedName>
    <definedName name="XRefPaste19Row" localSheetId="4" hidden="1">#REF!</definedName>
    <definedName name="XRefPaste19Row" hidden="1">#REF!</definedName>
    <definedName name="XRefPaste1Row" localSheetId="4" hidden="1">#REF!</definedName>
    <definedName name="XRefPaste1Row" hidden="1">#REF!</definedName>
    <definedName name="XRefPaste20" localSheetId="4" hidden="1">#REF!</definedName>
    <definedName name="XRefPaste20" hidden="1">#REF!</definedName>
    <definedName name="XRefPaste20Row" localSheetId="4" hidden="1">#REF!</definedName>
    <definedName name="XRefPaste21" localSheetId="4" hidden="1">#REF!</definedName>
    <definedName name="XRefPaste21" hidden="1">#REF!</definedName>
    <definedName name="XRefPaste21Row" localSheetId="4" hidden="1">#REF!</definedName>
    <definedName name="XRefPaste21Row" hidden="1">#REF!</definedName>
    <definedName name="XRefPaste22" localSheetId="4" hidden="1">#REF!</definedName>
    <definedName name="XRefPaste22" hidden="1">#REF!</definedName>
    <definedName name="XRefPaste22Row" localSheetId="4" hidden="1">#REF!</definedName>
    <definedName name="XRefPaste23" localSheetId="4" hidden="1">#REF!</definedName>
    <definedName name="XRefPaste23" hidden="1">#REF!</definedName>
    <definedName name="XRefPaste23Row" localSheetId="4" hidden="1">#REF!</definedName>
    <definedName name="XRefPaste24" localSheetId="4" hidden="1">#REF!</definedName>
    <definedName name="XRefPaste24" hidden="1">#REF!</definedName>
    <definedName name="XRefPaste24Row" localSheetId="4" hidden="1">#REF!</definedName>
    <definedName name="XRefPaste24Row" hidden="1">#REF!</definedName>
    <definedName name="XRefPaste25" localSheetId="4" hidden="1">#REF!</definedName>
    <definedName name="XRefPaste25" hidden="1">#REF!</definedName>
    <definedName name="XRefPaste25Row" localSheetId="4" hidden="1">#REF!</definedName>
    <definedName name="XRefPaste25Row" hidden="1">#REF!</definedName>
    <definedName name="XRefPaste26" localSheetId="4" hidden="1">#REF!</definedName>
    <definedName name="XRefPaste26" hidden="1">#REF!</definedName>
    <definedName name="XRefPaste26Row" localSheetId="4" hidden="1">#REF!</definedName>
    <definedName name="XRefPaste26Row" hidden="1">#REF!</definedName>
    <definedName name="XRefPaste27" localSheetId="4" hidden="1">#REF!</definedName>
    <definedName name="XRefPaste27" hidden="1">#REF!</definedName>
    <definedName name="XRefPaste27Row" localSheetId="4" hidden="1">#REF!</definedName>
    <definedName name="XRefPaste27Row" hidden="1">#REF!</definedName>
    <definedName name="XRefPaste28" localSheetId="4" hidden="1">#REF!</definedName>
    <definedName name="XRefPaste28" hidden="1">#REF!</definedName>
    <definedName name="XRefPaste28Row" localSheetId="4" hidden="1">#REF!</definedName>
    <definedName name="XRefPaste28Row" hidden="1">#REF!</definedName>
    <definedName name="XRefPaste29" localSheetId="4" hidden="1">#REF!</definedName>
    <definedName name="XRefPaste29" hidden="1">#REF!</definedName>
    <definedName name="XRefPaste29Row" localSheetId="4" hidden="1">#REF!</definedName>
    <definedName name="XRefPaste29Row" hidden="1">#REF!</definedName>
    <definedName name="XRefPaste2Row" localSheetId="4" hidden="1">#REF!</definedName>
    <definedName name="XRefPaste2Row" hidden="1">#REF!</definedName>
    <definedName name="XRefPaste30" localSheetId="4" hidden="1">#REF!</definedName>
    <definedName name="XRefPaste30" hidden="1">#REF!</definedName>
    <definedName name="XRefPaste30Row" localSheetId="4" hidden="1">#REF!</definedName>
    <definedName name="XRefPaste31" localSheetId="4" hidden="1">#REF!</definedName>
    <definedName name="XRefPaste31" hidden="1">#REF!</definedName>
    <definedName name="XRefPaste31Row" localSheetId="4" hidden="1">#REF!</definedName>
    <definedName name="XRefPaste32" localSheetId="4" hidden="1">#REF!</definedName>
    <definedName name="XRefPaste32" hidden="1">#REF!</definedName>
    <definedName name="XRefPaste32Row" localSheetId="4" hidden="1">#REF!</definedName>
    <definedName name="XRefPaste32Row" hidden="1">#REF!</definedName>
    <definedName name="XRefPaste33" hidden="1">#REF!</definedName>
    <definedName name="XRefPaste33Row" localSheetId="4" hidden="1">#REF!</definedName>
    <definedName name="XRefPaste33Row" hidden="1">#REF!</definedName>
    <definedName name="XRefPaste34" localSheetId="4" hidden="1">#REF!</definedName>
    <definedName name="XRefPaste34" hidden="1">#REF!</definedName>
    <definedName name="XRefPaste34Row" localSheetId="4" hidden="1">#REF!</definedName>
    <definedName name="XRefPaste34Row" hidden="1">#REF!</definedName>
    <definedName name="XRefPaste35" hidden="1">#REF!</definedName>
    <definedName name="XRefPaste35Row" localSheetId="4" hidden="1">#REF!</definedName>
    <definedName name="XRefPaste35Row" hidden="1">#REF!</definedName>
    <definedName name="XRefPaste36" localSheetId="4" hidden="1">#REF!</definedName>
    <definedName name="XRefPaste36" hidden="1">#REF!</definedName>
    <definedName name="XRefPaste36Row" localSheetId="4" hidden="1">#REF!</definedName>
    <definedName name="XRefPaste36Row" hidden="1">#REF!</definedName>
    <definedName name="XRefPaste37" localSheetId="4" hidden="1">#REF!</definedName>
    <definedName name="XRefPaste37" hidden="1">#REF!</definedName>
    <definedName name="XRefPaste37Row" localSheetId="4" hidden="1">#REF!</definedName>
    <definedName name="XRefPaste37Row" hidden="1">#REF!</definedName>
    <definedName name="XRefPaste38" localSheetId="4" hidden="1">#REF!</definedName>
    <definedName name="XRefPaste38" hidden="1">#REF!</definedName>
    <definedName name="XRefPaste38Row" localSheetId="4" hidden="1">#REF!</definedName>
    <definedName name="XRefPaste38Row" hidden="1">#REF!</definedName>
    <definedName name="XRefPaste39" localSheetId="4" hidden="1">#REF!</definedName>
    <definedName name="XRefPaste39" hidden="1">#REF!</definedName>
    <definedName name="XRefPaste39Row" localSheetId="4" hidden="1">#REF!</definedName>
    <definedName name="XRefPaste39Row" hidden="1">#REF!</definedName>
    <definedName name="XRefPaste3Row" localSheetId="4" hidden="1">#REF!</definedName>
    <definedName name="XRefPaste40" localSheetId="4" hidden="1">#REF!</definedName>
    <definedName name="XRefPaste40" hidden="1">#REF!</definedName>
    <definedName name="XRefPaste40Row" localSheetId="4" hidden="1">#REF!</definedName>
    <definedName name="XRefPaste40Row" hidden="1">#REF!</definedName>
    <definedName name="XRefPaste41" localSheetId="4" hidden="1">#REF!</definedName>
    <definedName name="XRefPaste41" hidden="1">#REF!</definedName>
    <definedName name="XRefPaste41Row" localSheetId="4" hidden="1">#REF!</definedName>
    <definedName name="XRefPaste41Row" hidden="1">#REF!</definedName>
    <definedName name="XRefPaste42" localSheetId="4" hidden="1">#REF!</definedName>
    <definedName name="XRefPaste42" hidden="1">#REF!</definedName>
    <definedName name="XRefPaste42Row" localSheetId="4" hidden="1">#REF!</definedName>
    <definedName name="XRefPaste42Row" hidden="1">#REF!</definedName>
    <definedName name="XRefPaste43" localSheetId="4" hidden="1">#REF!</definedName>
    <definedName name="XRefPaste43" hidden="1">#REF!</definedName>
    <definedName name="XRefPaste43Row" localSheetId="4" hidden="1">#REF!</definedName>
    <definedName name="XRefPaste43Row" hidden="1">#REF!</definedName>
    <definedName name="XRefPaste44" localSheetId="4" hidden="1">#REF!</definedName>
    <definedName name="XRefPaste44" hidden="1">#REF!</definedName>
    <definedName name="XRefPaste44Row" localSheetId="4" hidden="1">#REF!</definedName>
    <definedName name="XRefPaste44Row" hidden="1">#REF!</definedName>
    <definedName name="XRefPaste45" localSheetId="4" hidden="1">#REF!</definedName>
    <definedName name="XRefPaste45" hidden="1">#REF!</definedName>
    <definedName name="XRefPaste45Row" localSheetId="4" hidden="1">#REF!</definedName>
    <definedName name="XRefPaste45Row" hidden="1">#REF!</definedName>
    <definedName name="XRefPaste46" localSheetId="4" hidden="1">#REF!</definedName>
    <definedName name="XRefPaste46" hidden="1">#REF!</definedName>
    <definedName name="XRefPaste46Row" localSheetId="4" hidden="1">#REF!</definedName>
    <definedName name="XRefPaste46Row" hidden="1">#REF!</definedName>
    <definedName name="XRefPaste47" localSheetId="4" hidden="1">#REF!</definedName>
    <definedName name="XRefPaste47" hidden="1">#REF!</definedName>
    <definedName name="XRefPaste47Row" localSheetId="4" hidden="1">#REF!</definedName>
    <definedName name="XRefPaste47Row" hidden="1">#REF!</definedName>
    <definedName name="XRefPaste48" localSheetId="4" hidden="1">#REF!</definedName>
    <definedName name="XRefPaste48" hidden="1">#REF!</definedName>
    <definedName name="XRefPaste48Row" localSheetId="4" hidden="1">#REF!</definedName>
    <definedName name="XRefPaste48Row" hidden="1">#REF!</definedName>
    <definedName name="XRefPaste49" localSheetId="4" hidden="1">#REF!</definedName>
    <definedName name="XRefPaste49" hidden="1">#REF!</definedName>
    <definedName name="XRefPaste49Row" localSheetId="4" hidden="1">#REF!</definedName>
    <definedName name="XRefPaste49Row" hidden="1">#REF!</definedName>
    <definedName name="XRefPaste4Row" localSheetId="4" hidden="1">#REF!</definedName>
    <definedName name="XRefPaste4Row" hidden="1">#REF!</definedName>
    <definedName name="XRefPaste5" localSheetId="4" hidden="1">'VARIACION DEL ACTIVO NETO'!#REF!</definedName>
    <definedName name="XRefPaste50" localSheetId="4" hidden="1">#REF!</definedName>
    <definedName name="XRefPaste50" hidden="1">#REF!</definedName>
    <definedName name="XRefPaste50Row" localSheetId="4" hidden="1">#REF!</definedName>
    <definedName name="XRefPaste50Row" hidden="1">#REF!</definedName>
    <definedName name="XRefPaste51" localSheetId="4" hidden="1">#REF!</definedName>
    <definedName name="XRefPaste51" hidden="1">#REF!</definedName>
    <definedName name="XRefPaste51Row" localSheetId="4" hidden="1">#REF!</definedName>
    <definedName name="XRefPaste51Row" hidden="1">#REF!</definedName>
    <definedName name="XRefPaste52" localSheetId="4" hidden="1">#REF!</definedName>
    <definedName name="XRefPaste52" hidden="1">#REF!</definedName>
    <definedName name="XRefPaste52Row" localSheetId="4" hidden="1">#REF!</definedName>
    <definedName name="XRefPaste52Row" hidden="1">#REF!</definedName>
    <definedName name="XRefPaste53" localSheetId="4" hidden="1">#REF!</definedName>
    <definedName name="XRefPaste53" hidden="1">#REF!</definedName>
    <definedName name="XRefPaste53Row" localSheetId="4" hidden="1">#REF!</definedName>
    <definedName name="XRefPaste53Row" hidden="1">#REF!</definedName>
    <definedName name="XRefPaste54" localSheetId="4" hidden="1">#REF!</definedName>
    <definedName name="XRefPaste54" hidden="1">#REF!</definedName>
    <definedName name="XRefPaste54Row" localSheetId="4" hidden="1">#REF!</definedName>
    <definedName name="XRefPaste54Row" hidden="1">#REF!</definedName>
    <definedName name="XRefPaste55" localSheetId="4" hidden="1">#REF!</definedName>
    <definedName name="XRefPaste55" hidden="1">#REF!</definedName>
    <definedName name="XRefPaste55Row" localSheetId="4" hidden="1">#REF!</definedName>
    <definedName name="XRefPaste55Row" hidden="1">#REF!</definedName>
    <definedName name="XRefPaste56" localSheetId="4" hidden="1">#REF!</definedName>
    <definedName name="XRefPaste56" hidden="1">#REF!</definedName>
    <definedName name="XRefPaste56Row" localSheetId="4" hidden="1">#REF!</definedName>
    <definedName name="XRefPaste56Row" hidden="1">#REF!</definedName>
    <definedName name="XRefPaste57" localSheetId="4" hidden="1">#REF!</definedName>
    <definedName name="XRefPaste57" hidden="1">#REF!</definedName>
    <definedName name="XRefPaste57Row" localSheetId="4" hidden="1">#REF!</definedName>
    <definedName name="XRefPaste57Row" hidden="1">#REF!</definedName>
    <definedName name="XRefPaste58" hidden="1">#REF!</definedName>
    <definedName name="XRefPaste58Row" localSheetId="4" hidden="1">#REF!</definedName>
    <definedName name="XRefPaste58Row" hidden="1">#REF!</definedName>
    <definedName name="XRefPaste59" hidden="1">#REF!</definedName>
    <definedName name="XRefPaste59Row" localSheetId="4" hidden="1">#REF!</definedName>
    <definedName name="XRefPaste59Row" hidden="1">#REF!</definedName>
    <definedName name="XRefPaste5Row" localSheetId="4" hidden="1">#REF!</definedName>
    <definedName name="XRefPaste5Row" hidden="1">#REF!</definedName>
    <definedName name="XRefPaste6" localSheetId="4" hidden="1">#REF!</definedName>
    <definedName name="XRefPaste60" hidden="1">#REF!</definedName>
    <definedName name="XRefPaste60Row" localSheetId="4" hidden="1">#REF!</definedName>
    <definedName name="XRefPaste60Row" hidden="1">#REF!</definedName>
    <definedName name="XRefPaste61" hidden="1">#REF!</definedName>
    <definedName name="XRefPaste61Row" localSheetId="4" hidden="1">#REF!</definedName>
    <definedName name="XRefPaste61Row" hidden="1">#REF!</definedName>
    <definedName name="XRefPaste62" hidden="1">#REF!</definedName>
    <definedName name="XRefPaste62Row" localSheetId="4" hidden="1">#REF!</definedName>
    <definedName name="XRefPaste62Row" hidden="1">#REF!</definedName>
    <definedName name="XRefPaste63" hidden="1">#REF!</definedName>
    <definedName name="XRefPaste63Row" localSheetId="4" hidden="1">#REF!</definedName>
    <definedName name="XRefPaste63Row" hidden="1">#REF!</definedName>
    <definedName name="XRefPaste64" localSheetId="4" hidden="1">#REF!</definedName>
    <definedName name="XRefPaste64" hidden="1">#REF!</definedName>
    <definedName name="XRefPaste64Row" localSheetId="4" hidden="1">#REF!</definedName>
    <definedName name="XRefPaste64Row" hidden="1">#REF!</definedName>
    <definedName name="XRefPaste65" hidden="1">#REF!</definedName>
    <definedName name="XRefPaste65Row" localSheetId="4" hidden="1">#REF!</definedName>
    <definedName name="XRefPaste65Row" hidden="1">#REF!</definedName>
    <definedName name="XRefPaste66" hidden="1">#REF!</definedName>
    <definedName name="XRefPaste66Row" localSheetId="4" hidden="1">#REF!</definedName>
    <definedName name="XRefPaste66Row" hidden="1">#REF!</definedName>
    <definedName name="XRefPaste67" localSheetId="4" hidden="1">#REF!</definedName>
    <definedName name="XRefPaste67" hidden="1">#REF!</definedName>
    <definedName name="XRefPaste67Row" localSheetId="4" hidden="1">#REF!</definedName>
    <definedName name="XRefPaste67Row" hidden="1">#REF!</definedName>
    <definedName name="XRefPaste68" hidden="1">#REF!</definedName>
    <definedName name="XRefPaste68Row" localSheetId="4" hidden="1">#REF!</definedName>
    <definedName name="XRefPaste68Row" hidden="1">#REF!</definedName>
    <definedName name="XRefPaste69" hidden="1">#REF!</definedName>
    <definedName name="XRefPaste69Row" localSheetId="4" hidden="1">#REF!</definedName>
    <definedName name="XRefPaste69Row" hidden="1">#REF!</definedName>
    <definedName name="XRefPaste6Row" localSheetId="4" hidden="1">#REF!</definedName>
    <definedName name="XRefPaste6Row" hidden="1">#REF!</definedName>
    <definedName name="XRefPaste7" localSheetId="4" hidden="1">#REF!</definedName>
    <definedName name="XRefPaste7" hidden="1">#REF!</definedName>
    <definedName name="XRefPaste70" hidden="1">#REF!</definedName>
    <definedName name="XRefPaste70Row" localSheetId="4" hidden="1">#REF!</definedName>
    <definedName name="XRefPaste70Row" hidden="1">#REF!</definedName>
    <definedName name="XRefPaste71" hidden="1">#REF!</definedName>
    <definedName name="XRefPaste71Row" localSheetId="4" hidden="1">#REF!</definedName>
    <definedName name="XRefPaste71Row" hidden="1">#REF!</definedName>
    <definedName name="XRefPaste72" localSheetId="4" hidden="1">#REF!</definedName>
    <definedName name="XRefPaste72" hidden="1">#REF!</definedName>
    <definedName name="XRefPaste72Row" localSheetId="4" hidden="1">#REF!</definedName>
    <definedName name="XRefPaste72Row" hidden="1">#REF!</definedName>
    <definedName name="XRefPaste73" localSheetId="4" hidden="1">#REF!</definedName>
    <definedName name="XRefPaste73" hidden="1">#REF!</definedName>
    <definedName name="XRefPaste73Row" localSheetId="4" hidden="1">#REF!</definedName>
    <definedName name="XRefPaste73Row" hidden="1">#REF!</definedName>
    <definedName name="XRefPaste74" localSheetId="4" hidden="1">#REF!</definedName>
    <definedName name="XRefPaste74" hidden="1">#REF!</definedName>
    <definedName name="XRefPaste74Row" localSheetId="4" hidden="1">#REF!</definedName>
    <definedName name="XRefPaste74Row" hidden="1">#REF!</definedName>
    <definedName name="XRefPaste75" localSheetId="4" hidden="1">#REF!</definedName>
    <definedName name="XRefPaste75" hidden="1">#REF!</definedName>
    <definedName name="XRefPaste75Row" localSheetId="4" hidden="1">#REF!</definedName>
    <definedName name="XRefPaste75Row" hidden="1">#REF!</definedName>
    <definedName name="XRefPaste76" localSheetId="4" hidden="1">#REF!</definedName>
    <definedName name="XRefPaste76" hidden="1">#REF!</definedName>
    <definedName name="XRefPaste76Row" localSheetId="4" hidden="1">#REF!</definedName>
    <definedName name="XRefPaste76Row" hidden="1">#REF!</definedName>
    <definedName name="XRefPaste77" localSheetId="4" hidden="1">#REF!</definedName>
    <definedName name="XRefPaste77" hidden="1">#REF!</definedName>
    <definedName name="XRefPaste77Row" localSheetId="4" hidden="1">#REF!</definedName>
    <definedName name="XRefPaste77Row" hidden="1">#REF!</definedName>
    <definedName name="XRefPaste78" localSheetId="4" hidden="1">#REF!</definedName>
    <definedName name="XRefPaste78" hidden="1">#REF!</definedName>
    <definedName name="XRefPaste78Row" localSheetId="4" hidden="1">#REF!</definedName>
    <definedName name="XRefPaste78Row" hidden="1">#REF!</definedName>
    <definedName name="XRefPaste79" localSheetId="4" hidden="1">#REF!</definedName>
    <definedName name="XRefPaste79" hidden="1">#REF!</definedName>
    <definedName name="XRefPaste79Row" localSheetId="4" hidden="1">#REF!</definedName>
    <definedName name="XRefPaste79Row" hidden="1">#REF!</definedName>
    <definedName name="XRefPaste7Row" localSheetId="4" hidden="1">#REF!</definedName>
    <definedName name="XRefPaste7Row" hidden="1">#REF!</definedName>
    <definedName name="XRefPaste8" localSheetId="4" hidden="1">#REF!</definedName>
    <definedName name="XRefPaste8" hidden="1">#REF!</definedName>
    <definedName name="XRefPaste80" localSheetId="4" hidden="1">#REF!</definedName>
    <definedName name="XRefPaste80" hidden="1">#REF!</definedName>
    <definedName name="XRefPaste80Row" localSheetId="4" hidden="1">#REF!</definedName>
    <definedName name="XRefPaste80Row" hidden="1">#REF!</definedName>
    <definedName name="XRefPaste81" localSheetId="4" hidden="1">#REF!</definedName>
    <definedName name="XRefPaste81" hidden="1">#REF!</definedName>
    <definedName name="XRefPaste81Row" localSheetId="4" hidden="1">#REF!</definedName>
    <definedName name="XRefPaste81Row" hidden="1">#REF!</definedName>
    <definedName name="XRefPaste82" localSheetId="4" hidden="1">#REF!</definedName>
    <definedName name="XRefPaste82" hidden="1">#REF!</definedName>
    <definedName name="XRefPaste82Row" localSheetId="4" hidden="1">#REF!</definedName>
    <definedName name="XRefPaste82Row" hidden="1">#REF!</definedName>
    <definedName name="XRefPaste83" localSheetId="4" hidden="1">#REF!</definedName>
    <definedName name="XRefPaste83" hidden="1">#REF!</definedName>
    <definedName name="XRefPaste83Row" localSheetId="4" hidden="1">#REF!</definedName>
    <definedName name="XRefPaste83Row" hidden="1">#REF!</definedName>
    <definedName name="XRefPaste84" localSheetId="4" hidden="1">#REF!</definedName>
    <definedName name="XRefPaste84" hidden="1">#REF!</definedName>
    <definedName name="XRefPaste84Row" localSheetId="4" hidden="1">#REF!</definedName>
    <definedName name="XRefPaste84Row" hidden="1">#REF!</definedName>
    <definedName name="XRefPaste85" localSheetId="4" hidden="1">#REF!</definedName>
    <definedName name="XRefPaste85" hidden="1">#REF!</definedName>
    <definedName name="XRefPaste85Row" localSheetId="4" hidden="1">#REF!</definedName>
    <definedName name="XRefPaste85Row" hidden="1">#REF!</definedName>
    <definedName name="XRefPaste86" localSheetId="4" hidden="1">#REF!</definedName>
    <definedName name="XRefPaste86" hidden="1">#REF!</definedName>
    <definedName name="XRefPaste86Row" localSheetId="4" hidden="1">#REF!</definedName>
    <definedName name="XRefPaste86Row" hidden="1">#REF!</definedName>
    <definedName name="XRefPaste87" localSheetId="4" hidden="1">#REF!</definedName>
    <definedName name="XRefPaste87" hidden="1">#REF!</definedName>
    <definedName name="XRefPaste87Row" localSheetId="4" hidden="1">#REF!</definedName>
    <definedName name="XRefPaste87Row" hidden="1">#REF!</definedName>
    <definedName name="XRefPaste88" localSheetId="4" hidden="1">#REF!</definedName>
    <definedName name="XRefPaste88" hidden="1">#REF!</definedName>
    <definedName name="XRefPaste88Row" localSheetId="4" hidden="1">#REF!</definedName>
    <definedName name="XRefPaste88Row" hidden="1">#REF!</definedName>
    <definedName name="XRefPaste89" localSheetId="4" hidden="1">#REF!</definedName>
    <definedName name="XRefPaste89" hidden="1">#REF!</definedName>
    <definedName name="XRefPaste89Row" localSheetId="4" hidden="1">#REF!</definedName>
    <definedName name="XRefPaste89Row" hidden="1">#REF!</definedName>
    <definedName name="XRefPaste8Row" localSheetId="4" hidden="1">#REF!</definedName>
    <definedName name="XRefPaste8Row" hidden="1">#REF!</definedName>
    <definedName name="XRefPaste9" hidden="1">#REF!</definedName>
    <definedName name="XRefPaste90" localSheetId="4" hidden="1">#REF!</definedName>
    <definedName name="XRefPaste90" hidden="1">#REF!</definedName>
    <definedName name="XRefPaste90Row" localSheetId="4" hidden="1">#REF!</definedName>
    <definedName name="XRefPaste90Row" hidden="1">#REF!</definedName>
    <definedName name="XRefPaste91" localSheetId="4" hidden="1">#REF!</definedName>
    <definedName name="XRefPaste91" hidden="1">#REF!</definedName>
    <definedName name="XRefPaste91Row" localSheetId="4" hidden="1">#REF!</definedName>
    <definedName name="XRefPaste91Row" hidden="1">#REF!</definedName>
    <definedName name="XRefPaste92" localSheetId="4" hidden="1">#REF!</definedName>
    <definedName name="XRefPaste92" hidden="1">#REF!</definedName>
    <definedName name="XRefPaste92Row" localSheetId="4" hidden="1">#REF!</definedName>
    <definedName name="XRefPaste92Row" hidden="1">#REF!</definedName>
    <definedName name="XRefPaste93" localSheetId="4" hidden="1">#REF!</definedName>
    <definedName name="XRefPaste93" hidden="1">#REF!</definedName>
    <definedName name="XRefPaste93Row" localSheetId="4" hidden="1">#REF!</definedName>
    <definedName name="XRefPaste93Row" hidden="1">#REF!</definedName>
    <definedName name="XRefPaste94" localSheetId="4" hidden="1">#REF!</definedName>
    <definedName name="XRefPaste94" hidden="1">#REF!</definedName>
    <definedName name="XRefPaste94Row" localSheetId="4" hidden="1">#REF!</definedName>
    <definedName name="XRefPaste94Row" hidden="1">#REF!</definedName>
    <definedName name="XRefPaste95" localSheetId="4" hidden="1">#REF!</definedName>
    <definedName name="XRefPaste95" hidden="1">#REF!</definedName>
    <definedName name="XRefPaste95Row" localSheetId="4" hidden="1">#REF!</definedName>
    <definedName name="XRefPaste95Row" hidden="1">#REF!</definedName>
    <definedName name="XRefPaste96" localSheetId="4" hidden="1">#REF!</definedName>
    <definedName name="XRefPaste96" hidden="1">#REF!</definedName>
    <definedName name="XRefPaste96Row" localSheetId="4" hidden="1">#REF!</definedName>
    <definedName name="XRefPaste96Row" hidden="1">#REF!</definedName>
    <definedName name="XRefPaste97" localSheetId="4" hidden="1">#REF!</definedName>
    <definedName name="XRefPaste97" hidden="1">#REF!</definedName>
    <definedName name="XRefPaste97Row" localSheetId="4" hidden="1">#REF!</definedName>
    <definedName name="XRefPaste97Row" hidden="1">#REF!</definedName>
    <definedName name="XRefPaste98" localSheetId="4" hidden="1">#REF!</definedName>
    <definedName name="XRefPaste98" hidden="1">#REF!</definedName>
    <definedName name="XRefPaste98Row" localSheetId="4" hidden="1">#REF!</definedName>
    <definedName name="XRefPaste98Row" hidden="1">#REF!</definedName>
    <definedName name="XRefPaste99" localSheetId="4" hidden="1">#REF!</definedName>
    <definedName name="XRefPaste99" hidden="1">#REF!</definedName>
    <definedName name="XRefPaste99Row" localSheetId="4" hidden="1">#REF!</definedName>
    <definedName name="XRefPaste99Row" hidden="1">#REF!</definedName>
    <definedName name="XRefPaste9Row" localSheetId="4" hidden="1">#REF!</definedName>
    <definedName name="XRefPaste9Row" hidden="1">#REF!</definedName>
    <definedName name="XRefPasteRangeCount" localSheetId="4" hidden="1">6</definedName>
    <definedName name="XRefPasteRangeCount" hidden="1">1</definedName>
    <definedName name="xx">#REF!</definedName>
    <definedName name="Z_5FCC9217_B3E9_4B91_A943_5F21728EBEE9_.wvu.FilterData" localSheetId="10" hidden="1">Clasificación!$A$4:$G$61</definedName>
    <definedName name="Z_5FCC9217_B3E9_4B91_A943_5F21728EBEE9_.wvu.PrintArea" localSheetId="2" hidden="1">'ACTIVO NETO'!$A$5:$F$41</definedName>
    <definedName name="Z_5FCC9217_B3E9_4B91_A943_5F21728EBEE9_.wvu.PrintArea" localSheetId="3" hidden="1">'ESTADO DE INGRESOS Y EGRESOS'!$A$5:$G$36</definedName>
    <definedName name="Z_5FCC9217_B3E9_4B91_A943_5F21728EBEE9_.wvu.PrintArea" localSheetId="5" hidden="1">'FLUJO DE EFECTIVO'!$A$5:$F$37</definedName>
    <definedName name="Z_5FCC9217_B3E9_4B91_A943_5F21728EBEE9_.wvu.PrintArea" localSheetId="7" hidden="1">'Nota 1 a Nota 3.5'!$B$7:$M$100</definedName>
    <definedName name="Z_5FCC9217_B3E9_4B91_A943_5F21728EBEE9_.wvu.PrintArea" localSheetId="8" hidden="1">'Nota 3.6 a Nota 4.1'!$A$10:$J$49</definedName>
    <definedName name="Z_5FCC9217_B3E9_4B91_A943_5F21728EBEE9_.wvu.PrintArea" localSheetId="9" hidden="1">'Nota 4.2'!$A$10:$J$46</definedName>
    <definedName name="Z_5FCC9217_B3E9_4B91_A943_5F21728EBEE9_.wvu.PrintArea" localSheetId="11" hidden="1">'Nota 4.3 a Nota 4.6'!$A$10:$J$45</definedName>
    <definedName name="Z_5FCC9217_B3E9_4B91_A943_5F21728EBEE9_.wvu.PrintArea" localSheetId="12" hidden="1">'Nota 5 a Nota 8'!$A$10:$J$33</definedName>
    <definedName name="Z_5FCC9217_B3E9_4B91_A943_5F21728EBEE9_.wvu.PrintArea" localSheetId="4" hidden="1">'VARIACION DEL ACTIVO NETO'!$B$6:$K$29</definedName>
    <definedName name="Z_5FCC9217_B3E9_4B91_A943_5F21728EBEE9_.wvu.Rows" localSheetId="5" hidden="1">'FLUJO DE EFECTIVO'!#REF!</definedName>
    <definedName name="Z_7015FC6D_0680_4B00_AA0E_B83DA1D0B666_.wvu.FilterData" localSheetId="10" hidden="1">Clasificación!$A$4:$G$61</definedName>
    <definedName name="Z_7015FC6D_0680_4B00_AA0E_B83DA1D0B666_.wvu.PrintArea" localSheetId="2" hidden="1">'ACTIVO NETO'!$A$5:$F$41</definedName>
    <definedName name="Z_7015FC6D_0680_4B00_AA0E_B83DA1D0B666_.wvu.PrintArea" localSheetId="3" hidden="1">'ESTADO DE INGRESOS Y EGRESOS'!$A$5:$G$36</definedName>
    <definedName name="Z_7015FC6D_0680_4B00_AA0E_B83DA1D0B666_.wvu.PrintArea" localSheetId="5" hidden="1">'FLUJO DE EFECTIVO'!$A$5:$F$37</definedName>
    <definedName name="Z_7015FC6D_0680_4B00_AA0E_B83DA1D0B666_.wvu.PrintArea" localSheetId="7" hidden="1">'Nota 1 a Nota 3.5'!$B$7:$M$100</definedName>
    <definedName name="Z_7015FC6D_0680_4B00_AA0E_B83DA1D0B666_.wvu.PrintArea" localSheetId="8" hidden="1">'Nota 3.6 a Nota 4.1'!$A$10:$J$49</definedName>
    <definedName name="Z_7015FC6D_0680_4B00_AA0E_B83DA1D0B666_.wvu.PrintArea" localSheetId="9" hidden="1">'Nota 4.2'!$A$10:$J$46</definedName>
    <definedName name="Z_7015FC6D_0680_4B00_AA0E_B83DA1D0B666_.wvu.PrintArea" localSheetId="11" hidden="1">'Nota 4.3 a Nota 4.6'!$A$10:$J$45</definedName>
    <definedName name="Z_7015FC6D_0680_4B00_AA0E_B83DA1D0B666_.wvu.PrintArea" localSheetId="12" hidden="1">'Nota 5 a Nota 8'!$A$10:$J$33</definedName>
    <definedName name="Z_7015FC6D_0680_4B00_AA0E_B83DA1D0B666_.wvu.PrintArea" localSheetId="4" hidden="1">'VARIACION DEL ACTIVO NETO'!$B$6:$K$29</definedName>
    <definedName name="Z_7015FC6D_0680_4B00_AA0E_B83DA1D0B666_.wvu.Rows" localSheetId="5" hidden="1">'FLUJO DE EFECTIVO'!#REF!</definedName>
    <definedName name="Z_970CBB53_F4B3_462F_AEFE_2BC403F5F0AD_.wvu.PrintArea" localSheetId="7" hidden="1">'Nota 1 a Nota 3.5'!$B$7:$M$100</definedName>
    <definedName name="Z_970CBB53_F4B3_462F_AEFE_2BC403F5F0AD_.wvu.PrintArea" localSheetId="8" hidden="1">'Nota 3.6 a Nota 4.1'!$A$10:$J$49</definedName>
    <definedName name="Z_970CBB53_F4B3_462F_AEFE_2BC403F5F0AD_.wvu.PrintArea" localSheetId="9" hidden="1">'Nota 4.2'!$A$10:$J$46</definedName>
    <definedName name="Z_970CBB53_F4B3_462F_AEFE_2BC403F5F0AD_.wvu.PrintArea" localSheetId="11" hidden="1">'Nota 4.3 a Nota 4.6'!$A$10:$J$45</definedName>
    <definedName name="Z_970CBB53_F4B3_462F_AEFE_2BC403F5F0AD_.wvu.PrintArea" localSheetId="12" hidden="1">'Nota 5 a Nota 8'!$A$10:$J$33</definedName>
    <definedName name="Z_B9F63820_5C32_455A_BC9D_0BE84D6B0867_.wvu.FilterData" localSheetId="10" hidden="1">Clasificación!$A$4:$G$61</definedName>
    <definedName name="Z_B9F63820_5C32_455A_BC9D_0BE84D6B0867_.wvu.PrintArea" localSheetId="2" hidden="1">'ACTIVO NETO'!$A$5:$F$41</definedName>
    <definedName name="Z_B9F63820_5C32_455A_BC9D_0BE84D6B0867_.wvu.PrintArea" localSheetId="3" hidden="1">'ESTADO DE INGRESOS Y EGRESOS'!$A$5:$G$36</definedName>
    <definedName name="Z_B9F63820_5C32_455A_BC9D_0BE84D6B0867_.wvu.PrintArea" localSheetId="5" hidden="1">'FLUJO DE EFECTIVO'!$A$5:$F$37</definedName>
    <definedName name="Z_B9F63820_5C32_455A_BC9D_0BE84D6B0867_.wvu.PrintArea" localSheetId="4" hidden="1">'VARIACION DEL ACTIVO NETO'!$B$6:$K$29</definedName>
    <definedName name="Z_B9F63820_5C32_455A_BC9D_0BE84D6B0867_.wvu.Rows" localSheetId="5" hidden="1">'FLUJO DE EFECTIVO'!#REF!</definedName>
    <definedName name="Z_F3648BCD_1CED_4BBB_AE63_37BDB925883F_.wvu.FilterData" localSheetId="10" hidden="1">Clasificación!$A$4:$G$61</definedName>
    <definedName name="Z_F3648BCD_1CED_4BBB_AE63_37BDB925883F_.wvu.PrintArea" localSheetId="2" hidden="1">'ACTIVO NETO'!$A$5:$F$41</definedName>
    <definedName name="Z_F3648BCD_1CED_4BBB_AE63_37BDB925883F_.wvu.PrintArea" localSheetId="3" hidden="1">'ESTADO DE INGRESOS Y EGRESOS'!$A$5:$G$36</definedName>
    <definedName name="Z_F3648BCD_1CED_4BBB_AE63_37BDB925883F_.wvu.PrintArea" localSheetId="5" hidden="1">'FLUJO DE EFECTIVO'!$A$5:$F$37</definedName>
    <definedName name="Z_F3648BCD_1CED_4BBB_AE63_37BDB925883F_.wvu.PrintArea" localSheetId="7" hidden="1">'Nota 1 a Nota 3.5'!$B$7:$M$100</definedName>
    <definedName name="Z_F3648BCD_1CED_4BBB_AE63_37BDB925883F_.wvu.PrintArea" localSheetId="8" hidden="1">'Nota 3.6 a Nota 4.1'!$A$10:$J$49</definedName>
    <definedName name="Z_F3648BCD_1CED_4BBB_AE63_37BDB925883F_.wvu.PrintArea" localSheetId="9" hidden="1">'Nota 4.2'!$A$10:$J$46</definedName>
    <definedName name="Z_F3648BCD_1CED_4BBB_AE63_37BDB925883F_.wvu.PrintArea" localSheetId="11" hidden="1">'Nota 4.3 a Nota 4.6'!$A$10:$J$45</definedName>
    <definedName name="Z_F3648BCD_1CED_4BBB_AE63_37BDB925883F_.wvu.PrintArea" localSheetId="12" hidden="1">'Nota 5 a Nota 8'!$A$10:$J$33</definedName>
    <definedName name="Z_F3648BCD_1CED_4BBB_AE63_37BDB925883F_.wvu.PrintArea" localSheetId="4" hidden="1">'VARIACION DEL ACTIVO NETO'!$B$6:$K$29</definedName>
    <definedName name="Z_F3648BCD_1CED_4BBB_AE63_37BDB925883F_.wvu.Rows" localSheetId="5" hidden="1">'FLUJO DE EFECTIVO'!#REF!</definedName>
    <definedName name="zdfd" localSheetId="7" hidden="1">#REF!</definedName>
    <definedName name="zdfd" localSheetId="8" hidden="1">#REF!</definedName>
    <definedName name="zdfd" localSheetId="9" hidden="1">#REF!</definedName>
    <definedName name="zdfd" localSheetId="11" hidden="1">#REF!</definedName>
    <definedName name="zdfd" localSheetId="12" hidden="1">#REF!</definedName>
    <definedName name="zdfd" hidden="1">#REF!</definedName>
  </definedNames>
  <calcPr calcId="191029"/>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3" i="28" l="1"/>
  <c r="D42" i="28"/>
  <c r="D41" i="28"/>
  <c r="D40" i="28"/>
  <c r="D44" i="28" s="1"/>
  <c r="D32" i="28"/>
  <c r="D31" i="28"/>
  <c r="D30" i="28"/>
  <c r="E23" i="28"/>
  <c r="D22" i="28"/>
  <c r="D23" i="28"/>
  <c r="F23" i="28" s="1"/>
  <c r="D14" i="28"/>
  <c r="D15" i="28" s="1"/>
  <c r="F15" i="28" s="1"/>
  <c r="E15" i="28"/>
  <c r="L45" i="26"/>
  <c r="L44" i="26"/>
  <c r="D46" i="9"/>
  <c r="J61" i="6"/>
  <c r="L60" i="6"/>
  <c r="K60" i="6"/>
  <c r="L61" i="6" s="1"/>
  <c r="J60" i="6"/>
  <c r="I60" i="6"/>
  <c r="H60" i="6"/>
  <c r="G60" i="6"/>
  <c r="F60" i="6"/>
  <c r="E60" i="6"/>
  <c r="D60" i="6"/>
  <c r="C60" i="6"/>
  <c r="B60" i="6"/>
  <c r="I58" i="6"/>
  <c r="I57" i="6"/>
  <c r="G57" i="6"/>
  <c r="I29" i="6"/>
  <c r="J25" i="6"/>
  <c r="G49" i="6"/>
  <c r="G40" i="6"/>
  <c r="F58" i="6"/>
  <c r="F57" i="6"/>
  <c r="F56" i="6"/>
  <c r="F55" i="6"/>
  <c r="F54" i="6"/>
  <c r="F53" i="6"/>
  <c r="F52" i="6"/>
  <c r="F51" i="6"/>
  <c r="F50" i="6"/>
  <c r="F49" i="6"/>
  <c r="F48" i="6"/>
  <c r="F47" i="6"/>
  <c r="F46" i="6"/>
  <c r="F45" i="6"/>
  <c r="F44" i="6"/>
  <c r="F43" i="6"/>
  <c r="F42" i="6"/>
  <c r="F41" i="6"/>
  <c r="F40" i="6"/>
  <c r="F39" i="6"/>
  <c r="F38" i="6"/>
  <c r="F37" i="6"/>
  <c r="F36" i="6"/>
  <c r="F35" i="6"/>
  <c r="F34" i="6"/>
  <c r="K34" i="6" s="1"/>
  <c r="F59" i="6"/>
  <c r="F33" i="6"/>
  <c r="L33" i="6" s="1"/>
  <c r="F32" i="6"/>
  <c r="F31" i="6"/>
  <c r="F30" i="6"/>
  <c r="F29" i="6"/>
  <c r="F28" i="6"/>
  <c r="G28" i="6" s="1"/>
  <c r="F27" i="6"/>
  <c r="G27" i="6" s="1"/>
  <c r="F26" i="6"/>
  <c r="G26" i="6" s="1"/>
  <c r="F25" i="6"/>
  <c r="F24" i="6"/>
  <c r="F23" i="6"/>
  <c r="F22" i="6"/>
  <c r="F21" i="6"/>
  <c r="F20" i="6"/>
  <c r="F19" i="6"/>
  <c r="F18" i="6"/>
  <c r="F17" i="6"/>
  <c r="F16" i="6"/>
  <c r="F15" i="6"/>
  <c r="F14" i="6"/>
  <c r="F13" i="6"/>
  <c r="F12" i="6"/>
  <c r="F11" i="6"/>
  <c r="F10" i="6"/>
  <c r="F9" i="6"/>
  <c r="F8" i="6"/>
  <c r="F7" i="6"/>
  <c r="F6" i="6"/>
  <c r="F5" i="6"/>
  <c r="F4" i="6"/>
  <c r="C35" i="6"/>
  <c r="D59" i="6"/>
  <c r="B59" i="6"/>
  <c r="B58" i="6"/>
  <c r="E16" i="6"/>
  <c r="B16" i="6"/>
  <c r="E15" i="6"/>
  <c r="B15" i="6"/>
  <c r="E14" i="6"/>
  <c r="B14" i="6"/>
  <c r="E20" i="6"/>
  <c r="B20" i="6"/>
  <c r="E19" i="6"/>
  <c r="B19" i="6"/>
  <c r="E18" i="6"/>
  <c r="B18" i="6"/>
  <c r="E17" i="6"/>
  <c r="B17" i="6"/>
  <c r="E33" i="6"/>
  <c r="B33" i="6"/>
  <c r="E32" i="6"/>
  <c r="B32" i="6"/>
  <c r="E31" i="6"/>
  <c r="B31" i="6"/>
  <c r="E30" i="6"/>
  <c r="B30" i="6"/>
  <c r="E29" i="6"/>
  <c r="B29" i="6"/>
  <c r="E28" i="6"/>
  <c r="B28" i="6"/>
  <c r="E27" i="6"/>
  <c r="B27" i="6"/>
  <c r="E26" i="6"/>
  <c r="C26" i="6"/>
  <c r="B26" i="6"/>
  <c r="E25" i="6"/>
  <c r="B25" i="6"/>
  <c r="E24" i="6"/>
  <c r="B24" i="6"/>
  <c r="E23" i="6"/>
  <c r="B23" i="6"/>
  <c r="E22" i="6"/>
  <c r="B22" i="6"/>
  <c r="E21" i="6"/>
  <c r="B21" i="6"/>
  <c r="E13" i="6"/>
  <c r="B13" i="6"/>
  <c r="E12" i="6"/>
  <c r="B12" i="6"/>
  <c r="E11" i="6"/>
  <c r="B11" i="6"/>
  <c r="E10" i="6"/>
  <c r="B10" i="6"/>
  <c r="E9" i="6"/>
  <c r="B9" i="6"/>
  <c r="E8" i="6"/>
  <c r="B8" i="6"/>
  <c r="E7" i="6"/>
  <c r="B7" i="6"/>
  <c r="E6" i="6"/>
  <c r="B6" i="6"/>
  <c r="E5" i="6"/>
  <c r="B5" i="6"/>
  <c r="E4" i="6"/>
  <c r="B4" i="6"/>
  <c r="G68" i="25"/>
  <c r="G67" i="25"/>
  <c r="G69" i="25" s="1"/>
  <c r="G65" i="25"/>
  <c r="G64" i="25"/>
  <c r="G63"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H6" i="25"/>
  <c r="G60" i="25"/>
  <c r="G59" i="25"/>
  <c r="G58" i="25"/>
  <c r="G57" i="25"/>
  <c r="G56" i="25"/>
  <c r="G54" i="25"/>
  <c r="G53" i="25"/>
  <c r="G52" i="25"/>
  <c r="G51" i="25"/>
  <c r="G50" i="25"/>
  <c r="G49" i="25"/>
  <c r="G48" i="25"/>
  <c r="G47" i="25"/>
  <c r="G46"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G13" i="25"/>
  <c r="G12" i="25"/>
  <c r="G11" i="25"/>
  <c r="G10" i="25"/>
  <c r="G9" i="25"/>
  <c r="G8" i="25"/>
  <c r="G7" i="25"/>
  <c r="G6" i="25"/>
  <c r="G5" i="25"/>
  <c r="E44" i="28"/>
  <c r="G44" i="28" s="1"/>
  <c r="E33" i="28"/>
  <c r="G33" i="28" s="1"/>
  <c r="E45" i="9"/>
  <c r="D45" i="9"/>
  <c r="D33" i="28" l="1"/>
  <c r="G22" i="6"/>
  <c r="M22" i="6" s="1"/>
  <c r="G14" i="6"/>
  <c r="M14" i="6" s="1"/>
  <c r="G15" i="6"/>
  <c r="M15" i="6" s="1"/>
  <c r="G16" i="6"/>
  <c r="M16" i="6" s="1"/>
  <c r="G19" i="6"/>
  <c r="M19" i="6" s="1"/>
  <c r="G20" i="6"/>
  <c r="M20" i="6" s="1"/>
  <c r="G17" i="6"/>
  <c r="M17" i="6" s="1"/>
  <c r="G18" i="6"/>
  <c r="M18" i="6" s="1"/>
  <c r="M8" i="6"/>
  <c r="M7" i="6"/>
  <c r="G11" i="6"/>
  <c r="M11" i="6" s="1"/>
  <c r="G32" i="6"/>
  <c r="M32" i="6" s="1"/>
  <c r="G31" i="6"/>
  <c r="M31" i="6" s="1"/>
  <c r="M28" i="6"/>
  <c r="M33" i="6"/>
  <c r="M9" i="6"/>
  <c r="G30" i="6"/>
  <c r="M30" i="6" s="1"/>
  <c r="M6" i="6"/>
  <c r="M10" i="6"/>
  <c r="G21" i="6"/>
  <c r="M21" i="6" s="1"/>
  <c r="G12" i="6"/>
  <c r="M12" i="6" s="1"/>
  <c r="M26" i="6"/>
  <c r="M29" i="6"/>
  <c r="G24" i="6"/>
  <c r="M24" i="6" s="1"/>
  <c r="G23" i="6"/>
  <c r="M23" i="6" s="1"/>
  <c r="G66" i="25"/>
  <c r="M27" i="6" l="1"/>
  <c r="M25" i="6"/>
  <c r="M60" i="6" s="1"/>
  <c r="G13" i="6"/>
  <c r="M13" i="6" s="1"/>
  <c r="B38" i="6"/>
  <c r="B36" i="6"/>
  <c r="B37" i="6" l="1"/>
  <c r="B34" i="6"/>
  <c r="B35" i="6"/>
  <c r="F33" i="28" l="1"/>
  <c r="F44" i="28"/>
  <c r="E46" i="9"/>
  <c r="E13" i="9"/>
  <c r="E14" i="9" s="1"/>
  <c r="B41" i="6" l="1"/>
  <c r="B39" i="6"/>
  <c r="E44" i="6"/>
  <c r="E43" i="6"/>
  <c r="E41" i="6"/>
  <c r="E40" i="6"/>
  <c r="E38" i="6"/>
  <c r="E37" i="6"/>
  <c r="E36" i="6"/>
  <c r="H5" i="25"/>
  <c r="B57" i="6"/>
  <c r="E55" i="6"/>
  <c r="B55" i="6"/>
  <c r="E54" i="6"/>
  <c r="E51" i="6"/>
  <c r="E50" i="6"/>
  <c r="E49" i="6"/>
  <c r="E48" i="6"/>
  <c r="E47" i="6"/>
  <c r="E46" i="6"/>
  <c r="B45" i="6"/>
  <c r="B40" i="6"/>
  <c r="H68" i="25"/>
  <c r="H67" i="25"/>
  <c r="H65" i="25"/>
  <c r="H64" i="25"/>
  <c r="H63" i="25"/>
  <c r="B56" i="6"/>
  <c r="B54" i="6"/>
  <c r="B53" i="6"/>
  <c r="B52" i="6"/>
  <c r="B51" i="6"/>
  <c r="B50" i="6"/>
  <c r="B49" i="6"/>
  <c r="B48" i="6"/>
  <c r="B47" i="6"/>
  <c r="B46" i="6"/>
  <c r="B44" i="6"/>
  <c r="B43" i="6"/>
  <c r="B42" i="6"/>
  <c r="M49" i="6" l="1"/>
  <c r="G47" i="6"/>
  <c r="M47" i="6" s="1"/>
  <c r="E56" i="6"/>
  <c r="I56" i="6" s="1"/>
  <c r="M56" i="6" s="1"/>
  <c r="E34" i="6"/>
  <c r="G51" i="6"/>
  <c r="M51" i="6" s="1"/>
  <c r="E57" i="6"/>
  <c r="E42" i="6"/>
  <c r="G48" i="6"/>
  <c r="M48" i="6" s="1"/>
  <c r="G44" i="6"/>
  <c r="M44" i="6" s="1"/>
  <c r="E45" i="6"/>
  <c r="G45" i="6" s="1"/>
  <c r="E35" i="6"/>
  <c r="G43" i="6"/>
  <c r="M43" i="6" s="1"/>
  <c r="E52" i="6"/>
  <c r="G52" i="6" s="1"/>
  <c r="M52" i="6" s="1"/>
  <c r="E58" i="6"/>
  <c r="E53" i="6"/>
  <c r="G53" i="6" s="1"/>
  <c r="M53" i="6" s="1"/>
  <c r="E39" i="6"/>
  <c r="M39" i="6" s="1"/>
  <c r="G55" i="6"/>
  <c r="M40" i="6"/>
  <c r="G41" i="6"/>
  <c r="M36" i="6"/>
  <c r="M37" i="6"/>
  <c r="D47" i="9"/>
  <c r="G47" i="9" s="1"/>
  <c r="M38" i="6"/>
  <c r="D13" i="9"/>
  <c r="H69" i="25"/>
  <c r="H66" i="25"/>
  <c r="M45" i="6" l="1"/>
  <c r="M55" i="6"/>
  <c r="M57" i="6"/>
  <c r="D14" i="9"/>
  <c r="M58" i="6"/>
  <c r="G54" i="6"/>
  <c r="M54" i="6" s="1"/>
  <c r="M41" i="6"/>
  <c r="G46" i="6"/>
  <c r="M46" i="6" s="1"/>
  <c r="G42" i="6"/>
  <c r="M42" i="6" s="1"/>
  <c r="G50" i="6" l="1"/>
  <c r="M50" i="6" s="1"/>
  <c r="D61" i="6"/>
  <c r="E47" i="9" l="1"/>
  <c r="D312" i="8" l="1"/>
  <c r="M61" i="6" l="1"/>
  <c r="N61" i="6" s="1"/>
</calcChain>
</file>

<file path=xl/sharedStrings.xml><?xml version="1.0" encoding="utf-8"?>
<sst xmlns="http://schemas.openxmlformats.org/spreadsheetml/2006/main" count="978" uniqueCount="357">
  <si>
    <t>Cuenta</t>
  </si>
  <si>
    <t>Moneda</t>
  </si>
  <si>
    <t>ACTIVO</t>
  </si>
  <si>
    <t>PASIVO</t>
  </si>
  <si>
    <t>RESULTADO DEL EJERCICIO</t>
  </si>
  <si>
    <t>PN</t>
  </si>
  <si>
    <t>Clasificacion</t>
  </si>
  <si>
    <t>Para los EEFF</t>
  </si>
  <si>
    <t>TOTAL</t>
  </si>
  <si>
    <t>Total</t>
  </si>
  <si>
    <t>Descripción</t>
  </si>
  <si>
    <t>Totales</t>
  </si>
  <si>
    <t>RESULTADOS</t>
  </si>
  <si>
    <t>CRÉDITOS</t>
  </si>
  <si>
    <t>INGRESOS</t>
  </si>
  <si>
    <t>Código Cuenta</t>
  </si>
  <si>
    <t>EGRESOS</t>
  </si>
  <si>
    <t>CONCEPTO</t>
  </si>
  <si>
    <t>INGRESO</t>
  </si>
  <si>
    <t>EGRESO</t>
  </si>
  <si>
    <t>Control</t>
  </si>
  <si>
    <t>HOJA DE TRABAJO</t>
  </si>
  <si>
    <t>CUENTAS</t>
  </si>
  <si>
    <t>BALANCE Y RESULTADOS</t>
  </si>
  <si>
    <t>ELIMINACIONES</t>
  </si>
  <si>
    <t>VARIACIÓN</t>
  </si>
  <si>
    <t>DEBITOS</t>
  </si>
  <si>
    <t>DEBITOS (CRÉDITOS)</t>
  </si>
  <si>
    <t>Contadora</t>
  </si>
  <si>
    <t>NI</t>
  </si>
  <si>
    <t>I</t>
  </si>
  <si>
    <t>***</t>
  </si>
  <si>
    <t>***  I  : Cuenta Imputable</t>
  </si>
  <si>
    <t>***  NI : Cuenta No Imputable</t>
  </si>
  <si>
    <t>TOTAL INGRESOS</t>
  </si>
  <si>
    <t>TOTAL EGRESOS</t>
  </si>
  <si>
    <t>Monto</t>
  </si>
  <si>
    <t>TOTAL ACTIVO BRUTO</t>
  </si>
  <si>
    <t>Rescates a Pagar</t>
  </si>
  <si>
    <t>TOTAL ACTIVO NETO</t>
  </si>
  <si>
    <t>CUOTAS PARTES EN CIRCULACION</t>
  </si>
  <si>
    <t>VALOR CUOTA PARTE AL CIERRE</t>
  </si>
  <si>
    <t>ESTADO DEL ACTIVO NETO</t>
  </si>
  <si>
    <t>ESTADOS DE INGRESOS Y EGRESOS</t>
  </si>
  <si>
    <t>Actividades Operativas</t>
  </si>
  <si>
    <t>Cambios en activos y pasivos operativos</t>
  </si>
  <si>
    <t>(Aumento) Disminución Deudores por operaciones</t>
  </si>
  <si>
    <t>(Aumento) Disminución intereses a cobrar</t>
  </si>
  <si>
    <t>Aumento (Disminución) en Acreedores por operaciones</t>
  </si>
  <si>
    <t>Flujo neto de efectivo generado por actividades operativas</t>
  </si>
  <si>
    <t>Rescates</t>
  </si>
  <si>
    <t>Suscripciones</t>
  </si>
  <si>
    <t>ESTADO DE VARIACION DEL ACTIVO NETO</t>
  </si>
  <si>
    <t>APORTANTES</t>
  </si>
  <si>
    <t>2.2) Entidad encargada de la custodia</t>
  </si>
  <si>
    <t>3.4) Reconocimiento de los Ingresos y de los gastos</t>
  </si>
  <si>
    <t xml:space="preserve">MES </t>
  </si>
  <si>
    <t>VALOR CUOTA</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</si>
  <si>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</si>
  <si>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</si>
  <si>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</si>
  <si>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</si>
  <si>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</si>
  <si>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</si>
  <si>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</si>
  <si>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</si>
  <si>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</si>
  <si>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</si>
  <si>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</si>
  <si>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</si>
  <si>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</si>
  <si>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</si>
  <si>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</si>
  <si>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</si>
  <si>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</si>
  <si>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</si>
  <si>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Instrumento</t>
  </si>
  <si>
    <t>Emisor</t>
  </si>
  <si>
    <t>Sector</t>
  </si>
  <si>
    <t>Valor nominal</t>
  </si>
  <si>
    <t>%De las Inversiones según Reglam. Interno</t>
  </si>
  <si>
    <t>4.3 ) Acreedores por Operaciones</t>
  </si>
  <si>
    <t>4.4 ) Comisiones a pagar a la Administradora</t>
  </si>
  <si>
    <t>ACTIVIDADES OPERATIVAS</t>
  </si>
  <si>
    <t>ACTIVIDADES DE FINANCIACION</t>
  </si>
  <si>
    <t>RESCATES</t>
  </si>
  <si>
    <t>SUSCRIPCIONES</t>
  </si>
  <si>
    <t>Resultado del Ejercicio</t>
  </si>
  <si>
    <t>a) Títulos emitidos por el Tesoro Público o garantizados por el mismo, cuya emisión haya sido registrada en el Registro de Valores que lleva la CNV;</t>
  </si>
  <si>
    <t>Mínimo</t>
  </si>
  <si>
    <t>Máximo</t>
  </si>
  <si>
    <t>Quedan exceptuados de los límites de diversificación, los títulos emitidos por los Tesoro Nacionales, Banco Central y otras Entidades Estatales.</t>
  </si>
  <si>
    <t>4.5 ) Resultados por Tenencia de Inversiones</t>
  </si>
  <si>
    <t>NOTA 1. INFORMACIÓN BÁSICA DEL FONDO</t>
  </si>
  <si>
    <t>Políticas de Inversión</t>
  </si>
  <si>
    <t>Diversificación de las Inversiones</t>
  </si>
  <si>
    <t>NOTA 3. CRITERIOS CONTABLES APLICADOS</t>
  </si>
  <si>
    <t>3.1) Bases de Preparación de los Estados Contables</t>
  </si>
  <si>
    <t>NOTA 4. COMPOSICION DE CUENTAS</t>
  </si>
  <si>
    <t>Shirley Vichini</t>
  </si>
  <si>
    <t>3.6) Gastos Operacionales y Comisión de la Sociedad Administradora</t>
  </si>
  <si>
    <t>3.7) Información estadística</t>
  </si>
  <si>
    <t>El rubro disponibilidades está compuesto por saldos en cuentas bancarias e instrumentos de alta liquidez de contratos pactados de disponibilidad inmediata. A continuación se detalla la composición:</t>
  </si>
  <si>
    <t>Actividades de Financiación</t>
  </si>
  <si>
    <t>2.1) Razón social de la Administradora</t>
  </si>
  <si>
    <t>3.3) Valorización de Inversiones</t>
  </si>
  <si>
    <t>1.1) Naturaleza Jurídica y Características del Fondo</t>
  </si>
  <si>
    <t>1.2) Autorización de Funcionamiento</t>
  </si>
  <si>
    <t>País</t>
  </si>
  <si>
    <t>Tasa de Interés</t>
  </si>
  <si>
    <t>REF.</t>
  </si>
  <si>
    <t>Índice</t>
  </si>
  <si>
    <t>NOTA 2. INFORMACIÓN SOBRE LA ADMINISTRADORA</t>
  </si>
  <si>
    <t xml:space="preserve"> (Nota 4.1)</t>
  </si>
  <si>
    <t>Inversiones</t>
  </si>
  <si>
    <t xml:space="preserve"> (Nota 4.2)</t>
  </si>
  <si>
    <t>Acreedores por Operaciones</t>
  </si>
  <si>
    <t>Comisiones a pagar a la Administradora</t>
  </si>
  <si>
    <t xml:space="preserve"> (Nota 4.4)</t>
  </si>
  <si>
    <t xml:space="preserve"> (Nota 4.5)</t>
  </si>
  <si>
    <t>Intereses</t>
  </si>
  <si>
    <t xml:space="preserve"> (Nota 4.8)</t>
  </si>
  <si>
    <t>Otros Ingresos</t>
  </si>
  <si>
    <t xml:space="preserve"> (Nota 4.6)</t>
  </si>
  <si>
    <t>Otros Egresos</t>
  </si>
  <si>
    <t xml:space="preserve"> (Nota 3.6)</t>
  </si>
  <si>
    <t>Renta Certificado Depósito de Ahorro</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</si>
  <si>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</si>
  <si>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</si>
  <si>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</si>
  <si>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</si>
  <si>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</si>
  <si>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Resultados por tenencia de inversiones</t>
  </si>
  <si>
    <t>Diferencia de cambio</t>
  </si>
  <si>
    <t>Las 8 notas que se acompañan forman parte integrante de los estados financieros</t>
  </si>
  <si>
    <t>Flujo neto de efectivo generado por las actividades  de financiación</t>
  </si>
  <si>
    <t>ESTADO DE FLUJOS DE EFECTIVO</t>
  </si>
  <si>
    <t>Las 8 notas que se acompañan forman parte integrante de los estados financieros.</t>
  </si>
  <si>
    <t>Firmados digitalmente por:</t>
  </si>
  <si>
    <t>Políticas de liquidez</t>
  </si>
  <si>
    <t>Políticas de endeudamiento</t>
  </si>
  <si>
    <t>3.5) Tipos de cambio utilizado para convertir a moneda nacional los saldos en moneda  extranjera</t>
  </si>
  <si>
    <t>Aumento de inversiones</t>
  </si>
  <si>
    <t>Intereses a cobrados</t>
  </si>
  <si>
    <t>Pago por comisiones de administración</t>
  </si>
  <si>
    <t>Estado de Ingresos y Egresos</t>
  </si>
  <si>
    <t>Costo Certificado Depósito de Ahorro</t>
  </si>
  <si>
    <t>Activo Neto</t>
  </si>
  <si>
    <t>Variación del Activo Neto</t>
  </si>
  <si>
    <t>Flujos de Efectivo</t>
  </si>
  <si>
    <t>Notas a los Estados Financieros (Nota 1 a Nota 3.5)</t>
  </si>
  <si>
    <t>Activo Neto'!A1</t>
  </si>
  <si>
    <t>Estado de Ingresos y Egresos'!A1</t>
  </si>
  <si>
    <t>Flujos de Efectivo'!A1</t>
  </si>
  <si>
    <t>Variación del Activo Neto'!A1</t>
  </si>
  <si>
    <t>Nota 1 a Nota 3.5'!A1</t>
  </si>
  <si>
    <t>Disponibilidades</t>
  </si>
  <si>
    <t>Comisión por Administracion</t>
  </si>
  <si>
    <t>Firmado digitalmente por:</t>
  </si>
  <si>
    <t>Comisión de Corretaje</t>
  </si>
  <si>
    <t>TOTAL ACTIVO NETO
AL 31/12/2021</t>
  </si>
  <si>
    <t>Aumento de Otros Pasivos</t>
  </si>
  <si>
    <t>Aumento (Disminución) Otros Pasivos</t>
  </si>
  <si>
    <t>A continuación se detalla la composición:</t>
  </si>
  <si>
    <t>Saldo al inicio del período</t>
  </si>
  <si>
    <t>Movimientos del Período</t>
  </si>
  <si>
    <t>Saldo al final del Período</t>
  </si>
  <si>
    <t>Resultado del período</t>
  </si>
  <si>
    <t>Efectivo al comienzo del período</t>
  </si>
  <si>
    <t>Saldo final de efectivo al final del período</t>
  </si>
  <si>
    <t>3.2) Período</t>
  </si>
  <si>
    <t>presentado en forma comparativa con el mismo periodo del ejercicio económico anterior</t>
  </si>
  <si>
    <t>ITAU ASSET MANAGEMENT A.F.P.I.S.A.</t>
  </si>
  <si>
    <t>SALDOS POR PLAN DE CUENTAS</t>
  </si>
  <si>
    <t>PERIODO DESDE: 202201 HASTA: 202203</t>
  </si>
  <si>
    <t>Clase de Contrato: FM - FIDUCIA MERCANTIL</t>
  </si>
  <si>
    <t>Compart./Opc.Inv.</t>
  </si>
  <si>
    <t>Desc. Compart./Opc.Inv.</t>
  </si>
  <si>
    <t>Saldo Inicial</t>
  </si>
  <si>
    <t>Débito</t>
  </si>
  <si>
    <t>Crédito</t>
  </si>
  <si>
    <t>Saldo Final</t>
  </si>
  <si>
    <t>Monto Extranjera</t>
  </si>
  <si>
    <t>Moneda Extranjera</t>
  </si>
  <si>
    <t>Bancos</t>
  </si>
  <si>
    <t>CuentaBancaria1</t>
  </si>
  <si>
    <t>CertficadoDepósitodeAhorro</t>
  </si>
  <si>
    <t>CDABancoA</t>
  </si>
  <si>
    <t>Deudas</t>
  </si>
  <si>
    <t>Provisiones</t>
  </si>
  <si>
    <t>ProvisiónHonorariosdeAdministraciónSociedadGerente(ClaseA)</t>
  </si>
  <si>
    <t>PATRIMONIONETO</t>
  </si>
  <si>
    <t>Capital</t>
  </si>
  <si>
    <t>Rendimientos</t>
  </si>
  <si>
    <t>Ingresos</t>
  </si>
  <si>
    <t>Rentas</t>
  </si>
  <si>
    <t>RentaCertificadoDepósitodeAhorro</t>
  </si>
  <si>
    <t>Egresos</t>
  </si>
  <si>
    <t>CostoCertificadoDepósitodeAhorro</t>
  </si>
  <si>
    <t>EgresosVarios</t>
  </si>
  <si>
    <t>HonorariosdeAdministración</t>
  </si>
  <si>
    <t>HonorariosAdministraciónSociedadGerenteClaseA</t>
  </si>
  <si>
    <t>Rendimientos Abonados</t>
  </si>
  <si>
    <t>(En Dólares Americanos)</t>
  </si>
  <si>
    <t>POR EL PERIODO COMPRENDIDO ENTRE EL 01 DE ENERO Y EL 31 DE MARZO DE 2022 PRESENTADO DE FORMA COMPARATIVA CON EL MISMO PERIODO DEL EJERCICIO ANTERIOR</t>
  </si>
  <si>
    <t>Director Titular</t>
  </si>
  <si>
    <t>Jorge Usandivaras</t>
  </si>
  <si>
    <t>TOTAL ACTIVO NETO
AL 31/03/2022</t>
  </si>
  <si>
    <r>
      <rPr>
        <b/>
        <sz val="10"/>
        <color theme="1"/>
        <rFont val="Arial"/>
        <family val="2"/>
      </rPr>
      <t>Diversificación de las inversiones por emisor y grupo empresarial:</t>
    </r>
    <r>
      <rPr>
        <sz val="10"/>
        <color theme="1"/>
        <rFont val="Arial"/>
        <family val="2"/>
      </rPr>
      <t xml:space="preserve">
Los límites de diversificación por emisor y grupo empresarial son:
</t>
    </r>
    <r>
      <rPr>
        <b/>
        <sz val="10"/>
        <color theme="1"/>
        <rFont val="Arial"/>
        <family val="2"/>
      </rPr>
      <t xml:space="preserve">i. Límite máximo de inversión por emisor: </t>
    </r>
    <r>
      <rPr>
        <sz val="10"/>
        <color theme="1"/>
        <rFont val="Arial"/>
        <family val="2"/>
      </rPr>
      <t xml:space="preserve">10% de los activos del Fondo y del total de patrimonio neto de la entidad emisora; y
</t>
    </r>
    <r>
      <rPr>
        <b/>
        <sz val="10"/>
        <color theme="1"/>
        <rFont val="Arial"/>
        <family val="2"/>
      </rPr>
      <t xml:space="preserve">ii. Límite máximo de inversión por emisor y su grupo empresarial: </t>
    </r>
    <r>
      <rPr>
        <sz val="10"/>
        <color theme="1"/>
        <rFont val="Arial"/>
        <family val="2"/>
      </rPr>
      <t>25% de los activos del Fondo.</t>
    </r>
  </si>
  <si>
    <r>
      <rPr>
        <b/>
        <sz val="10"/>
        <color theme="1"/>
        <rFont val="Arial"/>
        <family val="2"/>
      </rPr>
      <t>Bolsa de Valores y Productos de Asunción S.A.:</t>
    </r>
    <r>
      <rPr>
        <sz val="10"/>
        <color theme="1"/>
        <rFont val="Arial"/>
        <family val="2"/>
      </rPr>
      <t xml:space="preserve"> Fue Constituida por decreto del poder Ejecutivo N° 38.088 de fecha 20 de marzo de 1987, inscripta en el registro publico de comercio en el Año 1978</t>
    </r>
  </si>
  <si>
    <r>
      <rPr>
        <b/>
        <sz val="10"/>
        <color theme="1"/>
        <rFont val="Arial"/>
        <family val="2"/>
      </rPr>
      <t>Banco Central del Paraguay.:</t>
    </r>
    <r>
      <rPr>
        <sz val="10"/>
        <color theme="1"/>
        <rFont val="Arial"/>
        <family val="2"/>
      </rPr>
      <t xml:space="preserve">  Regido por la Ley N° 489/95  Orgánica del Banco Central del Paraguay y la Ley 6.104/2018 que modifica y amplia la Ley 489/95.</t>
    </r>
  </si>
  <si>
    <r>
      <rPr>
        <b/>
        <sz val="10"/>
        <rFont val="Arial"/>
        <family val="2"/>
      </rPr>
      <t xml:space="preserve">a. Títulos de deudas: </t>
    </r>
    <r>
      <rPr>
        <sz val="10"/>
        <rFont val="Arial"/>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</si>
  <si>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0"/>
        <color theme="1"/>
        <rFont val="Arial"/>
        <family val="2"/>
      </rPr>
      <t xml:space="preserve">a. Ingresos : </t>
    </r>
    <r>
      <rPr>
        <sz val="10"/>
        <color theme="1"/>
        <rFont val="Arial"/>
        <family val="2"/>
      </rPr>
      <t>Los Intereses sobre títulos y otros valores, así como las primas por diferencia de precios  generados durante el ejercicio son registrados como conforme se devengan.</t>
    </r>
  </si>
  <si>
    <t>NOTAS A LOS ESTADOS FINANCIEROS AL 31 DE MARZO DE 2022</t>
  </si>
  <si>
    <t>El Fondo  fue creado, con el objeto de invertir exclusivamente en titulos valores e instrumentos de emisores nacionales e internacionales los recursos provenientes de los aportes dinerarios de los Partícipes. El conjunto de los aportes de dinero efectuado por los Partícipes constituyen el patrimonio del Fondo y se expresan en cuotas de participación de igual valor y característica denominadas “Cuotaspartes”. Las Cuotas de Participación son rescatables.</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</si>
  <si>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Itaú Asset Management Administradora de Fondos Patrimoniales S.A., por cuenta, orden y riesgo de los partícipes.</t>
  </si>
  <si>
    <t>La Administradora realizará inversiones y operaciones en beneficio y por cuenta, orden y riesgo del Partícipe en aquellos activos que, al leal saber y entender de la Administradora constituyan las alternativas que combinen la mejor relación entre seguridad y rendimiento disponible, que se ajusten a los requerimientos de la CNV y que permitan una proporción razonable de liquidez dentro de las características particulares de los instrumentos financieros. A tales efectos la Administradora utilizará sus mejores esfuerzos sin que por eso surja obligación alguna de compromiso por el resultado o rentabilidad de las inversiones a cargo de la Administradora.</t>
  </si>
  <si>
    <t>El Fondo Mutuo invertirá sus activos en títulos valores e instrumentos sin perjuicio de las sumas mantenidas en entidades financieras, de acuerdo a los límites establecidos en la siguiente tabla:</t>
  </si>
  <si>
    <t>Diversificación de las inversiones respecto al activo total del Fondo Mutuo: Instrumento Financiero</t>
  </si>
  <si>
    <t>b) Bonos soberanos emitidos internacionalmente por el Estado paraguayo;</t>
  </si>
  <si>
    <t xml:space="preserve">c) Títulos emitidos por las Gobernaciones, Municipalidades y otros organismos y 
entidades del Estado, cuya emisión haya sido registrada en el Registro de Valores que 
lleva la CNV; </t>
  </si>
  <si>
    <t>d) Títulos emitidos por el Banco Central del Paraguay;</t>
  </si>
  <si>
    <t>e) Títulos a plazo de instituciones habilitadas por el Banco Central del Paraguay, y que 
cuenten con calificación de riesgo BBB o superior;</t>
  </si>
  <si>
    <t>f) Títulos de instituciones habilitadas por el Banco Central del Paraguay y que cuenten 
con calificación de riesgo local BBB o superior que emitan y coticen en mercados 
internacionales;</t>
  </si>
  <si>
    <t>g) Letras o cédulas hipotecarias establecidas en la Ley General de Bancos, Financieras 
y Otras Entidades de Crédito, cuya emisión haya sido registrada en el Registro de 
Valores que lleva la CNV;</t>
  </si>
  <si>
    <t>h) Bonos, títulos de deuda o títulos emitidos en desarrollo de titularizaciones, cuya 
emisión haya sido registrada en el Registro de Valores que lleva la CNV, y que cuenten 
con calificación de riesgo BBB o superior;</t>
  </si>
  <si>
    <t xml:space="preserve">i) Títulos emitidos por un Estado extranjero con calificación BBB, similar o superior, 
que se transen habitualmente en los mercados locales o internacionales; </t>
  </si>
  <si>
    <t xml:space="preserve">j) Títulos emitidos por una emisora extranjera con calificación A, similar o superior, 
con un monto de emisión de la serie de al menos dólares americanos cien millones o 
su equivalente, negociados habitualmente en los mercados locales o internacionales; </t>
  </si>
  <si>
    <t>k) Operaciones de compra con compromiso de venta con los valores comprendidos 
en este artículo, con contraparte de sujetos supervisados por la CNV u otras 
autoridades administrativas de control, y negociados a través de las Casas de Bolsa. 
El plazo máximo de estas operaciones será de 90 días;</t>
  </si>
  <si>
    <t>l) Cuotas partes de fondos mutuos o de inversión;</t>
  </si>
  <si>
    <t>1.3) Políticas de inversión, diversificación de las inversiones, liquidez, reparto de beneficios y endeudamiento.</t>
  </si>
  <si>
    <t>El Fondo mantendrá un nivel de liquidez mínimo para hacer frente a las necesidades de inversión y a los requerimientos de disponibilidades del Fondo Mutuo. Esta liquidez se invertirá en depósitos a la vista en entidades financieras de plaza o cuotaspartes de otros fondos patrimoniales de inversión, conforme al monto establecido por el Directorio de la Administradora. Además, El Fondo  podrá realizar operaciones de venta con compromiso de compra. El plazo máximo de estas operaciones será de 365 días y hasta un 50% del patrimonio neto del Fondo.</t>
  </si>
  <si>
    <t>El Fondo podrá contraer deuda de corto plazo, mediante la contratación de créditos bancarios con plazos de vencimiento de hasta 365 días, o líneas de crédito financieras o bancarias.
El Fondo podrá contraer como deuda total un máximo de hasta el 50% del patrimonio del Fondo.</t>
  </si>
  <si>
    <t xml:space="preserve">Itaú Asset Management Administradora de Fondos Patrimoniales de Inversión S.A. (Itaú Asset Management A.F.P.I.S.A.), con domicilio en Avenida Santa Teresa esquina Herminio Maldonado de la Ciudad de Asunción, en adelante la Administradora, es una sociedad anónima constituida por Escritura Pública Nº 23 de fecha 13 de abril de 2021 ante la escribana María del Carmen Díaz de Bedoya, autorizada a operar por la Comisión Nacional de Valores por el Certificado de Registro Nº 095 de fecha 12 de octubre de 2021, cuyo objeto social exclusivo es la administración de fondos patrimoniales de inversión conforme a la Ley Nº 5452/15 “Que regula los Fondos Patrimoniales de Inversión”, y la Resolución de la CNV CG Nº 30/21, y sus eventuales modificaciones. </t>
  </si>
  <si>
    <r>
      <rPr>
        <b/>
        <sz val="10"/>
        <color theme="1"/>
        <rFont val="Arial"/>
        <family val="2"/>
      </rPr>
      <t>Itaú Invest Casa de Bolsa S.A.:</t>
    </r>
    <r>
      <rPr>
        <sz val="10"/>
        <color theme="1"/>
        <rFont val="Arial"/>
        <family val="2"/>
      </rPr>
      <t xml:space="preserve">  fue constituida por escritura pública N° 47 pasada ante la Escribana Pública Celia María Bogado de Zárate en fecha 18 de setiembre de 2017, inscripta en el Registro Público de Comercio bajo el N° 1 Folio N° 01-11 de fecha 12 de octubre de 2017 y en la Sección de Personas Jurídicas y Asociaciones bajo el N° 01 Folio N° 01 y siguientes de fecha 12 de octubre de 2017.</t>
    </r>
  </si>
  <si>
    <r>
      <rPr>
        <b/>
        <sz val="10"/>
        <color theme="1"/>
        <rFont val="Arial"/>
        <family val="2"/>
      </rPr>
      <t>Títulos Físicos (de ser adquiridos):</t>
    </r>
    <r>
      <rPr>
        <sz val="10"/>
        <color theme="1"/>
        <rFont val="Arial"/>
        <family val="2"/>
      </rPr>
      <t xml:space="preserve"> Serán custodiados en la bóveda de Itaú Invest Casa de Bolsa S.A., de acuerdo a los procedimientos de seguridad y control de la mencionada entidad.</t>
    </r>
  </si>
  <si>
    <r>
      <rPr>
        <b/>
        <sz val="10"/>
        <color theme="1"/>
        <rFont val="Arial"/>
        <family val="2"/>
      </rPr>
      <t>Títulos desmaterializados (de ser adquiridos):</t>
    </r>
    <r>
      <rPr>
        <sz val="10"/>
        <color theme="1"/>
        <rFont val="Arial"/>
        <family val="2"/>
      </rPr>
      <t xml:space="preserve"> Serán Custodiados por la Bolsa de Valores de Asunción S.A. ("BVASA") bajo la cuenta corriente creada en dicha entidad y en el Banco Central del Paraguay para los bonos soberanos, que es la depositaria electrónica de Valores de la República del Paraguay.</t>
    </r>
  </si>
  <si>
    <t>Los Estados Financieros se expresan en Dólares Americanos y han sido preparados siguiendo los criterios de valuación y las normas de presentación con las normas establecidas por la Comisión Nacional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</si>
  <si>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Según el índice de precios al consumidor ("IPC") publicado por el Banco Central del Paraguay, la inflación al 31 de diciembre de 2021 y 31 de marzo de 2022  fueron de 6,8% y 3,7% respectivamente.</t>
  </si>
  <si>
    <t>Las informaciones presentadas corresponden al periodo comprendido entre el 01 de enero de 2022  y el 31 de marzo de 2022.</t>
  </si>
  <si>
    <r>
      <rPr>
        <b/>
        <sz val="10"/>
        <color theme="1"/>
        <rFont val="Arial"/>
        <family val="2"/>
      </rPr>
      <t>b. Egresos:</t>
    </r>
    <r>
      <rPr>
        <sz val="10"/>
        <color theme="1"/>
        <rFont val="Arial"/>
        <family val="2"/>
      </rPr>
      <t xml:space="preserve"> Los gastos se reconocen en el estado de resultado de acuerdo al criterio de lo devengado, cuando ha surgido un decremento en los beneficios económicos futuros, relacionados con una disminución en los activos o un incremento en los pasivos.</t>
    </r>
  </si>
  <si>
    <t>Durante el ejercicio no se han registrados transacciones en moneda diferente a la moneda del fondo. Así mismo, al 31 de marzo del 2022 no existen saldos de activos y pasivos en moneda distintos al dólar americano.</t>
  </si>
  <si>
    <t>Comisiones por Administracion - IAM A.F.P.I.S.A.</t>
  </si>
  <si>
    <t>PATRIMONIO NETO
DEL FONDO</t>
  </si>
  <si>
    <t xml:space="preserve">N° DE PARTICIPES </t>
  </si>
  <si>
    <t>A continuación, se exponen los saldos de los instrumentos adquiridos al 31 de marzo de 2022:</t>
  </si>
  <si>
    <t>Fecha de
Compra</t>
  </si>
  <si>
    <t>Fecha de 
Vencimiento</t>
  </si>
  <si>
    <t>% De las Inversiones
con relación al Activo del Fondo</t>
  </si>
  <si>
    <t>El importe correspondiente a la comisión por administración registrado durante el periodo constituye un gasto asumido por el Fondo Mutuo, en concepto de los servicios prestados por la Sociedad Administradora equivalente hasta un 3,3 % nominal anual (IVA incluido) calculado en forma diaria sobre el valor del patrimonio neto del Fondo Mutuo del día (luego de debitadas las cargas de las operaciones del día) (“Comisión de Administración”).</t>
  </si>
  <si>
    <t>A continuación, la información estadística mensual de la posición del Fondo durante el primer trimestre del ejercicio 2022:</t>
  </si>
  <si>
    <t>Valor de
Compra</t>
  </si>
  <si>
    <t>Valor
Contable</t>
  </si>
  <si>
    <t>4.6 ) Otros Egresos</t>
  </si>
  <si>
    <t>Al 31 de marzo de 2022, no existen situaciones contingentes, ni reclamos que este en conocimiento de la Sociedad Administradora.</t>
  </si>
  <si>
    <t>Al 31 de marzo de 2022, no existen otros asuntos relevantes que mencionar.</t>
  </si>
  <si>
    <t>FONDO MUTUO IAM LIQUIDEZ GUARANÍES
Administrado por: Itaú Asset Management Administradora de Fondos Patrimoniales 
de Inversión S.A. (IAM A.F.P.I.S.A.)</t>
  </si>
  <si>
    <t>FONDO MUTUO IAM LIQUIDEZ GUARANÍES</t>
  </si>
  <si>
    <t>FONDO MUTUO IAM LIQUIDEZ GUARANÍES (o "El Fondo") es un fondo mutuo de inversión en títulos valores e Instrumentos de emisores nacionales e internacionales, administrado por Itaú Asset Management Administradora de Fondos Patrimoniales de Inversión S.A. (IAM A.F.P.I.S.A.).</t>
  </si>
  <si>
    <t>Estados Financieros por el periodo comprendido entre el 01 de enero y el 31 de marzo de 2022</t>
  </si>
  <si>
    <t>DESDE EMPRESA: 101-FONDO MUTUO IAM LIQUIDEZ GUARANIES HASTA: 101-FONDO MUTUO IAM LIQUIDEZ GUARANIES</t>
  </si>
  <si>
    <t>Fecha y Hora de Consulta: 04-Abril-2022 - 11:15:29 AM.</t>
  </si>
  <si>
    <t>Empresa: 101 - FONDO MUTUO IAM LIQUIDEZ GUARANIES</t>
  </si>
  <si>
    <t>C N° 113 18112021 - RES.CNV N°47 E_2021</t>
  </si>
  <si>
    <t>95051212938.72</t>
  </si>
  <si>
    <t>-67537236112.32</t>
  </si>
  <si>
    <t>-48121184018.42</t>
  </si>
  <si>
    <t>46701305195.64</t>
  </si>
  <si>
    <t>-19415994730.82</t>
  </si>
  <si>
    <t>BonosPúblicos</t>
  </si>
  <si>
    <t>DetalleBonosPúblicos</t>
  </si>
  <si>
    <t>LetrasdeRegulaciónMonetaria</t>
  </si>
  <si>
    <t>33869225106.64</t>
  </si>
  <si>
    <t>-13668000376.82</t>
  </si>
  <si>
    <t>LRM1</t>
  </si>
  <si>
    <t>CargosDiferidos</t>
  </si>
  <si>
    <t>57363.08</t>
  </si>
  <si>
    <t>-57363.08</t>
  </si>
  <si>
    <t>OTROSGASTOSDIFERIDOS</t>
  </si>
  <si>
    <t>PROVISIÓNPARAAJUSTERENDIMIENTOSNEGATIVOSPORANULACIONSUSCRIPCIONES</t>
  </si>
  <si>
    <t>19319175.43</t>
  </si>
  <si>
    <t>-47058576.34</t>
  </si>
  <si>
    <t>962635.42</t>
  </si>
  <si>
    <t>-3627632.42</t>
  </si>
  <si>
    <t>ProvisiónparaGastosVariosaPagar</t>
  </si>
  <si>
    <t>Rescatesvariosapagar</t>
  </si>
  <si>
    <t>201794.42</t>
  </si>
  <si>
    <t>-201794.42</t>
  </si>
  <si>
    <t>18356540.01</t>
  </si>
  <si>
    <t>-43430943.92</t>
  </si>
  <si>
    <t>18203815.33</t>
  </si>
  <si>
    <t>-43278219.24</t>
  </si>
  <si>
    <t>PROVISIÓNPARAAJUSTERENDIMIENTOSPOSITIVOSPORANULACIONSUSCRIPCIONES</t>
  </si>
  <si>
    <t>152724.68</t>
  </si>
  <si>
    <t>-152724.68</t>
  </si>
  <si>
    <t>1586657852.13</t>
  </si>
  <si>
    <t>-29072895277.62</t>
  </si>
  <si>
    <t>1586505127.42</t>
  </si>
  <si>
    <t>152724.71</t>
  </si>
  <si>
    <t>-121896982.62</t>
  </si>
  <si>
    <t>-169457401.32</t>
  </si>
  <si>
    <t>-169304676.64</t>
  </si>
  <si>
    <t>RentasBonosPúblicos</t>
  </si>
  <si>
    <t>RentasFideicomisosFinancieros</t>
  </si>
  <si>
    <t>-105825781.64</t>
  </si>
  <si>
    <t>IngresosVarios</t>
  </si>
  <si>
    <t>AJUSTEPORDEVOLUCIONRENDIMIENTOSPOSITIVOSPORSUSCRIPCIONESANULADAS</t>
  </si>
  <si>
    <t>179269569.68</t>
  </si>
  <si>
    <t>-18351209.36</t>
  </si>
  <si>
    <t>57429950.14</t>
  </si>
  <si>
    <t>-18351209.33</t>
  </si>
  <si>
    <t>10668529.82</t>
  </si>
  <si>
    <t>CostoBonosPúblicos</t>
  </si>
  <si>
    <t>CostoLRM</t>
  </si>
  <si>
    <t>2522359.82</t>
  </si>
  <si>
    <t>46761420.32</t>
  </si>
  <si>
    <t>-10056157.33</t>
  </si>
  <si>
    <t>AJUSTEPORDEVOLUCIONRENDIMIENTOSNEGATIVOSPORSUSCRIPCIONESANULADAS</t>
  </si>
  <si>
    <t>43278219.24</t>
  </si>
  <si>
    <t>-10023157.33</t>
  </si>
  <si>
    <t>GastosdeGestión</t>
  </si>
  <si>
    <t>GASTOSSOCIEDADDEPOSITARIA (GASTOS CUSTODIA)</t>
  </si>
  <si>
    <t>121839619.54</t>
  </si>
  <si>
    <t>-.03</t>
  </si>
  <si>
    <t>GS</t>
  </si>
  <si>
    <t>Banco Itaú Paraguay S.A. - Cta. Cte. N° 40000408/8 - Cuenta Operativa</t>
  </si>
  <si>
    <t>El Fondo se encuentra inscripto en los registros de la Comisión Nacional de Valores según Resolución N° 47 E/21  de fecha 17 de noviembre de 2021 y Certificado de Registro N° 113_18112021.</t>
  </si>
  <si>
    <t xml:space="preserve"> LETRAS DE REGULACION MONETARIA </t>
  </si>
  <si>
    <t xml:space="preserve"> BONOS PUBLICOS </t>
  </si>
  <si>
    <t xml:space="preserve"> CERTIFICADO DE DEPOSITO DE AHORRO </t>
  </si>
  <si>
    <t xml:space="preserve"> BANCO CENTRAL DEL PARAGUAY </t>
  </si>
  <si>
    <t xml:space="preserve"> EXTRABURSATIL </t>
  </si>
  <si>
    <t xml:space="preserve"> PARAGUAY </t>
  </si>
  <si>
    <t xml:space="preserve"> PYG </t>
  </si>
  <si>
    <t xml:space="preserve"> MINISTERIO DE HACIENDA </t>
  </si>
  <si>
    <t xml:space="preserve"> BURSATIL </t>
  </si>
  <si>
    <t xml:space="preserve"> BANCO NACIONAL DE FOMENTO </t>
  </si>
  <si>
    <t>% De las Inversiones por Grupo Económico</t>
  </si>
  <si>
    <t>Comisiones por Custodia a Pagar</t>
  </si>
  <si>
    <t>Comisiones por Administración - IAM A.F.P.I.S.A.</t>
  </si>
  <si>
    <t>Renta Bonos Públicos</t>
  </si>
  <si>
    <t>Renta Fideicomisos Financieros</t>
  </si>
  <si>
    <t>Costo Bonos Públicos</t>
  </si>
  <si>
    <t>Costo LRM</t>
  </si>
  <si>
    <t>Gastos Sociedad Depositaria (Custodia)</t>
  </si>
  <si>
    <t>Entre la fecha de cierre de los presentes estados financieros, no han ocurrido otros hechos significativos de carácter financiero o de otra índole que afecten la situación patrimonial o financiera o los resultados del Fondo Mutuo IAM Liquidez Guaraníes al 31 de marzo de 2022.</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</si>
  <si>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la moneda del Fondo, en forma separada de la Sociedad Administradora y de los demás fondos administrados por la misma..</t>
  </si>
  <si>
    <t>POR EL PERIODO COMPRENDIDO ENTRE EL 01 DE ENERO Y EL 31 DE MARZO DE 2022 PRESENTADO DE FORMA COMPARATIVA CON EL EJERCICIO ECONÓMICO ANTERIOR</t>
  </si>
  <si>
    <t>Notas a los Estados Financieros (Nota 3.6 a Nota 4.1)</t>
  </si>
  <si>
    <t>Notas a los Estados Financieros (Nota 4.2)</t>
  </si>
  <si>
    <t>Notas a los Estados Financieros (Nota 4.3 a Nota 4.6)</t>
  </si>
  <si>
    <t>Notas a los Estados Financieros (Nota 5 a Nota 8)</t>
  </si>
  <si>
    <t>Nota 3.6 a Nota 4.1'!A1</t>
  </si>
  <si>
    <t>Nota 4.2'!A1</t>
  </si>
  <si>
    <t>Nota 4.3 a Nota 4.6'!A1</t>
  </si>
  <si>
    <t>Nota 5 a Nota 8'!A1</t>
  </si>
  <si>
    <t>Adriana Maria Filizzola Serra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</si>
</sst>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_-* #,##0_-;\-* #,##0_-;_-* &quot;-&quot;_-;_-@_-"/>
    <numFmt numFmtId="165" formatCode="_-* #,##0.00_-;\-* #,##0.00_-;_-* &quot;-&quot;??_-;_-@_-"/>
    <numFmt numFmtId="166" formatCode="_-* #,##0.00\ _€_-;\-* #,##0.00\ _€_-;_-* &quot;-&quot;??\ _€_-;_-@_-"/>
    <numFmt numFmtId="167" formatCode="_(* #,##0_);_(* \(#,##0\);_(* &quot;-&quot;_);_(@_)"/>
    <numFmt numFmtId="168" formatCode="_(* #,##0.00_);_(* \(#,##0.00\);_(* &quot;-&quot;??_);_(@_)"/>
    <numFmt numFmtId="169" formatCode="_-* #,##0\ _€_-;\-* #,##0\ _€_-;_-* &quot;-&quot;??\ _€_-;_-@_-"/>
    <numFmt numFmtId="170" formatCode="General_)"/>
    <numFmt numFmtId="171" formatCode="_(* #,##0.00_);_(* \(#,##0.00\);_(* &quot;-&quot;_);_(@_)"/>
    <numFmt numFmtId="172" formatCode="#,##0_ ;[Red]\-#,##0\ "/>
    <numFmt numFmtId="173" formatCode="#,##0_ ;\-#,##0\ "/>
    <numFmt numFmtId="174" formatCode="dd/mm/yyyy;@"/>
    <numFmt numFmtId="175" formatCode="_-* #,##0_-;\-* #,##0_-;_-* &quot;-&quot;??_-;_-@_-"/>
    <numFmt numFmtId="176" formatCode="_ * #,##0.00_ ;_ * \-#,##0.00_ ;_ * &quot;-&quot;_ ;_ @_ "/>
    <numFmt numFmtId="177" formatCode="_-* #,##0.000000\ _€_-;\-* #,##0.000000\ _€_-;_-* &quot;-&quot;??????\ _€_-;_-@_-"/>
    <numFmt numFmtId="178" formatCode="_-* #,##0.00000000\ _€_-;\-* #,##0.00000000\ _€_-;_-* &quot;-&quot;????????\ _€_-;_-@_-"/>
    <numFmt numFmtId="179" formatCode="_(* #,##0.00_);_(* \(#,##0.00\);_(* \-??_);_(@_)"/>
    <numFmt numFmtId="180" formatCode="_-* #,##0\ _€_-;\-* #,##0\ _€_-;_-* &quot;-&quot;\ _€_-;_-@_-"/>
    <numFmt numFmtId="181" formatCode="_-* #,##0.00\ _p_t_a_-;\-* #,##0.00\ _p_t_a_-;_-* &quot;-&quot;??\ _p_t_a_-;_-@_-"/>
    <numFmt numFmtId="182" formatCode="_ * #,##0.000000_ ;_ * \-#,##0.000000_ ;_ * &quot;-&quot;_ ;_ @_ "/>
    <numFmt numFmtId="183" formatCode="_(* #,##0.0000_);_(* \(#,##0.0000\);_(* &quot;-&quot;_);_(@_)"/>
    <numFmt numFmtId="184" formatCode="_-* #,##0.0000_-;\-* #,##0.0000_-;_-* &quot;-&quot;??_-;_-@_-"/>
    <numFmt numFmtId="185" formatCode="_ * #,##0.0_ ;_ * \-#,##0.0_ ;_ * &quot;-&quot;_ ;_ @_ "/>
    <numFmt numFmtId="186" formatCode="_(* #,##0_);_(* \(#,##0\);_(* &quot;-&quot;??_);_(@_)"/>
  </numFmts>
  <fonts count="96">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b/>
      <sz val="10"/>
      <name val="Arial"/>
      <family val="2"/>
    </font>
    <font>
      <sz val="8"/>
      <name val="Arial"/>
      <family val="2"/>
    </font>
    <font>
      <b/>
      <sz val="8"/>
      <name val="Arial"/>
      <family val="2"/>
    </font>
    <font>
      <sz val="9"/>
      <name val="Arial"/>
      <family val="2"/>
    </font>
    <font>
      <sz val="10"/>
      <color theme="1"/>
      <name val="Arial"/>
      <family val="2"/>
    </font>
    <font>
      <sz val="9"/>
      <color theme="1"/>
      <name val="Arial"/>
      <family val="2"/>
    </font>
    <font>
      <b/>
      <sz val="9"/>
      <color theme="1"/>
      <name val="Arial"/>
      <family val="2"/>
    </font>
    <font>
      <sz val="10"/>
      <name val="Arial"/>
      <family val="2"/>
    </font>
    <font>
      <sz val="11"/>
      <name val="Calibri"/>
      <family val="2"/>
      <scheme val="minor"/>
    </font>
    <font>
      <b/>
      <sz val="10"/>
      <color rgb="FF000000"/>
      <name val="Arial"/>
      <family val="2"/>
    </font>
    <font>
      <b/>
      <sz val="8"/>
      <color rgb="FFFF0000"/>
      <name val="Arial"/>
      <family val="2"/>
    </font>
    <font>
      <b/>
      <sz val="8"/>
      <color theme="0"/>
      <name val="Arial"/>
      <family val="2"/>
    </font>
    <font>
      <sz val="8"/>
      <color theme="0"/>
      <name val="Arial"/>
      <family val="2"/>
    </font>
    <font>
      <sz val="8"/>
      <color theme="1"/>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b/>
      <sz val="12"/>
      <color theme="1"/>
      <name val="Arial"/>
      <family val="2"/>
    </font>
    <font>
      <b/>
      <sz val="10"/>
      <color theme="1"/>
      <name val="Arial"/>
      <family val="2"/>
    </font>
    <font>
      <sz val="10"/>
      <color rgb="FFFF0000"/>
      <name val="Arial"/>
      <family val="2"/>
    </font>
    <font>
      <i/>
      <sz val="9"/>
      <color theme="1"/>
      <name val="Arial"/>
      <family val="2"/>
    </font>
    <font>
      <sz val="11"/>
      <color theme="0"/>
      <name val="Arial"/>
      <family val="2"/>
    </font>
    <font>
      <sz val="11"/>
      <color theme="1"/>
      <name val="Arial"/>
      <family val="2"/>
    </font>
    <font>
      <sz val="11"/>
      <color rgb="FF0070C0"/>
      <name val="Arial"/>
      <family val="2"/>
    </font>
    <font>
      <b/>
      <sz val="12"/>
      <color rgb="FF0070C0"/>
      <name val="Arial"/>
      <family val="2"/>
    </font>
    <font>
      <b/>
      <i/>
      <sz val="16"/>
      <color rgb="FF0070C0"/>
      <name val="Arial"/>
      <family val="2"/>
    </font>
    <font>
      <b/>
      <sz val="18"/>
      <name val="Arial"/>
      <family val="2"/>
    </font>
    <font>
      <sz val="11"/>
      <name val="Arial"/>
      <family val="2"/>
    </font>
    <font>
      <b/>
      <u/>
      <sz val="11"/>
      <name val="Arial"/>
      <family val="2"/>
    </font>
    <font>
      <b/>
      <u/>
      <sz val="12"/>
      <name val="Arial"/>
      <family val="2"/>
    </font>
    <font>
      <b/>
      <sz val="12"/>
      <name val="Arial"/>
      <family val="2"/>
    </font>
    <font>
      <sz val="12"/>
      <name val="Arial"/>
      <family val="2"/>
    </font>
    <font>
      <u/>
      <sz val="11"/>
      <name val="Arial"/>
      <family val="2"/>
    </font>
    <font>
      <b/>
      <sz val="13"/>
      <name val="Arial"/>
      <family val="2"/>
    </font>
    <font>
      <sz val="16"/>
      <color theme="0"/>
      <name val="Arial"/>
      <family val="2"/>
    </font>
    <font>
      <b/>
      <sz val="16"/>
      <name val="Arial"/>
      <family val="2"/>
    </font>
    <font>
      <sz val="11"/>
      <color theme="1" tint="0.34998626667073579"/>
      <name val="Arial"/>
      <family val="2"/>
    </font>
    <font>
      <sz val="13"/>
      <color theme="1" tint="0.34998626667073579"/>
      <name val="Arial"/>
      <family val="2"/>
    </font>
    <font>
      <b/>
      <sz val="12"/>
      <color theme="1" tint="0.34998626667073579"/>
      <name val="Arial"/>
      <family val="2"/>
    </font>
    <font>
      <sz val="12"/>
      <color theme="1" tint="0.34998626667073579"/>
      <name val="Arial"/>
      <family val="2"/>
    </font>
    <font>
      <u/>
      <sz val="11"/>
      <color theme="1" tint="0.34998626667073579"/>
      <name val="Arial"/>
      <family val="2"/>
    </font>
    <font>
      <b/>
      <u/>
      <sz val="12"/>
      <color theme="1" tint="0.34998626667073579"/>
      <name val="Arial"/>
      <family val="2"/>
    </font>
    <font>
      <b/>
      <sz val="20"/>
      <color theme="0"/>
      <name val="Arial"/>
      <family val="2"/>
    </font>
    <font>
      <b/>
      <i/>
      <sz val="11"/>
      <color indexed="8"/>
      <name val="Calibri"/>
      <family val="2"/>
      <scheme val="minor"/>
    </font>
    <font>
      <b/>
      <i/>
      <sz val="12"/>
      <color indexed="8"/>
      <name val="Calibri"/>
      <family val="2"/>
      <scheme val="minor"/>
    </font>
    <font>
      <b/>
      <sz val="9"/>
      <color indexed="8"/>
      <name val="Calibri"/>
      <family val="2"/>
      <scheme val="minor"/>
    </font>
    <font>
      <sz val="9"/>
      <color indexed="8"/>
      <name val="Calibri"/>
      <family val="2"/>
      <scheme val="minor"/>
    </font>
    <font>
      <sz val="12"/>
      <color theme="1"/>
      <name val="Arial"/>
      <family val="2"/>
    </font>
    <font>
      <b/>
      <i/>
      <sz val="12"/>
      <color theme="1"/>
      <name val="Arial"/>
      <family val="2"/>
    </font>
    <font>
      <i/>
      <sz val="10"/>
      <color theme="1"/>
      <name val="Arial"/>
      <family val="2"/>
    </font>
    <font>
      <b/>
      <sz val="11"/>
      <color theme="1"/>
      <name val="Arial"/>
      <family val="2"/>
    </font>
    <font>
      <b/>
      <sz val="11"/>
      <name val="Arial"/>
      <family val="2"/>
    </font>
    <font>
      <b/>
      <sz val="10"/>
      <color theme="0"/>
      <name val="Arial"/>
      <family val="2"/>
    </font>
    <font>
      <b/>
      <i/>
      <sz val="10"/>
      <color theme="1"/>
      <name val="Arial"/>
      <family val="2"/>
    </font>
    <font>
      <u/>
      <sz val="10"/>
      <color theme="10"/>
      <name val="Arial"/>
      <family val="2"/>
    </font>
    <font>
      <sz val="10"/>
      <color theme="0"/>
      <name val="Arial"/>
      <family val="2"/>
    </font>
    <font>
      <b/>
      <sz val="10"/>
      <color rgb="FF0000FF"/>
      <name val="Arial"/>
      <family val="2"/>
    </font>
    <font>
      <u/>
      <sz val="10"/>
      <color theme="1"/>
      <name val="Arial"/>
      <family val="2"/>
    </font>
    <font>
      <b/>
      <u/>
      <sz val="10"/>
      <color rgb="FF0000FF"/>
      <name val="Arial"/>
      <family val="2"/>
    </font>
    <font>
      <b/>
      <u/>
      <sz val="10"/>
      <color theme="1"/>
      <name val="Arial"/>
      <family val="2"/>
    </font>
    <font>
      <i/>
      <sz val="10"/>
      <name val="Arial"/>
      <family val="2"/>
    </font>
    <font>
      <sz val="10"/>
      <color rgb="FF0000FF"/>
      <name val="Arial"/>
      <family val="2"/>
    </font>
    <font>
      <sz val="10"/>
      <color rgb="FF000000"/>
      <name val="Arial"/>
      <family val="2"/>
    </font>
    <font>
      <b/>
      <sz val="9"/>
      <color rgb="FFFF0000"/>
      <name val="Calibri"/>
      <family val="2"/>
      <scheme val="minor"/>
    </font>
    <font>
      <sz val="11"/>
      <color theme="3" tint="-0.249977111117893"/>
      <name val="Arial"/>
      <family val="2"/>
    </font>
    <font>
      <b/>
      <u/>
      <sz val="11"/>
      <color theme="3" tint="-0.249977111117893"/>
      <name val="Arial"/>
      <family val="2"/>
    </font>
    <font>
      <sz val="13"/>
      <color theme="3" tint="-0.249977111117893"/>
      <name val="Arial"/>
      <family val="2"/>
    </font>
    <font>
      <b/>
      <sz val="12"/>
      <color theme="3" tint="-0.249977111117893"/>
      <name val="Arial"/>
      <family val="2"/>
    </font>
    <font>
      <sz val="12"/>
      <color theme="3" tint="-0.249977111117893"/>
      <name val="Arial"/>
      <family val="2"/>
    </font>
    <font>
      <u/>
      <sz val="11"/>
      <color theme="3" tint="-0.249977111117893"/>
      <name val="Arial"/>
      <family val="2"/>
    </font>
    <font>
      <b/>
      <sz val="13"/>
      <color theme="3" tint="-0.249977111117893"/>
      <name val="Arial"/>
      <family val="2"/>
    </font>
    <font>
      <sz val="10"/>
      <color theme="3" tint="-0.249977111117893"/>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ck">
        <color theme="2" tint="-0.499984740745262"/>
      </bottom>
      <diagonal/>
    </border>
  </borders>
  <cellStyleXfs count="229">
    <xf numFmtId="0" fontId="0" fillId="0" borderId="0"/>
    <xf numFmtId="166"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7" fontId="1" fillId="0" borderId="0" applyFont="0" applyFill="0" applyBorder="0" applyAlignment="0" applyProtection="0"/>
    <xf numFmtId="0" fontId="20" fillId="0" borderId="0"/>
    <xf numFmtId="0" fontId="20" fillId="0" borderId="0"/>
    <xf numFmtId="0" fontId="21" fillId="0" borderId="0"/>
    <xf numFmtId="0" fontId="20" fillId="0" borderId="0"/>
    <xf numFmtId="168"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0" fontId="29"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xf numFmtId="0" fontId="20" fillId="0" borderId="0"/>
    <xf numFmtId="0" fontId="38"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39"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6" fontId="1" fillId="0" borderId="0" applyFont="0" applyFill="0" applyBorder="0" applyAlignment="0" applyProtection="0"/>
    <xf numFmtId="9" fontId="20" fillId="0" borderId="0" applyFont="0" applyFill="0" applyBorder="0" applyAlignment="0" applyProtection="0"/>
    <xf numFmtId="0" fontId="1" fillId="0" borderId="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0" fontId="20" fillId="0" borderId="0"/>
    <xf numFmtId="0" fontId="1" fillId="0" borderId="0"/>
    <xf numFmtId="166" fontId="1" fillId="0" borderId="0" applyFont="0" applyFill="0" applyBorder="0" applyAlignment="0" applyProtection="0"/>
    <xf numFmtId="181" fontId="20" fillId="0" borderId="0" applyFont="0" applyFill="0" applyBorder="0" applyAlignment="0" applyProtection="0"/>
    <xf numFmtId="43" fontId="1" fillId="0" borderId="0" applyFont="0" applyFill="0" applyBorder="0" applyAlignment="0" applyProtection="0"/>
    <xf numFmtId="0" fontId="40" fillId="0" borderId="0"/>
    <xf numFmtId="0" fontId="20" fillId="0" borderId="0"/>
    <xf numFmtId="41"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0"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0"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467">
    <xf numFmtId="0" fontId="0" fillId="0" borderId="0" xfId="0"/>
    <xf numFmtId="0" fontId="26" fillId="0" borderId="0" xfId="0" applyFont="1"/>
    <xf numFmtId="166" fontId="33" fillId="38" borderId="10" xfId="1" applyFont="1" applyFill="1" applyBorder="1" applyAlignment="1">
      <alignment horizontal="center" vertical="center" wrapText="1"/>
    </xf>
    <xf numFmtId="14" fontId="33" fillId="38" borderId="10" xfId="1" applyNumberFormat="1" applyFont="1" applyFill="1" applyBorder="1" applyAlignment="1">
      <alignment horizontal="center" vertical="center" wrapText="1"/>
    </xf>
    <xf numFmtId="0" fontId="27" fillId="0" borderId="0" xfId="0" applyFont="1"/>
    <xf numFmtId="0" fontId="27" fillId="0" borderId="0" xfId="0" applyFont="1" applyAlignment="1">
      <alignment horizontal="left"/>
    </xf>
    <xf numFmtId="0" fontId="27" fillId="0" borderId="0" xfId="0" applyFont="1" applyAlignment="1">
      <alignment horizontal="center"/>
    </xf>
    <xf numFmtId="0" fontId="28" fillId="34" borderId="10" xfId="0" applyFont="1" applyFill="1" applyBorder="1" applyAlignment="1">
      <alignment horizontal="center"/>
    </xf>
    <xf numFmtId="0" fontId="27" fillId="0" borderId="10" xfId="0" applyFont="1" applyBorder="1" applyAlignment="1">
      <alignment horizontal="center"/>
    </xf>
    <xf numFmtId="0" fontId="28" fillId="0" borderId="0" xfId="0" applyFont="1" applyAlignment="1">
      <alignment horizontal="center"/>
    </xf>
    <xf numFmtId="0" fontId="28" fillId="34" borderId="13" xfId="0" applyFont="1" applyFill="1" applyBorder="1" applyAlignment="1">
      <alignment horizontal="center"/>
    </xf>
    <xf numFmtId="0" fontId="33" fillId="38" borderId="10" xfId="0" applyFont="1" applyFill="1" applyBorder="1" applyAlignment="1">
      <alignment horizontal="center" vertical="center" wrapText="1"/>
    </xf>
    <xf numFmtId="0" fontId="0" fillId="0" borderId="0" xfId="0" applyAlignment="1">
      <alignment vertical="center"/>
    </xf>
    <xf numFmtId="0" fontId="41" fillId="0" borderId="0" xfId="0" applyFont="1" applyAlignment="1"/>
    <xf numFmtId="0" fontId="0" fillId="0" borderId="0" xfId="0" applyAlignment="1"/>
    <xf numFmtId="0" fontId="20" fillId="0" borderId="0" xfId="59" applyAlignment="1"/>
    <xf numFmtId="176" fontId="20" fillId="0" borderId="0" xfId="51" applyNumberFormat="1" applyFont="1" applyAlignment="1"/>
    <xf numFmtId="166" fontId="20" fillId="0" borderId="0" xfId="1" applyFont="1" applyFill="1" applyAlignment="1"/>
    <xf numFmtId="0" fontId="13" fillId="0" borderId="0" xfId="0" applyFont="1" applyFill="1" applyAlignment="1"/>
    <xf numFmtId="0" fontId="42" fillId="0" borderId="0" xfId="0" applyFont="1" applyFill="1" applyAlignment="1"/>
    <xf numFmtId="0" fontId="42" fillId="0" borderId="0" xfId="0" applyFont="1" applyFill="1"/>
    <xf numFmtId="4" fontId="42" fillId="0" borderId="0" xfId="0" applyNumberFormat="1" applyFont="1" applyFill="1" applyAlignment="1"/>
    <xf numFmtId="176" fontId="42" fillId="0" borderId="0" xfId="51" applyNumberFormat="1" applyFont="1" applyFill="1" applyAlignment="1"/>
    <xf numFmtId="0" fontId="22" fillId="0" borderId="0" xfId="59" applyFont="1" applyFill="1" applyAlignment="1"/>
    <xf numFmtId="0" fontId="26" fillId="0" borderId="0" xfId="0" applyFont="1" applyFill="1" applyAlignment="1"/>
    <xf numFmtId="0" fontId="26" fillId="0" borderId="0" xfId="0" applyFont="1" applyFill="1"/>
    <xf numFmtId="0" fontId="20" fillId="0" borderId="0" xfId="59" applyFill="1" applyAlignment="1"/>
    <xf numFmtId="0" fontId="44" fillId="37" borderId="13" xfId="0" applyFont="1" applyFill="1" applyBorder="1"/>
    <xf numFmtId="0" fontId="44" fillId="37" borderId="14" xfId="0" applyFont="1" applyFill="1" applyBorder="1"/>
    <xf numFmtId="0" fontId="27" fillId="0" borderId="10" xfId="0" applyFont="1" applyFill="1" applyBorder="1"/>
    <xf numFmtId="0" fontId="27" fillId="0" borderId="10" xfId="0" applyFont="1" applyFill="1" applyBorder="1" applyAlignment="1">
      <alignment horizontal="center" wrapText="1"/>
    </xf>
    <xf numFmtId="0" fontId="27" fillId="0" borderId="0" xfId="0" applyFont="1" applyFill="1"/>
    <xf numFmtId="14" fontId="28" fillId="34" borderId="10" xfId="0" applyNumberFormat="1" applyFont="1" applyFill="1" applyBorder="1" applyAlignment="1">
      <alignment horizontal="center"/>
    </xf>
    <xf numFmtId="0" fontId="27" fillId="0" borderId="10" xfId="0" applyFont="1" applyFill="1" applyBorder="1" applyAlignment="1">
      <alignment horizontal="left"/>
    </xf>
    <xf numFmtId="166" fontId="27" fillId="0" borderId="0" xfId="0" applyNumberFormat="1" applyFont="1"/>
    <xf numFmtId="0" fontId="23" fillId="0" borderId="10" xfId="0" applyFont="1" applyBorder="1" applyAlignment="1">
      <alignment horizontal="left" vertical="center"/>
    </xf>
    <xf numFmtId="0" fontId="22" fillId="0" borderId="0" xfId="0" applyFont="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24" fillId="0" borderId="0" xfId="0" applyFont="1" applyBorder="1" applyAlignment="1">
      <alignment vertical="center"/>
    </xf>
    <xf numFmtId="0" fontId="24" fillId="0" borderId="0" xfId="0" applyFont="1" applyAlignment="1">
      <alignment vertical="center"/>
    </xf>
    <xf numFmtId="0" fontId="23" fillId="0" borderId="1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Alignment="1">
      <alignment vertical="center"/>
    </xf>
    <xf numFmtId="3" fontId="24" fillId="0" borderId="0" xfId="0" applyNumberFormat="1" applyFont="1" applyFill="1" applyBorder="1" applyAlignment="1">
      <alignment vertical="center"/>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0" fontId="23" fillId="0" borderId="0" xfId="0" applyFont="1" applyFill="1" applyAlignment="1">
      <alignment vertical="center"/>
    </xf>
    <xf numFmtId="0" fontId="35" fillId="0" borderId="10" xfId="0" applyFont="1" applyBorder="1" applyAlignment="1">
      <alignment horizontal="left" vertical="center"/>
    </xf>
    <xf numFmtId="3" fontId="32" fillId="35" borderId="0" xfId="0" applyNumberFormat="1" applyFont="1" applyFill="1" applyBorder="1" applyAlignment="1">
      <alignment vertical="center"/>
    </xf>
    <xf numFmtId="0" fontId="32" fillId="35" borderId="0" xfId="0" applyFont="1" applyFill="1" applyBorder="1" applyAlignment="1">
      <alignment vertical="center"/>
    </xf>
    <xf numFmtId="0" fontId="32" fillId="35" borderId="0" xfId="0" applyFont="1" applyFill="1" applyAlignment="1">
      <alignment vertical="center"/>
    </xf>
    <xf numFmtId="0" fontId="32" fillId="35" borderId="13" xfId="0" applyFont="1" applyFill="1" applyBorder="1" applyAlignment="1">
      <alignment vertical="center"/>
    </xf>
    <xf numFmtId="166" fontId="0" fillId="0" borderId="0" xfId="1" applyFont="1" applyAlignment="1">
      <alignment vertical="center"/>
    </xf>
    <xf numFmtId="166" fontId="30" fillId="0" borderId="0" xfId="1" applyFont="1" applyAlignment="1">
      <alignment vertical="center"/>
    </xf>
    <xf numFmtId="0" fontId="0" fillId="0" borderId="21" xfId="0" applyBorder="1" applyAlignment="1">
      <alignment vertical="center"/>
    </xf>
    <xf numFmtId="166" fontId="0" fillId="0" borderId="21" xfId="1" applyFont="1" applyBorder="1" applyAlignment="1">
      <alignment vertical="center"/>
    </xf>
    <xf numFmtId="3" fontId="0" fillId="0" borderId="21" xfId="0" applyNumberFormat="1" applyBorder="1" applyAlignment="1">
      <alignment vertical="center"/>
    </xf>
    <xf numFmtId="166" fontId="30" fillId="0" borderId="21" xfId="1" applyFont="1" applyBorder="1" applyAlignment="1">
      <alignment vertical="center"/>
    </xf>
    <xf numFmtId="41" fontId="0" fillId="0" borderId="0" xfId="51" applyFont="1" applyBorder="1" applyAlignment="1">
      <alignment vertical="center"/>
    </xf>
    <xf numFmtId="166" fontId="0" fillId="0" borderId="0" xfId="1" applyFont="1" applyBorder="1" applyAlignment="1">
      <alignment vertical="center"/>
    </xf>
    <xf numFmtId="166" fontId="30" fillId="0" borderId="0" xfId="1" applyFont="1" applyBorder="1" applyAlignment="1">
      <alignment vertical="center"/>
    </xf>
    <xf numFmtId="0" fontId="0" fillId="0" borderId="0" xfId="0" applyFill="1" applyAlignment="1">
      <alignment vertical="center"/>
    </xf>
    <xf numFmtId="3" fontId="0" fillId="0" borderId="0" xfId="0" applyNumberFormat="1" applyAlignment="1">
      <alignment vertical="center"/>
    </xf>
    <xf numFmtId="166" fontId="23" fillId="0" borderId="0" xfId="1" applyFont="1" applyAlignment="1">
      <alignment horizontal="right" vertical="center"/>
    </xf>
    <xf numFmtId="166" fontId="33" fillId="38" borderId="22" xfId="1" applyNumberFormat="1" applyFont="1" applyFill="1" applyBorder="1" applyAlignment="1">
      <alignment vertical="center"/>
    </xf>
    <xf numFmtId="166" fontId="34" fillId="38" borderId="0" xfId="1" applyNumberFormat="1" applyFont="1" applyFill="1" applyBorder="1" applyAlignment="1">
      <alignment vertical="center"/>
    </xf>
    <xf numFmtId="166" fontId="34" fillId="38" borderId="0" xfId="1" applyNumberFormat="1" applyFont="1" applyFill="1" applyAlignment="1">
      <alignment vertical="center"/>
    </xf>
    <xf numFmtId="166" fontId="0" fillId="0" borderId="0" xfId="1" applyNumberFormat="1" applyFont="1" applyAlignment="1">
      <alignment vertical="center"/>
    </xf>
    <xf numFmtId="166" fontId="23" fillId="0" borderId="0" xfId="1" applyNumberFormat="1" applyFont="1" applyFill="1" applyBorder="1" applyAlignment="1">
      <alignment vertical="center"/>
    </xf>
    <xf numFmtId="166" fontId="0" fillId="0" borderId="0" xfId="1" applyNumberFormat="1" applyFont="1" applyBorder="1" applyAlignment="1">
      <alignment vertical="center"/>
    </xf>
    <xf numFmtId="0" fontId="45" fillId="0" borderId="0" xfId="0" applyFont="1" applyFill="1"/>
    <xf numFmtId="0" fontId="46" fillId="0" borderId="0" xfId="0" applyFont="1"/>
    <xf numFmtId="0" fontId="47" fillId="0" borderId="0" xfId="0" applyFont="1"/>
    <xf numFmtId="0" fontId="48" fillId="0" borderId="0" xfId="0" applyFont="1" applyAlignment="1">
      <alignment vertical="center"/>
    </xf>
    <xf numFmtId="0" fontId="49" fillId="0" borderId="0" xfId="0" applyFont="1"/>
    <xf numFmtId="0" fontId="50" fillId="0" borderId="0" xfId="0" applyFont="1" applyAlignment="1">
      <alignment horizontal="center"/>
    </xf>
    <xf numFmtId="0" fontId="51" fillId="0" borderId="0" xfId="0" applyFont="1" applyFill="1"/>
    <xf numFmtId="0" fontId="58" fillId="0" borderId="0" xfId="0" applyFont="1" applyFill="1"/>
    <xf numFmtId="0" fontId="60" fillId="0" borderId="0" xfId="0" applyFont="1" applyFill="1"/>
    <xf numFmtId="0" fontId="51" fillId="41" borderId="0" xfId="0" applyFont="1" applyFill="1"/>
    <xf numFmtId="0" fontId="52" fillId="41" borderId="0" xfId="0" applyFont="1" applyFill="1" applyAlignment="1">
      <alignment horizontal="center"/>
    </xf>
    <xf numFmtId="0" fontId="53" fillId="41" borderId="0" xfId="0" applyFont="1" applyFill="1" applyAlignment="1">
      <alignment horizontal="center"/>
    </xf>
    <xf numFmtId="0" fontId="60" fillId="41" borderId="0" xfId="0" applyFont="1" applyFill="1"/>
    <xf numFmtId="0" fontId="61" fillId="41" borderId="0" xfId="0" applyFont="1" applyFill="1"/>
    <xf numFmtId="0" fontId="62" fillId="41" borderId="0" xfId="0" applyFont="1" applyFill="1"/>
    <xf numFmtId="0" fontId="63" fillId="41" borderId="0" xfId="0" applyFont="1" applyFill="1"/>
    <xf numFmtId="0" fontId="64" fillId="41" borderId="0" xfId="58" applyFont="1" applyFill="1" applyBorder="1" applyAlignment="1">
      <alignment horizontal="center"/>
    </xf>
    <xf numFmtId="0" fontId="64" fillId="41" borderId="0" xfId="58" quotePrefix="1" applyFont="1" applyFill="1"/>
    <xf numFmtId="0" fontId="64" fillId="41" borderId="0" xfId="58" quotePrefix="1" applyFont="1" applyFill="1" applyBorder="1" applyAlignment="1">
      <alignment horizontal="center"/>
    </xf>
    <xf numFmtId="0" fontId="57" fillId="41" borderId="0" xfId="0" applyFont="1" applyFill="1"/>
    <xf numFmtId="0" fontId="54" fillId="41" borderId="0" xfId="0" applyFont="1" applyFill="1"/>
    <xf numFmtId="0" fontId="55" fillId="41" borderId="0" xfId="0" applyFont="1" applyFill="1"/>
    <xf numFmtId="0" fontId="56" fillId="41" borderId="0" xfId="58" applyFont="1" applyFill="1" applyBorder="1" applyAlignment="1">
      <alignment horizontal="center"/>
    </xf>
    <xf numFmtId="0" fontId="20" fillId="41" borderId="0" xfId="0" applyFont="1" applyFill="1" applyAlignment="1">
      <alignment horizontal="center"/>
    </xf>
    <xf numFmtId="0" fontId="65" fillId="41" borderId="0" xfId="0" applyFont="1" applyFill="1" applyAlignment="1">
      <alignment horizontal="center"/>
    </xf>
    <xf numFmtId="0" fontId="46" fillId="42" borderId="0" xfId="0" applyFont="1" applyFill="1"/>
    <xf numFmtId="0" fontId="66" fillId="42" borderId="0" xfId="0" applyFont="1" applyFill="1" applyAlignment="1">
      <alignment vertical="center"/>
    </xf>
    <xf numFmtId="0" fontId="69" fillId="0" borderId="0" xfId="0" applyFont="1"/>
    <xf numFmtId="0" fontId="70" fillId="0" borderId="0" xfId="0" applyFont="1"/>
    <xf numFmtId="166" fontId="0" fillId="0" borderId="0" xfId="1" applyFont="1" applyAlignment="1"/>
    <xf numFmtId="166" fontId="22" fillId="0" borderId="0" xfId="1" applyFont="1" applyFill="1" applyAlignment="1"/>
    <xf numFmtId="166" fontId="20" fillId="0" borderId="0" xfId="1" applyFont="1" applyAlignment="1"/>
    <xf numFmtId="0" fontId="20" fillId="0" borderId="0" xfId="59" applyFill="1" applyAlignment="1">
      <alignment horizontal="center"/>
    </xf>
    <xf numFmtId="0" fontId="71" fillId="41" borderId="0" xfId="0" applyFont="1" applyFill="1"/>
    <xf numFmtId="0" fontId="41" fillId="41" borderId="0" xfId="0" applyFont="1" applyFill="1" applyAlignment="1">
      <alignment horizontal="center"/>
    </xf>
    <xf numFmtId="0" fontId="71" fillId="41" borderId="25" xfId="0" applyFont="1" applyFill="1" applyBorder="1"/>
    <xf numFmtId="0" fontId="41" fillId="41" borderId="25" xfId="0" applyFont="1" applyFill="1" applyBorder="1" applyAlignment="1">
      <alignment horizontal="center"/>
    </xf>
    <xf numFmtId="0" fontId="71" fillId="0" borderId="0" xfId="0" applyFont="1"/>
    <xf numFmtId="0" fontId="72" fillId="0" borderId="0" xfId="0" applyFont="1"/>
    <xf numFmtId="0" fontId="41" fillId="0" borderId="0" xfId="0" applyFont="1"/>
    <xf numFmtId="169" fontId="71" fillId="0" borderId="0" xfId="0" applyNumberFormat="1" applyFont="1"/>
    <xf numFmtId="177" fontId="71" fillId="0" borderId="0" xfId="0" applyNumberFormat="1" applyFont="1"/>
    <xf numFmtId="178" fontId="71" fillId="0" borderId="0" xfId="0" applyNumberFormat="1" applyFont="1"/>
    <xf numFmtId="0" fontId="41" fillId="0" borderId="0" xfId="0" applyFont="1" applyBorder="1" applyAlignment="1">
      <alignment horizontal="left" wrapText="1" indent="1"/>
    </xf>
    <xf numFmtId="172" fontId="41" fillId="0" borderId="0" xfId="0" applyNumberFormat="1" applyFont="1" applyBorder="1" applyAlignment="1">
      <alignment vertical="center"/>
    </xf>
    <xf numFmtId="0" fontId="26" fillId="0" borderId="0" xfId="0" applyFont="1" applyBorder="1"/>
    <xf numFmtId="174" fontId="76" fillId="42" borderId="13" xfId="0" applyNumberFormat="1" applyFont="1" applyFill="1" applyBorder="1" applyAlignment="1">
      <alignment horizontal="center" vertical="center" wrapText="1"/>
    </xf>
    <xf numFmtId="0" fontId="26" fillId="40" borderId="16" xfId="0" applyFont="1" applyFill="1" applyBorder="1" applyAlignment="1">
      <alignment horizontal="left" indent="1"/>
    </xf>
    <xf numFmtId="0" fontId="26" fillId="40" borderId="0" xfId="0" applyFont="1" applyFill="1" applyBorder="1"/>
    <xf numFmtId="0" fontId="42" fillId="40" borderId="0" xfId="0" applyFont="1" applyFill="1" applyBorder="1"/>
    <xf numFmtId="171" fontId="26" fillId="40" borderId="24" xfId="1" applyNumberFormat="1" applyFont="1" applyFill="1" applyBorder="1" applyAlignment="1">
      <alignment horizontal="left" vertical="center" indent="1"/>
    </xf>
    <xf numFmtId="0" fontId="42" fillId="40" borderId="16" xfId="0" applyFont="1" applyFill="1" applyBorder="1" applyAlignment="1">
      <alignment horizontal="left" indent="1"/>
    </xf>
    <xf numFmtId="172" fontId="42" fillId="40" borderId="0" xfId="1" applyNumberFormat="1" applyFont="1" applyFill="1" applyBorder="1"/>
    <xf numFmtId="165" fontId="26" fillId="0" borderId="0" xfId="0" applyNumberFormat="1" applyFont="1"/>
    <xf numFmtId="172" fontId="26" fillId="40" borderId="0" xfId="1" applyNumberFormat="1" applyFont="1" applyFill="1" applyBorder="1"/>
    <xf numFmtId="0" fontId="42" fillId="40" borderId="0" xfId="0" applyFont="1" applyFill="1" applyBorder="1" applyAlignment="1"/>
    <xf numFmtId="171" fontId="42" fillId="40" borderId="24" xfId="1" applyNumberFormat="1" applyFont="1" applyFill="1" applyBorder="1" applyAlignment="1">
      <alignment horizontal="left" vertical="center" indent="1"/>
    </xf>
    <xf numFmtId="169" fontId="20" fillId="0" borderId="0" xfId="0" applyNumberFormat="1" applyFont="1"/>
    <xf numFmtId="172" fontId="26" fillId="40" borderId="0" xfId="0" applyNumberFormat="1" applyFont="1" applyFill="1" applyBorder="1"/>
    <xf numFmtId="172" fontId="42" fillId="40" borderId="0" xfId="0" applyNumberFormat="1" applyFont="1" applyFill="1" applyBorder="1"/>
    <xf numFmtId="171" fontId="42" fillId="40" borderId="24" xfId="1" applyNumberFormat="1" applyFont="1" applyFill="1" applyBorder="1" applyAlignment="1">
      <alignment horizontal="left" indent="1"/>
    </xf>
    <xf numFmtId="171" fontId="26" fillId="40" borderId="24" xfId="1" applyNumberFormat="1" applyFont="1" applyFill="1" applyBorder="1" applyAlignment="1">
      <alignment horizontal="left" wrapText="1" indent="1"/>
    </xf>
    <xf numFmtId="166" fontId="26" fillId="40" borderId="24" xfId="1" applyFont="1" applyFill="1" applyBorder="1" applyAlignment="1">
      <alignment horizontal="left" wrapText="1" indent="1"/>
    </xf>
    <xf numFmtId="41" fontId="26" fillId="0" borderId="0" xfId="51" applyFont="1"/>
    <xf numFmtId="183" fontId="42" fillId="40" borderId="24" xfId="1" applyNumberFormat="1" applyFont="1" applyFill="1" applyBorder="1" applyAlignment="1">
      <alignment horizontal="left" vertical="center" indent="1"/>
    </xf>
    <xf numFmtId="0" fontId="42" fillId="40" borderId="17" xfId="0" applyFont="1" applyFill="1" applyBorder="1" applyAlignment="1">
      <alignment horizontal="left" vertical="center" indent="1"/>
    </xf>
    <xf numFmtId="173" fontId="26" fillId="40" borderId="15" xfId="1" applyNumberFormat="1" applyFont="1" applyFill="1" applyBorder="1" applyAlignment="1">
      <alignment vertical="center"/>
    </xf>
    <xf numFmtId="173" fontId="42" fillId="40" borderId="15" xfId="1" applyNumberFormat="1" applyFont="1" applyFill="1" applyBorder="1" applyAlignment="1">
      <alignment vertical="center"/>
    </xf>
    <xf numFmtId="183" fontId="42" fillId="40" borderId="14" xfId="1" applyNumberFormat="1" applyFont="1" applyFill="1" applyBorder="1" applyAlignment="1">
      <alignment horizontal="left" vertical="center" indent="1"/>
    </xf>
    <xf numFmtId="0" fontId="76" fillId="42" borderId="23" xfId="0" applyFont="1" applyFill="1" applyBorder="1" applyAlignment="1">
      <alignment horizontal="center" vertical="center"/>
    </xf>
    <xf numFmtId="0" fontId="42" fillId="0" borderId="0" xfId="0" applyFont="1" applyFill="1" applyBorder="1" applyAlignment="1">
      <alignment horizontal="left" vertical="center"/>
    </xf>
    <xf numFmtId="0" fontId="43" fillId="0" borderId="0" xfId="0" applyFont="1"/>
    <xf numFmtId="0" fontId="42" fillId="0" borderId="0" xfId="0" applyFont="1"/>
    <xf numFmtId="184" fontId="26" fillId="0" borderId="0" xfId="0" applyNumberFormat="1" applyFont="1"/>
    <xf numFmtId="0" fontId="26" fillId="0" borderId="0" xfId="0" applyFont="1" applyAlignment="1">
      <alignment wrapText="1"/>
    </xf>
    <xf numFmtId="0" fontId="22" fillId="0" borderId="0" xfId="49" quotePrefix="1" applyFont="1" applyFill="1" applyAlignment="1"/>
    <xf numFmtId="0" fontId="20" fillId="0" borderId="16" xfId="49" applyFont="1" applyBorder="1"/>
    <xf numFmtId="0" fontId="22" fillId="0" borderId="0" xfId="49" quotePrefix="1" applyFont="1" applyAlignment="1">
      <alignment horizontal="center"/>
    </xf>
    <xf numFmtId="0" fontId="20" fillId="0" borderId="0" xfId="49" applyFont="1"/>
    <xf numFmtId="0" fontId="22" fillId="0" borderId="0" xfId="49" applyFont="1" applyAlignment="1">
      <alignment horizontal="center"/>
    </xf>
    <xf numFmtId="0" fontId="42" fillId="0" borderId="0" xfId="0" applyFont="1" applyAlignment="1">
      <alignment horizontal="center"/>
    </xf>
    <xf numFmtId="0" fontId="20" fillId="0" borderId="0" xfId="49" quotePrefix="1" applyFont="1" applyAlignment="1">
      <alignment horizontal="center"/>
    </xf>
    <xf numFmtId="0" fontId="20" fillId="0" borderId="0" xfId="49" applyFont="1" applyAlignment="1">
      <alignment horizontal="center"/>
    </xf>
    <xf numFmtId="0" fontId="77" fillId="0" borderId="0" xfId="0" applyFont="1"/>
    <xf numFmtId="0" fontId="78" fillId="0" borderId="0" xfId="58" applyFont="1" applyFill="1" applyAlignment="1">
      <alignment horizontal="center"/>
    </xf>
    <xf numFmtId="0" fontId="42" fillId="0" borderId="0" xfId="0" applyFont="1" applyFill="1" applyBorder="1" applyAlignment="1">
      <alignment vertical="center"/>
    </xf>
    <xf numFmtId="0" fontId="76" fillId="40" borderId="16" xfId="0" applyFont="1" applyFill="1" applyBorder="1" applyAlignment="1">
      <alignment horizontal="center" vertical="center"/>
    </xf>
    <xf numFmtId="171" fontId="76" fillId="40" borderId="24" xfId="1"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Border="1" applyAlignment="1">
      <alignment wrapText="1"/>
    </xf>
    <xf numFmtId="0" fontId="79" fillId="42" borderId="21" xfId="0" applyFont="1" applyFill="1" applyBorder="1"/>
    <xf numFmtId="0" fontId="76" fillId="42" borderId="16" xfId="0" applyFont="1" applyFill="1" applyBorder="1" applyAlignment="1">
      <alignment horizontal="center" vertical="center"/>
    </xf>
    <xf numFmtId="0" fontId="26" fillId="41" borderId="0" xfId="0" applyFont="1" applyFill="1" applyAlignment="1">
      <alignment vertical="center"/>
    </xf>
    <xf numFmtId="0" fontId="42" fillId="41" borderId="0" xfId="0" applyFont="1" applyFill="1" applyAlignment="1">
      <alignment horizontal="center" vertical="center"/>
    </xf>
    <xf numFmtId="0" fontId="26" fillId="41" borderId="25" xfId="0" applyFont="1" applyFill="1" applyBorder="1" applyAlignment="1">
      <alignment vertical="center"/>
    </xf>
    <xf numFmtId="0" fontId="42" fillId="41" borderId="25" xfId="0" applyFont="1" applyFill="1" applyBorder="1" applyAlignment="1">
      <alignment horizontal="center" vertical="center"/>
    </xf>
    <xf numFmtId="0" fontId="77" fillId="0" borderId="0" xfId="0" applyFont="1" applyAlignment="1">
      <alignment vertical="center"/>
    </xf>
    <xf numFmtId="170" fontId="22" fillId="33" borderId="0" xfId="44" applyNumberFormat="1" applyFont="1" applyFill="1" applyBorder="1" applyAlignment="1" applyProtection="1">
      <alignment vertical="center"/>
    </xf>
    <xf numFmtId="0" fontId="42" fillId="0" borderId="0" xfId="0" applyFont="1" applyAlignment="1">
      <alignment horizontal="center" vertical="center" wrapText="1"/>
    </xf>
    <xf numFmtId="0" fontId="42" fillId="0" borderId="0" xfId="0" applyFont="1" applyAlignment="1">
      <alignment horizontal="left" vertical="center"/>
    </xf>
    <xf numFmtId="0" fontId="79" fillId="42" borderId="21" xfId="0" applyFont="1" applyFill="1" applyBorder="1" applyAlignment="1">
      <alignment vertical="center"/>
    </xf>
    <xf numFmtId="0" fontId="42" fillId="0" borderId="0" xfId="0" applyFont="1" applyBorder="1" applyAlignment="1">
      <alignment horizontal="center" vertical="center"/>
    </xf>
    <xf numFmtId="0" fontId="26" fillId="0" borderId="0" xfId="0" applyFont="1" applyBorder="1" applyAlignment="1">
      <alignment vertical="center"/>
    </xf>
    <xf numFmtId="0" fontId="26" fillId="0" borderId="0" xfId="0" applyFont="1" applyFill="1" applyAlignment="1">
      <alignment vertical="center"/>
    </xf>
    <xf numFmtId="0" fontId="79" fillId="40" borderId="0" xfId="0" applyFont="1" applyFill="1" applyBorder="1" applyAlignment="1">
      <alignment vertical="center"/>
    </xf>
    <xf numFmtId="0" fontId="42" fillId="0" borderId="0" xfId="0" applyFont="1" applyFill="1" applyBorder="1" applyAlignment="1">
      <alignment horizontal="center" vertical="center"/>
    </xf>
    <xf numFmtId="0" fontId="26" fillId="0" borderId="0" xfId="0" applyFont="1" applyFill="1" applyBorder="1" applyAlignment="1">
      <alignment vertical="center"/>
    </xf>
    <xf numFmtId="0" fontId="80" fillId="0" borderId="16" xfId="0" applyFont="1" applyFill="1" applyBorder="1" applyAlignment="1">
      <alignment vertical="center"/>
    </xf>
    <xf numFmtId="0" fontId="26" fillId="40" borderId="16" xfId="0" applyFont="1" applyFill="1" applyBorder="1" applyAlignment="1">
      <alignment vertical="center"/>
    </xf>
    <xf numFmtId="0" fontId="42" fillId="40" borderId="0" xfId="0" applyFont="1" applyFill="1" applyBorder="1" applyAlignment="1">
      <alignment vertical="center"/>
    </xf>
    <xf numFmtId="3" fontId="26" fillId="0" borderId="0" xfId="0" applyNumberFormat="1" applyFont="1" applyAlignment="1">
      <alignment vertical="center"/>
    </xf>
    <xf numFmtId="3" fontId="26" fillId="0" borderId="0" xfId="0" applyNumberFormat="1" applyFont="1" applyBorder="1" applyAlignment="1">
      <alignment vertical="center"/>
    </xf>
    <xf numFmtId="0" fontId="81" fillId="40" borderId="0" xfId="0" applyFont="1" applyFill="1" applyBorder="1" applyAlignment="1">
      <alignment vertical="center"/>
    </xf>
    <xf numFmtId="167" fontId="26" fillId="0" borderId="0" xfId="0" applyNumberFormat="1" applyFont="1" applyBorder="1" applyAlignment="1">
      <alignment vertical="center"/>
    </xf>
    <xf numFmtId="49" fontId="26" fillId="40" borderId="16" xfId="0" applyNumberFormat="1" applyFont="1" applyFill="1" applyBorder="1" applyAlignment="1">
      <alignment vertical="center"/>
    </xf>
    <xf numFmtId="49" fontId="42" fillId="40" borderId="0" xfId="0" applyNumberFormat="1" applyFont="1" applyFill="1" applyBorder="1" applyAlignment="1">
      <alignment vertical="center"/>
    </xf>
    <xf numFmtId="49" fontId="26" fillId="40" borderId="0" xfId="0" applyNumberFormat="1" applyFont="1" applyFill="1" applyBorder="1" applyAlignment="1">
      <alignment vertical="center"/>
    </xf>
    <xf numFmtId="0" fontId="42" fillId="40" borderId="11" xfId="0" applyFont="1" applyFill="1" applyBorder="1" applyAlignment="1">
      <alignment vertical="center"/>
    </xf>
    <xf numFmtId="0" fontId="42" fillId="40" borderId="19" xfId="0" applyFont="1" applyFill="1" applyBorder="1" applyAlignment="1">
      <alignment vertical="center"/>
    </xf>
    <xf numFmtId="0" fontId="42" fillId="0" borderId="0" xfId="0" applyFont="1" applyAlignment="1">
      <alignment vertical="center"/>
    </xf>
    <xf numFmtId="0" fontId="42" fillId="0" borderId="0" xfId="0" applyFont="1" applyBorder="1" applyAlignment="1">
      <alignment vertical="center"/>
    </xf>
    <xf numFmtId="167" fontId="42" fillId="0" borderId="0" xfId="0" applyNumberFormat="1" applyFont="1" applyBorder="1" applyAlignment="1">
      <alignment vertical="center"/>
    </xf>
    <xf numFmtId="0" fontId="76" fillId="42" borderId="0" xfId="0" applyFont="1" applyFill="1" applyBorder="1" applyAlignment="1">
      <alignment vertical="center"/>
    </xf>
    <xf numFmtId="0" fontId="79" fillId="42" borderId="0" xfId="0" applyFont="1" applyFill="1" applyBorder="1" applyAlignment="1">
      <alignment vertical="center"/>
    </xf>
    <xf numFmtId="0" fontId="82" fillId="0" borderId="16" xfId="0" applyFont="1" applyFill="1" applyBorder="1" applyAlignment="1">
      <alignment vertical="center"/>
    </xf>
    <xf numFmtId="0" fontId="83" fillId="40" borderId="0" xfId="0" applyFont="1" applyFill="1" applyBorder="1" applyAlignment="1">
      <alignment vertical="center"/>
    </xf>
    <xf numFmtId="0" fontId="43" fillId="0" borderId="16" xfId="0" quotePrefix="1" applyFont="1" applyFill="1" applyBorder="1" applyAlignment="1">
      <alignment vertical="center"/>
    </xf>
    <xf numFmtId="49" fontId="26" fillId="40" borderId="16" xfId="0" quotePrefix="1" applyNumberFormat="1" applyFont="1" applyFill="1" applyBorder="1" applyAlignment="1">
      <alignment vertical="center"/>
    </xf>
    <xf numFmtId="49" fontId="42" fillId="40" borderId="0" xfId="0" quotePrefix="1" applyNumberFormat="1" applyFont="1" applyFill="1" applyBorder="1" applyAlignment="1">
      <alignment vertical="center"/>
    </xf>
    <xf numFmtId="49" fontId="26" fillId="40" borderId="0" xfId="0" quotePrefix="1" applyNumberFormat="1" applyFont="1" applyFill="1" applyBorder="1" applyAlignment="1">
      <alignment vertical="center"/>
    </xf>
    <xf numFmtId="0" fontId="26" fillId="40" borderId="0" xfId="0" quotePrefix="1" applyFont="1" applyFill="1" applyBorder="1" applyAlignment="1">
      <alignment vertical="center"/>
    </xf>
    <xf numFmtId="0" fontId="42" fillId="40" borderId="17" xfId="0" applyFont="1" applyFill="1" applyBorder="1" applyAlignment="1">
      <alignment vertical="center"/>
    </xf>
    <xf numFmtId="0" fontId="42" fillId="40" borderId="15" xfId="0" applyFont="1" applyFill="1" applyBorder="1" applyAlignment="1">
      <alignment vertical="center"/>
    </xf>
    <xf numFmtId="41" fontId="26" fillId="0" borderId="0" xfId="51" applyFont="1" applyAlignment="1">
      <alignment vertical="center"/>
    </xf>
    <xf numFmtId="169" fontId="26" fillId="0" borderId="0" xfId="1" applyNumberFormat="1" applyFont="1" applyBorder="1" applyAlignment="1">
      <alignment vertical="center"/>
    </xf>
    <xf numFmtId="167" fontId="26" fillId="0" borderId="0" xfId="0" applyNumberFormat="1" applyFont="1" applyAlignment="1">
      <alignment vertical="center"/>
    </xf>
    <xf numFmtId="0" fontId="26" fillId="0" borderId="0" xfId="0" applyFont="1" applyAlignment="1">
      <alignment vertical="center" wrapText="1"/>
    </xf>
    <xf numFmtId="173" fontId="26" fillId="0" borderId="0" xfId="0" applyNumberFormat="1" applyFont="1" applyAlignment="1">
      <alignment vertical="center"/>
    </xf>
    <xf numFmtId="0" fontId="20" fillId="0" borderId="0" xfId="49" applyFont="1" applyAlignment="1">
      <alignment vertical="center"/>
    </xf>
    <xf numFmtId="0" fontId="26" fillId="0" borderId="0" xfId="0" applyFont="1" applyBorder="1" applyAlignment="1">
      <alignment vertical="center" wrapText="1"/>
    </xf>
    <xf numFmtId="0" fontId="20" fillId="0" borderId="16" xfId="49" applyFont="1" applyBorder="1" applyAlignment="1">
      <alignment vertical="center"/>
    </xf>
    <xf numFmtId="0" fontId="22" fillId="0" borderId="0" xfId="49" quotePrefix="1" applyFont="1" applyAlignment="1">
      <alignment horizontal="center" vertical="center"/>
    </xf>
    <xf numFmtId="0" fontId="22" fillId="0" borderId="0" xfId="49" applyFont="1" applyAlignment="1">
      <alignment horizontal="center" vertical="center"/>
    </xf>
    <xf numFmtId="0" fontId="42" fillId="0" borderId="0" xfId="0" applyFont="1" applyAlignment="1">
      <alignment horizontal="center" vertical="center"/>
    </xf>
    <xf numFmtId="0" fontId="20" fillId="0" borderId="0" xfId="49" quotePrefix="1" applyFont="1" applyAlignment="1">
      <alignment horizontal="center" vertical="center"/>
    </xf>
    <xf numFmtId="0" fontId="20" fillId="0" borderId="0" xfId="49" applyFont="1" applyAlignment="1">
      <alignment horizontal="center" vertical="center"/>
    </xf>
    <xf numFmtId="0" fontId="83" fillId="37" borderId="10" xfId="0" applyFont="1" applyFill="1" applyBorder="1" applyAlignment="1">
      <alignment horizontal="center" vertical="center" wrapText="1"/>
    </xf>
    <xf numFmtId="166" fontId="42" fillId="37" borderId="10" xfId="1" applyFont="1" applyFill="1" applyBorder="1" applyAlignment="1">
      <alignment vertical="center"/>
    </xf>
    <xf numFmtId="0" fontId="42" fillId="37" borderId="10" xfId="0" applyFont="1" applyFill="1" applyBorder="1" applyAlignment="1">
      <alignment vertical="center" wrapText="1"/>
    </xf>
    <xf numFmtId="179" fontId="42" fillId="37" borderId="10" xfId="51" applyNumberFormat="1" applyFont="1" applyFill="1" applyBorder="1" applyAlignment="1">
      <alignment vertical="center" wrapText="1"/>
    </xf>
    <xf numFmtId="49" fontId="26" fillId="37" borderId="10" xfId="0" applyNumberFormat="1" applyFont="1" applyFill="1" applyBorder="1" applyAlignment="1">
      <alignment vertical="center" wrapText="1"/>
    </xf>
    <xf numFmtId="41" fontId="26" fillId="0" borderId="0" xfId="51" applyFont="1" applyFill="1" applyAlignment="1">
      <alignment vertical="center"/>
    </xf>
    <xf numFmtId="0" fontId="26" fillId="37" borderId="10" xfId="0" applyFont="1" applyFill="1" applyBorder="1" applyAlignment="1">
      <alignment vertical="center" wrapText="1"/>
    </xf>
    <xf numFmtId="169" fontId="26" fillId="0" borderId="0" xfId="1" applyNumberFormat="1" applyFont="1" applyFill="1" applyAlignment="1">
      <alignment vertical="center"/>
    </xf>
    <xf numFmtId="173" fontId="26" fillId="0" borderId="0" xfId="0" applyNumberFormat="1" applyFont="1" applyFill="1" applyAlignment="1">
      <alignment vertical="center"/>
    </xf>
    <xf numFmtId="0" fontId="42" fillId="40" borderId="10" xfId="0" applyFont="1" applyFill="1" applyBorder="1" applyAlignment="1">
      <alignment vertical="center" wrapText="1"/>
    </xf>
    <xf numFmtId="166" fontId="26" fillId="0" borderId="0" xfId="0" applyNumberFormat="1" applyFont="1"/>
    <xf numFmtId="0" fontId="46" fillId="0" borderId="0" xfId="0" applyFont="1" applyFill="1"/>
    <xf numFmtId="0" fontId="27" fillId="0" borderId="0" xfId="0" applyFont="1" applyAlignment="1">
      <alignment vertical="center"/>
    </xf>
    <xf numFmtId="0" fontId="28" fillId="0" borderId="0" xfId="0" applyFont="1" applyFill="1" applyBorder="1" applyAlignment="1">
      <alignment vertical="center"/>
    </xf>
    <xf numFmtId="0" fontId="76" fillId="42" borderId="10" xfId="0" applyFont="1" applyFill="1" applyBorder="1" applyAlignment="1">
      <alignment horizontal="center" vertical="center" wrapText="1"/>
    </xf>
    <xf numFmtId="0" fontId="26" fillId="0" borderId="0" xfId="0" applyFont="1" applyFill="1" applyAlignment="1">
      <alignment horizontal="left" wrapText="1"/>
    </xf>
    <xf numFmtId="0" fontId="26" fillId="0" borderId="0" xfId="0" applyFont="1" applyFill="1" applyAlignment="1">
      <alignment horizontal="center" wrapText="1"/>
    </xf>
    <xf numFmtId="0" fontId="26" fillId="0" borderId="0" xfId="0" applyFont="1" applyBorder="1" applyAlignment="1">
      <alignment horizontal="left" vertical="center"/>
    </xf>
    <xf numFmtId="171" fontId="42" fillId="40" borderId="24" xfId="0" applyNumberFormat="1" applyFont="1" applyFill="1" applyBorder="1" applyAlignment="1"/>
    <xf numFmtId="0" fontId="83" fillId="40" borderId="16" xfId="0" applyFont="1" applyFill="1" applyBorder="1" applyAlignment="1">
      <alignment vertical="center" wrapText="1"/>
    </xf>
    <xf numFmtId="0" fontId="26" fillId="40" borderId="0" xfId="0" applyFont="1" applyFill="1" applyBorder="1" applyAlignment="1">
      <alignment vertical="center" wrapText="1"/>
    </xf>
    <xf numFmtId="0" fontId="26" fillId="40" borderId="16" xfId="0" applyFont="1" applyFill="1" applyBorder="1" applyAlignment="1">
      <alignment vertical="center" wrapText="1"/>
    </xf>
    <xf numFmtId="171" fontId="26" fillId="0" borderId="0" xfId="0" applyNumberFormat="1" applyFont="1" applyAlignment="1">
      <alignment vertical="center"/>
    </xf>
    <xf numFmtId="0" fontId="42" fillId="40" borderId="0" xfId="0" applyFont="1" applyFill="1" applyBorder="1" applyAlignment="1">
      <alignment vertical="center" wrapText="1"/>
    </xf>
    <xf numFmtId="0" fontId="42" fillId="40" borderId="16" xfId="0" applyFont="1" applyFill="1" applyBorder="1" applyAlignment="1">
      <alignment vertical="center" wrapText="1"/>
    </xf>
    <xf numFmtId="0" fontId="26" fillId="40" borderId="16" xfId="0" applyFont="1" applyFill="1" applyBorder="1" applyAlignment="1">
      <alignment horizontal="left" vertical="center" wrapText="1"/>
    </xf>
    <xf numFmtId="0" fontId="26" fillId="40" borderId="0" xfId="0" applyFont="1" applyFill="1" applyBorder="1" applyAlignment="1">
      <alignment horizontal="left" vertical="center" wrapText="1"/>
    </xf>
    <xf numFmtId="0" fontId="42" fillId="40" borderId="16" xfId="0" applyFont="1" applyFill="1" applyBorder="1" applyAlignment="1">
      <alignment horizontal="left" vertical="center" wrapText="1"/>
    </xf>
    <xf numFmtId="0" fontId="42" fillId="40" borderId="0" xfId="0" applyFont="1" applyFill="1" applyBorder="1" applyAlignment="1">
      <alignment horizontal="left" vertical="center" wrapText="1"/>
    </xf>
    <xf numFmtId="0" fontId="20" fillId="0" borderId="0" xfId="0" applyFont="1" applyAlignment="1">
      <alignment vertical="center"/>
    </xf>
    <xf numFmtId="0" fontId="22" fillId="40" borderId="17" xfId="0" applyFont="1" applyFill="1" applyBorder="1" applyAlignment="1">
      <alignment vertical="center" wrapText="1"/>
    </xf>
    <xf numFmtId="0" fontId="22" fillId="40" borderId="15" xfId="0" applyFont="1" applyFill="1" applyBorder="1" applyAlignment="1">
      <alignment vertical="center" wrapText="1"/>
    </xf>
    <xf numFmtId="166" fontId="20" fillId="0" borderId="0" xfId="1" applyFont="1" applyAlignment="1">
      <alignment vertical="center"/>
    </xf>
    <xf numFmtId="0" fontId="42" fillId="0" borderId="0" xfId="0" applyFont="1" applyBorder="1" applyAlignment="1">
      <alignment vertical="center" wrapText="1"/>
    </xf>
    <xf numFmtId="167" fontId="42" fillId="0" borderId="0" xfId="45" applyFont="1" applyBorder="1" applyAlignment="1">
      <alignment vertical="center"/>
    </xf>
    <xf numFmtId="173" fontId="20" fillId="0" borderId="0" xfId="0" applyNumberFormat="1" applyFont="1" applyAlignment="1">
      <alignment vertical="center"/>
    </xf>
    <xf numFmtId="167" fontId="79" fillId="0" borderId="0" xfId="0" applyNumberFormat="1" applyFont="1" applyAlignment="1">
      <alignment vertical="center"/>
    </xf>
    <xf numFmtId="0" fontId="79" fillId="0" borderId="0" xfId="0" applyFont="1" applyAlignment="1">
      <alignment vertical="center"/>
    </xf>
    <xf numFmtId="0" fontId="79" fillId="0" borderId="0" xfId="0" applyFont="1"/>
    <xf numFmtId="169" fontId="26" fillId="0" borderId="0" xfId="1" applyNumberFormat="1" applyFont="1"/>
    <xf numFmtId="0" fontId="74" fillId="0" borderId="0" xfId="0" applyFont="1" applyFill="1" applyAlignment="1">
      <alignment horizontal="center" wrapText="1"/>
    </xf>
    <xf numFmtId="0" fontId="44" fillId="0" borderId="0" xfId="0" applyFont="1" applyFill="1" applyBorder="1" applyAlignment="1">
      <alignment vertical="center"/>
    </xf>
    <xf numFmtId="170" fontId="84" fillId="0" borderId="0" xfId="44" applyNumberFormat="1" applyFont="1" applyFill="1" applyBorder="1" applyAlignment="1" applyProtection="1"/>
    <xf numFmtId="0" fontId="79" fillId="42" borderId="23" xfId="0" applyFont="1" applyFill="1" applyBorder="1"/>
    <xf numFmtId="166" fontId="22" fillId="0" borderId="0" xfId="1" applyFont="1" applyAlignment="1">
      <alignment vertical="center"/>
    </xf>
    <xf numFmtId="166" fontId="24" fillId="39" borderId="10" xfId="1" applyFont="1" applyFill="1" applyBorder="1" applyAlignment="1">
      <alignment horizontal="center" vertical="center" wrapText="1"/>
    </xf>
    <xf numFmtId="166" fontId="24" fillId="34" borderId="10" xfId="1" applyFont="1" applyFill="1" applyBorder="1" applyAlignment="1">
      <alignment horizontal="center" vertical="center" wrapText="1"/>
    </xf>
    <xf numFmtId="166" fontId="23" fillId="0" borderId="21" xfId="1" applyFont="1" applyFill="1" applyBorder="1" applyAlignment="1">
      <alignment vertical="center"/>
    </xf>
    <xf numFmtId="166" fontId="25" fillId="0" borderId="0" xfId="1" applyFont="1" applyAlignment="1">
      <alignment vertical="center"/>
    </xf>
    <xf numFmtId="0" fontId="26" fillId="0" borderId="0" xfId="0" applyFont="1" applyBorder="1" applyAlignment="1">
      <alignment horizontal="left" vertical="center" wrapText="1"/>
    </xf>
    <xf numFmtId="9" fontId="26" fillId="0" borderId="0" xfId="0" applyNumberFormat="1" applyFont="1" applyBorder="1" applyAlignment="1">
      <alignment horizontal="center" vertical="center"/>
    </xf>
    <xf numFmtId="0" fontId="26" fillId="0" borderId="0" xfId="0" applyFont="1" applyBorder="1" applyAlignment="1">
      <alignment horizontal="center" vertical="center"/>
    </xf>
    <xf numFmtId="0" fontId="78" fillId="0" borderId="0" xfId="58" applyFont="1" applyFill="1" applyBorder="1" applyAlignment="1">
      <alignment horizontal="center" vertical="center"/>
    </xf>
    <xf numFmtId="0" fontId="46" fillId="0" borderId="0" xfId="0" applyFont="1" applyBorder="1" applyAlignment="1">
      <alignment vertical="center"/>
    </xf>
    <xf numFmtId="0" fontId="20" fillId="0" borderId="0" xfId="49" applyFont="1" applyBorder="1" applyAlignment="1">
      <alignment vertical="center"/>
    </xf>
    <xf numFmtId="0" fontId="20" fillId="0" borderId="0" xfId="49" quotePrefix="1" applyFont="1" applyAlignment="1">
      <alignment vertical="center"/>
    </xf>
    <xf numFmtId="0" fontId="22" fillId="0" borderId="0" xfId="49" quotePrefix="1" applyFont="1" applyAlignment="1">
      <alignment horizontal="left" vertical="center"/>
    </xf>
    <xf numFmtId="0" fontId="74"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74" fillId="0" borderId="0" xfId="0" applyFont="1" applyFill="1" applyBorder="1" applyAlignment="1">
      <alignment horizontal="centerContinuous" vertical="center" wrapText="1"/>
    </xf>
    <xf numFmtId="0" fontId="46" fillId="0" borderId="0" xfId="0" applyFont="1" applyBorder="1" applyAlignment="1">
      <alignment horizontal="centerContinuous" vertical="center"/>
    </xf>
    <xf numFmtId="0" fontId="20" fillId="0" borderId="0" xfId="49" applyFont="1" applyAlignment="1">
      <alignment vertical="center" wrapText="1"/>
    </xf>
    <xf numFmtId="0" fontId="20" fillId="0" borderId="11" xfId="0" applyFont="1" applyFill="1" applyBorder="1" applyAlignment="1">
      <alignment vertical="center"/>
    </xf>
    <xf numFmtId="0" fontId="20" fillId="0" borderId="11" xfId="0" applyFont="1" applyFill="1" applyBorder="1" applyAlignment="1">
      <alignment horizontal="left" vertical="center"/>
    </xf>
    <xf numFmtId="0" fontId="20" fillId="0" borderId="10" xfId="0" applyFont="1" applyFill="1" applyBorder="1" applyAlignment="1">
      <alignment horizontal="center" vertical="center"/>
    </xf>
    <xf numFmtId="174" fontId="20" fillId="0" borderId="10" xfId="0" applyNumberFormat="1" applyFont="1" applyFill="1" applyBorder="1" applyAlignment="1">
      <alignment horizontal="center" vertical="center"/>
    </xf>
    <xf numFmtId="10" fontId="20" fillId="0" borderId="10" xfId="57" applyNumberFormat="1" applyFont="1" applyFill="1" applyBorder="1" applyAlignment="1">
      <alignment vertical="center"/>
    </xf>
    <xf numFmtId="10" fontId="20" fillId="0" borderId="10" xfId="57" applyNumberFormat="1" applyFont="1" applyFill="1" applyBorder="1" applyAlignment="1">
      <alignment horizontal="right" vertical="center"/>
    </xf>
    <xf numFmtId="9" fontId="20" fillId="0" borderId="10" xfId="57" applyNumberFormat="1" applyFont="1" applyFill="1" applyBorder="1" applyAlignment="1">
      <alignment horizontal="right" vertical="center"/>
    </xf>
    <xf numFmtId="167" fontId="31" fillId="0" borderId="0" xfId="45" applyFont="1" applyAlignment="1">
      <alignment vertical="center"/>
    </xf>
    <xf numFmtId="0" fontId="31" fillId="40" borderId="11" xfId="0" applyFont="1" applyFill="1" applyBorder="1" applyAlignment="1">
      <alignment vertical="center" wrapText="1"/>
    </xf>
    <xf numFmtId="0" fontId="31" fillId="40" borderId="12" xfId="0" applyFont="1" applyFill="1" applyBorder="1" applyAlignment="1">
      <alignment vertical="center" wrapText="1"/>
    </xf>
    <xf numFmtId="0" fontId="31" fillId="0" borderId="0" xfId="0" applyFont="1" applyAlignment="1">
      <alignment horizontal="left" vertical="center" wrapText="1"/>
    </xf>
    <xf numFmtId="0" fontId="31" fillId="0" borderId="0" xfId="0" applyFont="1" applyBorder="1" applyAlignment="1">
      <alignment horizontal="left" vertical="center" wrapText="1"/>
    </xf>
    <xf numFmtId="0" fontId="86" fillId="0" borderId="11" xfId="0" applyFont="1" applyBorder="1" applyAlignment="1">
      <alignment vertical="center"/>
    </xf>
    <xf numFmtId="0" fontId="86" fillId="0" borderId="12" xfId="0" applyFont="1" applyBorder="1" applyAlignment="1">
      <alignment vertical="center"/>
    </xf>
    <xf numFmtId="174" fontId="76" fillId="42" borderId="10" xfId="49" applyNumberFormat="1" applyFont="1" applyFill="1" applyBorder="1" applyAlignment="1">
      <alignment horizontal="center" vertical="center" wrapText="1"/>
    </xf>
    <xf numFmtId="0" fontId="22" fillId="0" borderId="0" xfId="49" applyFont="1" applyAlignment="1">
      <alignment vertical="center"/>
    </xf>
    <xf numFmtId="0" fontId="22" fillId="0" borderId="0" xfId="49" applyFont="1" applyBorder="1" applyAlignment="1">
      <alignment vertical="center"/>
    </xf>
    <xf numFmtId="174" fontId="20" fillId="0" borderId="0" xfId="49" applyNumberFormat="1" applyFont="1" applyAlignment="1">
      <alignment vertical="center"/>
    </xf>
    <xf numFmtId="0" fontId="20" fillId="0" borderId="11" xfId="49" applyFont="1" applyBorder="1" applyAlignment="1">
      <alignment vertical="center"/>
    </xf>
    <xf numFmtId="0" fontId="20" fillId="0" borderId="12" xfId="49" applyFont="1" applyBorder="1" applyAlignment="1">
      <alignment vertical="center"/>
    </xf>
    <xf numFmtId="0" fontId="42" fillId="40" borderId="12" xfId="0" applyFont="1" applyFill="1" applyBorder="1" applyAlignment="1">
      <alignment vertical="center"/>
    </xf>
    <xf numFmtId="166" fontId="42" fillId="0" borderId="0" xfId="1" applyNumberFormat="1" applyFont="1" applyBorder="1" applyAlignment="1">
      <alignment vertical="center"/>
    </xf>
    <xf numFmtId="166" fontId="20" fillId="0" borderId="0" xfId="49" applyNumberFormat="1" applyFont="1" applyAlignment="1">
      <alignment vertical="center"/>
    </xf>
    <xf numFmtId="0" fontId="22" fillId="0" borderId="16" xfId="49" applyFont="1" applyBorder="1" applyAlignment="1">
      <alignment vertical="center"/>
    </xf>
    <xf numFmtId="0" fontId="22" fillId="40" borderId="11" xfId="49" applyFont="1" applyFill="1" applyBorder="1" applyAlignment="1">
      <alignment vertical="center"/>
    </xf>
    <xf numFmtId="0" fontId="22" fillId="40" borderId="12" xfId="49" applyFont="1" applyFill="1" applyBorder="1" applyAlignment="1">
      <alignment vertical="center"/>
    </xf>
    <xf numFmtId="173" fontId="22" fillId="40" borderId="10" xfId="45" applyNumberFormat="1" applyFont="1" applyFill="1" applyBorder="1" applyAlignment="1">
      <alignment vertical="center"/>
    </xf>
    <xf numFmtId="41" fontId="22" fillId="40" borderId="10" xfId="51" applyFont="1" applyFill="1" applyBorder="1" applyAlignment="1">
      <alignment horizontal="left" vertical="center"/>
    </xf>
    <xf numFmtId="174" fontId="22" fillId="0" borderId="0" xfId="49" applyNumberFormat="1" applyFont="1" applyAlignment="1">
      <alignment vertical="center"/>
    </xf>
    <xf numFmtId="182" fontId="20" fillId="0" borderId="10" xfId="51" applyNumberFormat="1" applyFont="1" applyBorder="1" applyAlignment="1">
      <alignment vertical="center"/>
    </xf>
    <xf numFmtId="166" fontId="20" fillId="0" borderId="10" xfId="1" applyFont="1" applyBorder="1" applyAlignment="1">
      <alignment vertical="center"/>
    </xf>
    <xf numFmtId="41" fontId="20" fillId="0" borderId="10" xfId="51" applyFont="1" applyBorder="1" applyAlignment="1">
      <alignment vertical="center"/>
    </xf>
    <xf numFmtId="182" fontId="22" fillId="40" borderId="10" xfId="51" applyNumberFormat="1" applyFont="1" applyFill="1" applyBorder="1" applyAlignment="1">
      <alignment vertical="center"/>
    </xf>
    <xf numFmtId="166" fontId="22" fillId="40" borderId="10" xfId="1" applyFont="1" applyFill="1" applyBorder="1" applyAlignment="1">
      <alignment vertical="center"/>
    </xf>
    <xf numFmtId="41" fontId="22" fillId="40" borderId="10" xfId="51" applyFont="1" applyFill="1" applyBorder="1" applyAlignment="1">
      <alignment vertical="center"/>
    </xf>
    <xf numFmtId="0" fontId="20" fillId="0" borderId="0" xfId="49" applyFont="1" applyFill="1" applyAlignment="1">
      <alignment vertical="center"/>
    </xf>
    <xf numFmtId="167" fontId="20" fillId="0" borderId="0" xfId="49" applyNumberFormat="1" applyFont="1" applyAlignment="1">
      <alignment vertical="center"/>
    </xf>
    <xf numFmtId="0" fontId="85" fillId="0" borderId="16" xfId="0" applyFont="1" applyBorder="1" applyAlignment="1">
      <alignment vertical="center"/>
    </xf>
    <xf numFmtId="0" fontId="20" fillId="0" borderId="16" xfId="46" applyFont="1" applyBorder="1" applyAlignment="1">
      <alignment vertical="center"/>
    </xf>
    <xf numFmtId="3" fontId="20" fillId="0" borderId="0" xfId="46" applyNumberFormat="1" applyFont="1" applyAlignment="1">
      <alignment vertical="center"/>
    </xf>
    <xf numFmtId="0" fontId="20" fillId="0" borderId="0" xfId="46" applyFont="1" applyAlignment="1">
      <alignment vertical="center"/>
    </xf>
    <xf numFmtId="174" fontId="20" fillId="0" borderId="0" xfId="46" applyNumberFormat="1" applyFont="1" applyAlignment="1">
      <alignment vertical="center"/>
    </xf>
    <xf numFmtId="0" fontId="20" fillId="0" borderId="0" xfId="49" applyFont="1" applyAlignment="1">
      <alignment horizontal="left" vertical="center"/>
    </xf>
    <xf numFmtId="0" fontId="20" fillId="0" borderId="0" xfId="49" applyFont="1" applyBorder="1" applyAlignment="1">
      <alignment horizontal="left" vertical="center" wrapText="1"/>
    </xf>
    <xf numFmtId="0" fontId="22" fillId="0" borderId="0" xfId="49" applyFont="1" applyAlignment="1">
      <alignment horizontal="left" vertical="center"/>
    </xf>
    <xf numFmtId="166" fontId="20" fillId="0" borderId="0" xfId="46" applyNumberFormat="1" applyFont="1" applyAlignment="1">
      <alignment vertical="center"/>
    </xf>
    <xf numFmtId="10" fontId="20" fillId="0" borderId="0" xfId="57" applyNumberFormat="1" applyFont="1" applyAlignment="1">
      <alignment vertical="center"/>
    </xf>
    <xf numFmtId="165" fontId="20" fillId="0" borderId="0" xfId="46" applyNumberFormat="1" applyFont="1" applyAlignment="1">
      <alignment vertical="center"/>
    </xf>
    <xf numFmtId="0" fontId="20" fillId="40" borderId="10" xfId="46" applyFont="1" applyFill="1" applyBorder="1" applyAlignment="1">
      <alignment vertical="center"/>
    </xf>
    <xf numFmtId="0" fontId="20" fillId="0" borderId="0" xfId="46" applyFont="1" applyBorder="1" applyAlignment="1">
      <alignment vertical="center"/>
    </xf>
    <xf numFmtId="176" fontId="20" fillId="0" borderId="0" xfId="49" applyNumberFormat="1" applyFont="1" applyAlignment="1">
      <alignment vertical="center"/>
    </xf>
    <xf numFmtId="0" fontId="22" fillId="0" borderId="0" xfId="49" applyFont="1" applyFill="1" applyAlignment="1">
      <alignment vertical="center"/>
    </xf>
    <xf numFmtId="0" fontId="22" fillId="0" borderId="0" xfId="49" applyFont="1" applyFill="1" applyBorder="1" applyAlignment="1">
      <alignment vertical="center"/>
    </xf>
    <xf numFmtId="0" fontId="26" fillId="0" borderId="0" xfId="0" applyFont="1" applyFill="1" applyAlignment="1">
      <alignment horizontal="left" vertical="center" wrapText="1"/>
    </xf>
    <xf numFmtId="174" fontId="22" fillId="0" borderId="0" xfId="49" quotePrefix="1" applyNumberFormat="1" applyFont="1" applyAlignment="1">
      <alignment horizontal="left" vertical="center"/>
    </xf>
    <xf numFmtId="166" fontId="71" fillId="0" borderId="0" xfId="1" applyFont="1" applyBorder="1" applyAlignment="1">
      <alignment horizontal="left" indent="1"/>
    </xf>
    <xf numFmtId="0" fontId="67" fillId="0" borderId="0" xfId="0" applyFont="1"/>
    <xf numFmtId="0" fontId="68" fillId="0" borderId="0" xfId="0" applyFont="1"/>
    <xf numFmtId="0" fontId="69" fillId="0" borderId="0" xfId="0" applyFont="1"/>
    <xf numFmtId="0" fontId="70" fillId="0" borderId="0" xfId="0" applyFont="1"/>
    <xf numFmtId="0" fontId="70" fillId="0" borderId="0" xfId="0" applyFont="1" applyAlignment="1">
      <alignment horizontal="right"/>
    </xf>
    <xf numFmtId="0" fontId="69" fillId="0" borderId="0" xfId="0" applyFont="1" applyAlignment="1">
      <alignment horizontal="right"/>
    </xf>
    <xf numFmtId="0" fontId="87" fillId="0" borderId="0" xfId="0" applyFont="1"/>
    <xf numFmtId="0" fontId="87" fillId="0" borderId="0" xfId="0" applyFont="1" applyAlignment="1">
      <alignment horizontal="right"/>
    </xf>
    <xf numFmtId="173" fontId="68" fillId="0" borderId="0" xfId="0" applyNumberFormat="1" applyFont="1"/>
    <xf numFmtId="173" fontId="67" fillId="0" borderId="0" xfId="0" applyNumberFormat="1" applyFont="1"/>
    <xf numFmtId="173" fontId="69" fillId="0" borderId="0" xfId="0" applyNumberFormat="1" applyFont="1"/>
    <xf numFmtId="175" fontId="70" fillId="0" borderId="0" xfId="228" applyNumberFormat="1" applyFont="1" applyAlignment="1">
      <alignment horizontal="right"/>
    </xf>
    <xf numFmtId="175" fontId="87" fillId="0" borderId="0" xfId="228" applyNumberFormat="1" applyFont="1" applyAlignment="1">
      <alignment horizontal="right"/>
    </xf>
    <xf numFmtId="175" fontId="69" fillId="0" borderId="0" xfId="228" applyNumberFormat="1" applyFont="1" applyAlignment="1">
      <alignment horizontal="right"/>
    </xf>
    <xf numFmtId="41" fontId="27" fillId="0" borderId="10" xfId="51" applyNumberFormat="1" applyFont="1" applyFill="1" applyBorder="1" applyAlignment="1">
      <alignment wrapText="1"/>
    </xf>
    <xf numFmtId="41" fontId="27" fillId="0" borderId="0" xfId="0" applyNumberFormat="1" applyFont="1"/>
    <xf numFmtId="41" fontId="27" fillId="0" borderId="10" xfId="51" applyNumberFormat="1" applyFont="1" applyFill="1" applyBorder="1"/>
    <xf numFmtId="41" fontId="27" fillId="0" borderId="0" xfId="51" applyNumberFormat="1" applyFont="1" applyFill="1"/>
    <xf numFmtId="167" fontId="26" fillId="40" borderId="24" xfId="1" applyNumberFormat="1" applyFont="1" applyFill="1" applyBorder="1" applyAlignment="1">
      <alignment horizontal="left" vertical="center" indent="1"/>
    </xf>
    <xf numFmtId="167" fontId="42" fillId="40" borderId="24" xfId="1" applyNumberFormat="1" applyFont="1" applyFill="1" applyBorder="1" applyAlignment="1">
      <alignment horizontal="left" vertical="center" indent="1"/>
    </xf>
    <xf numFmtId="167" fontId="76" fillId="42" borderId="13" xfId="0" applyNumberFormat="1" applyFont="1" applyFill="1" applyBorder="1" applyAlignment="1">
      <alignment horizontal="center" vertical="center" wrapText="1"/>
    </xf>
    <xf numFmtId="167" fontId="42" fillId="40" borderId="24" xfId="1" applyNumberFormat="1" applyFont="1" applyFill="1" applyBorder="1" applyAlignment="1">
      <alignment horizontal="left" indent="1"/>
    </xf>
    <xf numFmtId="167" fontId="26" fillId="40" borderId="24" xfId="1" applyNumberFormat="1" applyFont="1" applyFill="1" applyBorder="1" applyAlignment="1">
      <alignment horizontal="left" wrapText="1" indent="1"/>
    </xf>
    <xf numFmtId="167" fontId="26" fillId="40" borderId="24" xfId="1" applyNumberFormat="1" applyFont="1" applyFill="1" applyBorder="1" applyAlignment="1">
      <alignment vertical="center"/>
    </xf>
    <xf numFmtId="167" fontId="42" fillId="40" borderId="10" xfId="1" applyNumberFormat="1" applyFont="1" applyFill="1" applyBorder="1" applyAlignment="1">
      <alignment vertical="center"/>
    </xf>
    <xf numFmtId="167" fontId="76" fillId="42" borderId="24" xfId="1" applyNumberFormat="1" applyFont="1" applyFill="1" applyBorder="1" applyAlignment="1">
      <alignment horizontal="center" vertical="center"/>
    </xf>
    <xf numFmtId="167" fontId="42" fillId="40" borderId="14" xfId="1" applyNumberFormat="1" applyFont="1" applyFill="1" applyBorder="1" applyAlignment="1">
      <alignment vertical="center"/>
    </xf>
    <xf numFmtId="167" fontId="42" fillId="40" borderId="10" xfId="51" applyNumberFormat="1" applyFont="1" applyFill="1" applyBorder="1" applyAlignment="1">
      <alignment horizontal="left" vertical="center" wrapText="1"/>
    </xf>
    <xf numFmtId="166" fontId="26" fillId="0" borderId="0" xfId="1" applyFont="1" applyFill="1" applyAlignment="1">
      <alignment vertical="center"/>
    </xf>
    <xf numFmtId="169" fontId="24" fillId="0" borderId="10" xfId="1" applyNumberFormat="1" applyFont="1" applyFill="1" applyBorder="1" applyAlignment="1">
      <alignment vertical="center"/>
    </xf>
    <xf numFmtId="169" fontId="24" fillId="0" borderId="10" xfId="1" applyNumberFormat="1" applyFont="1" applyFill="1" applyBorder="1" applyAlignment="1">
      <alignment horizontal="center" vertical="center" wrapText="1"/>
    </xf>
    <xf numFmtId="169" fontId="24" fillId="0" borderId="10" xfId="1" applyNumberFormat="1" applyFont="1" applyBorder="1" applyAlignment="1">
      <alignment horizontal="center" vertical="center" wrapText="1"/>
    </xf>
    <xf numFmtId="169" fontId="32" fillId="35" borderId="13" xfId="1" applyNumberFormat="1" applyFont="1" applyFill="1" applyBorder="1" applyAlignment="1">
      <alignment vertical="center"/>
    </xf>
    <xf numFmtId="169" fontId="32" fillId="35" borderId="10" xfId="1" applyNumberFormat="1" applyFont="1" applyFill="1" applyBorder="1" applyAlignment="1">
      <alignment horizontal="center" vertical="center" wrapText="1"/>
    </xf>
    <xf numFmtId="169" fontId="32" fillId="35" borderId="13" xfId="0" applyNumberFormat="1" applyFont="1" applyFill="1" applyBorder="1" applyAlignment="1">
      <alignment vertical="center"/>
    </xf>
    <xf numFmtId="169" fontId="24" fillId="35" borderId="10" xfId="1" applyNumberFormat="1" applyFont="1" applyFill="1" applyBorder="1" applyAlignment="1">
      <alignment vertical="center"/>
    </xf>
    <xf numFmtId="169" fontId="24" fillId="35" borderId="10" xfId="1" applyNumberFormat="1" applyFont="1" applyFill="1" applyBorder="1" applyAlignment="1">
      <alignment horizontal="center" vertical="center" wrapText="1"/>
    </xf>
    <xf numFmtId="169" fontId="32" fillId="35" borderId="10" xfId="1" applyNumberFormat="1" applyFont="1" applyFill="1" applyBorder="1" applyAlignment="1">
      <alignment vertical="center"/>
    </xf>
    <xf numFmtId="169" fontId="33" fillId="38" borderId="10" xfId="1" applyNumberFormat="1" applyFont="1" applyFill="1" applyBorder="1" applyAlignment="1">
      <alignment vertical="center"/>
    </xf>
    <xf numFmtId="169" fontId="0" fillId="0" borderId="0" xfId="1" applyNumberFormat="1" applyFont="1" applyAlignment="1">
      <alignment vertical="center"/>
    </xf>
    <xf numFmtId="169" fontId="30" fillId="0" borderId="0" xfId="1" applyNumberFormat="1" applyFont="1" applyAlignment="1">
      <alignment vertical="center"/>
    </xf>
    <xf numFmtId="169" fontId="23" fillId="0" borderId="13" xfId="1" applyNumberFormat="1" applyFont="1" applyFill="1" applyBorder="1" applyAlignment="1">
      <alignment vertical="center"/>
    </xf>
    <xf numFmtId="167" fontId="42" fillId="40" borderId="24" xfId="1" applyNumberFormat="1" applyFont="1" applyFill="1" applyBorder="1" applyAlignment="1">
      <alignment vertical="center"/>
    </xf>
    <xf numFmtId="167" fontId="22" fillId="40" borderId="14" xfId="1" applyNumberFormat="1" applyFont="1" applyFill="1" applyBorder="1" applyAlignment="1">
      <alignment vertical="center"/>
    </xf>
    <xf numFmtId="169" fontId="20" fillId="0" borderId="0" xfId="1" applyNumberFormat="1" applyFont="1" applyAlignment="1">
      <alignment vertical="center"/>
    </xf>
    <xf numFmtId="169" fontId="20" fillId="0" borderId="10" xfId="1" applyNumberFormat="1" applyFont="1" applyBorder="1" applyAlignment="1">
      <alignment vertical="center"/>
    </xf>
    <xf numFmtId="169" fontId="42" fillId="40" borderId="10" xfId="1" applyNumberFormat="1" applyFont="1" applyFill="1" applyBorder="1" applyAlignment="1">
      <alignment vertical="center"/>
    </xf>
    <xf numFmtId="182" fontId="20" fillId="0" borderId="10" xfId="51" applyNumberFormat="1" applyFont="1" applyBorder="1" applyAlignment="1">
      <alignment horizontal="right" vertical="center"/>
    </xf>
    <xf numFmtId="173" fontId="20" fillId="0" borderId="10" xfId="45" applyNumberFormat="1" applyFont="1" applyBorder="1" applyAlignment="1">
      <alignment vertical="center"/>
    </xf>
    <xf numFmtId="173" fontId="42" fillId="40" borderId="10" xfId="45" applyNumberFormat="1" applyFont="1" applyFill="1" applyBorder="1" applyAlignment="1">
      <alignment vertical="center"/>
    </xf>
    <xf numFmtId="14" fontId="20" fillId="0" borderId="10" xfId="0" applyNumberFormat="1" applyFont="1" applyFill="1" applyBorder="1" applyAlignment="1">
      <alignment horizontal="center" vertical="center"/>
    </xf>
    <xf numFmtId="169" fontId="20" fillId="0" borderId="10" xfId="1" applyNumberFormat="1" applyFont="1" applyFill="1" applyBorder="1" applyAlignment="1">
      <alignment horizontal="right" vertical="center"/>
    </xf>
    <xf numFmtId="169" fontId="22" fillId="40" borderId="10" xfId="46" applyNumberFormat="1" applyFont="1" applyFill="1" applyBorder="1" applyAlignment="1">
      <alignment vertical="center"/>
    </xf>
    <xf numFmtId="169" fontId="20" fillId="0" borderId="0" xfId="46" applyNumberFormat="1" applyFont="1" applyAlignment="1">
      <alignment vertical="center"/>
    </xf>
    <xf numFmtId="10" fontId="20" fillId="40" borderId="10" xfId="46" applyNumberFormat="1" applyFont="1" applyFill="1" applyBorder="1" applyAlignment="1">
      <alignment vertical="center"/>
    </xf>
    <xf numFmtId="10" fontId="20" fillId="0" borderId="0" xfId="46" applyNumberFormat="1" applyFont="1" applyAlignment="1">
      <alignment vertical="center"/>
    </xf>
    <xf numFmtId="10" fontId="20" fillId="0" borderId="0" xfId="49" applyNumberFormat="1" applyFont="1" applyAlignment="1">
      <alignment vertical="center"/>
    </xf>
    <xf numFmtId="186" fontId="26" fillId="0" borderId="10" xfId="0" applyNumberFormat="1" applyFont="1" applyBorder="1" applyAlignment="1">
      <alignment horizontal="right" vertical="center"/>
    </xf>
    <xf numFmtId="186" fontId="26" fillId="0" borderId="10" xfId="51" applyNumberFormat="1" applyFont="1" applyBorder="1" applyAlignment="1">
      <alignment horizontal="right" vertical="center"/>
    </xf>
    <xf numFmtId="186" fontId="31" fillId="40" borderId="10" xfId="0" applyNumberFormat="1" applyFont="1" applyFill="1" applyBorder="1" applyAlignment="1">
      <alignment horizontal="right" vertical="center"/>
    </xf>
    <xf numFmtId="186" fontId="31" fillId="40" borderId="10" xfId="51" applyNumberFormat="1" applyFont="1" applyFill="1" applyBorder="1" applyAlignment="1">
      <alignment horizontal="right" vertical="center"/>
    </xf>
    <xf numFmtId="186" fontId="26" fillId="0" borderId="0" xfId="0" applyNumberFormat="1" applyFont="1" applyAlignment="1">
      <alignment vertical="center"/>
    </xf>
    <xf numFmtId="186" fontId="20" fillId="0" borderId="0" xfId="1" applyNumberFormat="1" applyFont="1" applyAlignment="1">
      <alignment vertical="center"/>
    </xf>
    <xf numFmtId="166" fontId="42" fillId="40" borderId="10" xfId="1" applyFont="1" applyFill="1" applyBorder="1" applyAlignment="1">
      <alignment vertical="center"/>
    </xf>
    <xf numFmtId="0" fontId="88" fillId="41" borderId="0" xfId="0" applyFont="1" applyFill="1"/>
    <xf numFmtId="0" fontId="89" fillId="41" borderId="0" xfId="0" applyFont="1" applyFill="1" applyAlignment="1">
      <alignment horizontal="center"/>
    </xf>
    <xf numFmtId="0" fontId="88" fillId="0" borderId="0" xfId="0" applyFont="1" applyFill="1"/>
    <xf numFmtId="0" fontId="90" fillId="41" borderId="0" xfId="0" applyFont="1" applyFill="1"/>
    <xf numFmtId="0" fontId="91" fillId="41" borderId="0" xfId="0" applyFont="1" applyFill="1"/>
    <xf numFmtId="0" fontId="92" fillId="41" borderId="0" xfId="0" applyFont="1" applyFill="1"/>
    <xf numFmtId="0" fontId="93" fillId="41" borderId="0" xfId="58" applyFont="1" applyFill="1" applyBorder="1" applyAlignment="1">
      <alignment horizontal="center"/>
    </xf>
    <xf numFmtId="0" fontId="93" fillId="41" borderId="0" xfId="58" quotePrefix="1" applyFont="1" applyFill="1"/>
    <xf numFmtId="0" fontId="88" fillId="41" borderId="0" xfId="0" applyFont="1" applyFill="1" applyAlignment="1">
      <alignment horizontal="center"/>
    </xf>
    <xf numFmtId="0" fontId="93" fillId="41" borderId="0" xfId="58" quotePrefix="1" applyFont="1" applyFill="1" applyBorder="1" applyAlignment="1">
      <alignment horizontal="center"/>
    </xf>
    <xf numFmtId="0" fontId="94" fillId="41" borderId="0" xfId="0" applyFont="1" applyFill="1"/>
    <xf numFmtId="0" fontId="95" fillId="41" borderId="0" xfId="0" applyFont="1" applyFill="1" applyAlignment="1">
      <alignment horizontal="center"/>
    </xf>
    <xf numFmtId="0" fontId="59" fillId="0" borderId="0" xfId="0" applyFont="1" applyFill="1" applyAlignment="1">
      <alignment horizontal="center"/>
    </xf>
    <xf numFmtId="0" fontId="66" fillId="42" borderId="0" xfId="0" applyFont="1" applyFill="1" applyAlignment="1">
      <alignment horizontal="center" vertical="center" wrapText="1"/>
    </xf>
    <xf numFmtId="170" fontId="75" fillId="0" borderId="0" xfId="44" applyNumberFormat="1" applyFont="1" applyFill="1" applyBorder="1" applyAlignment="1" applyProtection="1">
      <alignment horizontal="left" wrapText="1"/>
    </xf>
    <xf numFmtId="0" fontId="26" fillId="0" borderId="0" xfId="0" applyFont="1" applyFill="1" applyAlignment="1">
      <alignment horizontal="left"/>
    </xf>
    <xf numFmtId="170" fontId="22" fillId="0" borderId="0" xfId="44" applyNumberFormat="1" applyFont="1" applyFill="1" applyBorder="1" applyAlignment="1" applyProtection="1">
      <alignment horizontal="left" wrapText="1"/>
    </xf>
    <xf numFmtId="0" fontId="73" fillId="0" borderId="0" xfId="0" applyFont="1" applyAlignment="1">
      <alignment horizontal="left"/>
    </xf>
    <xf numFmtId="0" fontId="76" fillId="42" borderId="23" xfId="0" applyFont="1" applyFill="1" applyBorder="1" applyAlignment="1">
      <alignment horizontal="center" vertical="center"/>
    </xf>
    <xf numFmtId="0" fontId="76" fillId="42" borderId="21" xfId="0" applyFont="1" applyFill="1" applyBorder="1" applyAlignment="1">
      <alignment horizontal="center" vertical="center"/>
    </xf>
    <xf numFmtId="170" fontId="75" fillId="0" borderId="0" xfId="44" applyNumberFormat="1" applyFont="1" applyFill="1" applyBorder="1" applyAlignment="1" applyProtection="1">
      <alignment horizontal="left" vertical="center" wrapText="1"/>
    </xf>
    <xf numFmtId="170" fontId="22" fillId="0" borderId="0" xfId="44" applyNumberFormat="1" applyFont="1" applyFill="1" applyBorder="1" applyAlignment="1" applyProtection="1">
      <alignment horizontal="left" vertical="center" wrapText="1"/>
    </xf>
    <xf numFmtId="0" fontId="44" fillId="0" borderId="0" xfId="0" applyFont="1" applyAlignment="1">
      <alignment horizontal="left" vertical="center"/>
    </xf>
    <xf numFmtId="185" fontId="42" fillId="37" borderId="10" xfId="51" applyNumberFormat="1" applyFont="1" applyFill="1" applyBorder="1" applyAlignment="1">
      <alignment horizontal="right" vertical="center" wrapText="1" indent="1"/>
    </xf>
    <xf numFmtId="185" fontId="42" fillId="37" borderId="10" xfId="51" applyNumberFormat="1" applyFont="1" applyFill="1" applyBorder="1" applyAlignment="1">
      <alignment horizontal="left" vertical="center"/>
    </xf>
    <xf numFmtId="167" fontId="26" fillId="37" borderId="10" xfId="51" applyNumberFormat="1" applyFont="1" applyFill="1" applyBorder="1" applyAlignment="1">
      <alignment horizontal="right" vertical="center" wrapText="1" indent="1"/>
    </xf>
    <xf numFmtId="176" fontId="42" fillId="40" borderId="10" xfId="51" applyNumberFormat="1" applyFont="1" applyFill="1" applyBorder="1" applyAlignment="1">
      <alignment horizontal="right" vertical="center" indent="1"/>
    </xf>
    <xf numFmtId="176" fontId="42" fillId="40" borderId="10" xfId="51" applyNumberFormat="1" applyFont="1" applyFill="1" applyBorder="1" applyAlignment="1">
      <alignment horizontal="left" vertical="center" indent="1"/>
    </xf>
    <xf numFmtId="167" fontId="42" fillId="37" borderId="10" xfId="51" applyNumberFormat="1" applyFont="1" applyFill="1" applyBorder="1" applyAlignment="1">
      <alignment horizontal="right" vertical="center" wrapText="1" indent="1"/>
    </xf>
    <xf numFmtId="185" fontId="26" fillId="37" borderId="10" xfId="51" applyNumberFormat="1" applyFont="1" applyFill="1" applyBorder="1" applyAlignment="1">
      <alignment horizontal="right" vertical="center" wrapText="1" indent="1"/>
    </xf>
    <xf numFmtId="170" fontId="75" fillId="0" borderId="0" xfId="44" applyNumberFormat="1" applyFont="1" applyFill="1" applyBorder="1" applyAlignment="1" applyProtection="1">
      <alignment horizontal="left"/>
    </xf>
    <xf numFmtId="0" fontId="42" fillId="0" borderId="0" xfId="0" applyFont="1" applyFill="1" applyAlignment="1">
      <alignment horizontal="left"/>
    </xf>
    <xf numFmtId="0" fontId="76" fillId="42" borderId="10" xfId="0" applyFont="1" applyFill="1" applyBorder="1" applyAlignment="1">
      <alignment horizontal="center" vertical="center" wrapText="1"/>
    </xf>
    <xf numFmtId="185" fontId="42" fillId="37" borderId="10" xfId="1" applyNumberFormat="1" applyFont="1" applyFill="1" applyBorder="1" applyAlignment="1">
      <alignment horizontal="center" vertical="center"/>
    </xf>
    <xf numFmtId="0" fontId="42" fillId="40" borderId="16" xfId="0" applyFont="1" applyFill="1" applyBorder="1" applyAlignment="1">
      <alignment horizontal="left" vertical="center" wrapText="1"/>
    </xf>
    <xf numFmtId="0" fontId="42" fillId="40" borderId="0" xfId="0" applyFont="1" applyFill="1" applyBorder="1" applyAlignment="1">
      <alignment horizontal="left" vertical="center" wrapText="1"/>
    </xf>
    <xf numFmtId="170" fontId="22" fillId="0" borderId="0" xfId="44" applyNumberFormat="1" applyFont="1" applyFill="1" applyBorder="1" applyAlignment="1" applyProtection="1">
      <alignment horizontal="left"/>
    </xf>
    <xf numFmtId="0" fontId="26" fillId="40" borderId="16" xfId="0" applyFont="1" applyFill="1" applyBorder="1" applyAlignment="1">
      <alignment vertical="center" wrapText="1"/>
    </xf>
    <xf numFmtId="0" fontId="26" fillId="40" borderId="0" xfId="0" applyFont="1" applyFill="1" applyBorder="1" applyAlignment="1">
      <alignment vertical="center" wrapText="1"/>
    </xf>
    <xf numFmtId="0" fontId="42" fillId="40" borderId="16" xfId="0" applyFont="1" applyFill="1" applyBorder="1" applyAlignment="1">
      <alignment vertical="center" wrapText="1"/>
    </xf>
    <xf numFmtId="0" fontId="42" fillId="40" borderId="0" xfId="0" applyFont="1" applyFill="1" applyBorder="1" applyAlignment="1">
      <alignment vertical="center" wrapText="1"/>
    </xf>
    <xf numFmtId="0" fontId="33" fillId="38" borderId="10" xfId="0" applyFont="1" applyFill="1" applyBorder="1" applyAlignment="1">
      <alignment horizontal="center" vertical="center" wrapText="1"/>
    </xf>
    <xf numFmtId="166" fontId="24" fillId="36" borderId="10" xfId="1" applyFont="1" applyFill="1" applyBorder="1" applyAlignment="1">
      <alignment horizontal="center" vertical="center" wrapText="1"/>
    </xf>
    <xf numFmtId="166" fontId="24" fillId="39" borderId="11" xfId="1" applyFont="1" applyFill="1" applyBorder="1" applyAlignment="1">
      <alignment horizontal="center" vertical="center" wrapText="1"/>
    </xf>
    <xf numFmtId="166" fontId="24" fillId="39" borderId="19" xfId="1" applyFont="1" applyFill="1" applyBorder="1" applyAlignment="1">
      <alignment horizontal="center" vertical="center" wrapText="1"/>
    </xf>
    <xf numFmtId="166" fontId="24" fillId="39" borderId="12" xfId="1" applyFont="1" applyFill="1" applyBorder="1" applyAlignment="1">
      <alignment horizontal="center" vertical="center" wrapText="1"/>
    </xf>
    <xf numFmtId="166" fontId="24" fillId="34" borderId="11" xfId="1" applyFont="1" applyFill="1" applyBorder="1" applyAlignment="1">
      <alignment horizontal="center" vertical="center" wrapText="1"/>
    </xf>
    <xf numFmtId="166" fontId="24" fillId="34" borderId="12" xfId="1" applyFont="1" applyFill="1" applyBorder="1" applyAlignment="1">
      <alignment horizontal="center" vertical="center" wrapText="1"/>
    </xf>
    <xf numFmtId="9" fontId="26" fillId="0" borderId="10" xfId="0" applyNumberFormat="1" applyFont="1" applyBorder="1" applyAlignment="1">
      <alignment horizontal="center" vertical="center"/>
    </xf>
    <xf numFmtId="0" fontId="26" fillId="0" borderId="10" xfId="0" applyFont="1" applyBorder="1" applyAlignment="1">
      <alignment horizontal="center" vertical="center"/>
    </xf>
    <xf numFmtId="0" fontId="26" fillId="0" borderId="0" xfId="0" applyFont="1" applyBorder="1" applyAlignment="1">
      <alignment horizontal="left" vertical="center" wrapText="1"/>
    </xf>
    <xf numFmtId="0" fontId="26" fillId="0" borderId="10" xfId="0" applyFont="1" applyBorder="1" applyAlignment="1">
      <alignment horizontal="left" vertical="center" wrapText="1" indent="1"/>
    </xf>
    <xf numFmtId="9" fontId="26" fillId="0" borderId="11" xfId="0" applyNumberFormat="1" applyFont="1" applyBorder="1" applyAlignment="1">
      <alignment horizontal="center" vertical="center"/>
    </xf>
    <xf numFmtId="9" fontId="26" fillId="0" borderId="12" xfId="0" applyNumberFormat="1" applyFont="1" applyBorder="1" applyAlignment="1">
      <alignment horizontal="center" vertical="center"/>
    </xf>
    <xf numFmtId="0" fontId="26" fillId="0" borderId="0" xfId="0" applyFont="1" applyFill="1" applyBorder="1" applyAlignment="1">
      <alignment horizontal="left" vertical="center" wrapText="1"/>
    </xf>
    <xf numFmtId="0" fontId="76" fillId="42" borderId="10" xfId="0" applyFont="1" applyFill="1" applyBorder="1" applyAlignment="1">
      <alignment horizontal="center" vertical="center"/>
    </xf>
    <xf numFmtId="0" fontId="74" fillId="0" borderId="0" xfId="0" applyFont="1" applyFill="1" applyBorder="1" applyAlignment="1">
      <alignment horizontal="center" vertical="center" wrapText="1"/>
    </xf>
    <xf numFmtId="0" fontId="20" fillId="0" borderId="0" xfId="49" applyFont="1" applyAlignment="1">
      <alignment horizontal="left" vertical="center" wrapText="1"/>
    </xf>
    <xf numFmtId="0" fontId="76" fillId="42" borderId="11" xfId="0" applyFont="1" applyFill="1" applyBorder="1" applyAlignment="1">
      <alignment horizontal="center" vertical="center"/>
    </xf>
    <xf numFmtId="0" fontId="76" fillId="42" borderId="12" xfId="0" applyFont="1" applyFill="1" applyBorder="1" applyAlignment="1">
      <alignment horizontal="center" vertical="center"/>
    </xf>
    <xf numFmtId="0" fontId="22" fillId="40" borderId="10" xfId="46" applyFont="1" applyFill="1" applyBorder="1" applyAlignment="1">
      <alignment horizontal="center" vertical="center"/>
    </xf>
    <xf numFmtId="0" fontId="76" fillId="42" borderId="17" xfId="0" applyFont="1" applyFill="1" applyBorder="1" applyAlignment="1">
      <alignment horizontal="center" vertical="center"/>
    </xf>
    <xf numFmtId="0" fontId="76" fillId="42" borderId="20" xfId="0" applyFont="1" applyFill="1" applyBorder="1" applyAlignment="1">
      <alignment horizontal="center" vertical="center"/>
    </xf>
    <xf numFmtId="0" fontId="76" fillId="42" borderId="18" xfId="0" applyFont="1" applyFill="1" applyBorder="1" applyAlignment="1">
      <alignment horizontal="center" vertical="center"/>
    </xf>
    <xf numFmtId="0" fontId="76" fillId="42" borderId="11" xfId="0" applyFont="1" applyFill="1" applyBorder="1" applyAlignment="1">
      <alignment horizontal="center" vertical="center" wrapText="1"/>
    </xf>
    <xf numFmtId="0" fontId="76" fillId="42" borderId="12" xfId="0" applyFont="1" applyFill="1" applyBorder="1" applyAlignment="1">
      <alignment horizontal="center" vertical="center" wrapText="1"/>
    </xf>
    <xf numFmtId="0" fontId="26" fillId="0" borderId="0" xfId="0" applyFont="1" applyFill="1" applyAlignment="1">
      <alignment horizontal="left" vertical="center" wrapText="1"/>
    </xf>
  </cellXfs>
  <cellStyles count="229">
    <cellStyle name="          _x000d__x000a_386grabber=VGA.3GR_x000d__x000a_" xfId="72" xr:uid="{3B2EA6D6-9AD7-4E38-AA9D-03B0DEA2046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81" xr:uid="{3C76A092-425A-47B1-ACD3-96A7ECF5DC5D}"/>
    <cellStyle name="Comma [0] 2 2" xfId="83" xr:uid="{2FF0821A-6563-4AEB-A741-B2E2DDC915E7}"/>
    <cellStyle name="Comma [0] 2 2 2" xfId="113" xr:uid="{E15CA6FF-2891-4E1D-AE10-8C732E79EC7A}"/>
    <cellStyle name="Comma [0] 2 2 2 2" xfId="208" xr:uid="{9138560E-2BBC-4676-8347-16DD6D234CD7}"/>
    <cellStyle name="Comma [0] 2 2 2 3" xfId="161" xr:uid="{2C40B238-A5EB-4030-BA72-8BC425471293}"/>
    <cellStyle name="Comma [0] 2 2 3" xfId="195" xr:uid="{44B8AB3F-D43A-4E30-9F03-951C249EA70B}"/>
    <cellStyle name="Comma [0] 2 2 4" xfId="183" xr:uid="{F6493505-6FC7-494A-B252-F4D5F25224D6}"/>
    <cellStyle name="Comma [0] 2 2 5" xfId="151" xr:uid="{416881C4-5436-452E-B933-14FA198EA4E4}"/>
    <cellStyle name="Comma [0] 2 3" xfId="112" xr:uid="{3D4F54CF-D7B3-4C46-B0BE-83192F1E3A16}"/>
    <cellStyle name="Comma [0] 2 3 2" xfId="207" xr:uid="{519577A8-F97A-4F64-A13A-F3353E797267}"/>
    <cellStyle name="Comma [0] 2 3 3" xfId="160" xr:uid="{50250919-175D-4FB8-BBC0-40D4D16E87DC}"/>
    <cellStyle name="Comma [0] 2 4" xfId="148" xr:uid="{16039F4F-D3AC-4055-AC7A-E5624E5D7558}"/>
    <cellStyle name="Comma [0] 2 5" xfId="182" xr:uid="{C4E1E27D-01F8-455B-A759-CA0C41AE5668}"/>
    <cellStyle name="Comma 2" xfId="50" xr:uid="{00000000-0005-0000-0000-00001D000000}"/>
    <cellStyle name="Comma 2 2" xfId="55" xr:uid="{00000000-0005-0000-0000-00001E000000}"/>
    <cellStyle name="Comma 2 2 2" xfId="100" xr:uid="{EFBB52B6-1E5F-4D9A-8784-5BE4667991A4}"/>
    <cellStyle name="Comma 2 2 2 2" xfId="118" xr:uid="{88093735-5AD0-400F-88A0-A02F4328DD2E}"/>
    <cellStyle name="Comma 2 2 2 2 2" xfId="213" xr:uid="{89E0B532-5ED5-4AD9-8EFB-A9AC8A7FE14B}"/>
    <cellStyle name="Comma 2 2 2 2 3" xfId="166" xr:uid="{7B2884FC-6FD6-47AF-964B-E8F6A88CF69B}"/>
    <cellStyle name="Comma 2 2 2 3" xfId="199" xr:uid="{459878C0-C0D3-4276-8E0B-F600B4EDDADE}"/>
    <cellStyle name="Comma 2 2 2 4" xfId="188" xr:uid="{1B7E840E-9ADF-4378-863C-9A79AFE6ABBC}"/>
    <cellStyle name="Comma 2 2 2 5" xfId="155" xr:uid="{07D98E84-532E-4700-8A85-2DBACD98CBD9}"/>
    <cellStyle name="Comma 2 2 3" xfId="116" xr:uid="{511475E3-3F53-455B-8F35-01BF756A85EE}"/>
    <cellStyle name="Comma 2 2 3 2" xfId="211" xr:uid="{1455A3EE-4AB9-4638-9292-9D0999445DA8}"/>
    <cellStyle name="Comma 2 2 3 3" xfId="164" xr:uid="{5F23FC38-61A0-45FA-9D5F-334D2AD78CAB}"/>
    <cellStyle name="Comma 2 2 4" xfId="144" xr:uid="{D89E0E3A-9D07-4D6F-B77D-34FCBB156655}"/>
    <cellStyle name="Comma 2 2 5" xfId="186" xr:uid="{D01014D5-7185-43A3-8325-D7A162D4C612}"/>
    <cellStyle name="Comma 2 2 6" xfId="97" xr:uid="{387B636F-D775-40B0-8C8A-77B29AF3FDE7}"/>
    <cellStyle name="Comma 2 2 7" xfId="68" xr:uid="{59B2D8C1-2C6F-416E-9708-FAA777B613B5}"/>
    <cellStyle name="Comma 2 2 8" xfId="226" xr:uid="{C23102A2-8E7B-4267-937B-105494B80959}"/>
    <cellStyle name="Comma 2 2 9" xfId="63" xr:uid="{47F97648-72C1-4BD6-8CEC-EFEA07FE4359}"/>
    <cellStyle name="Comma 2 3" xfId="114" xr:uid="{61FAE388-EB06-48CD-BE91-A1D5AC20691D}"/>
    <cellStyle name="Comma 2 3 2" xfId="209" xr:uid="{20B1913D-9C55-4E8E-851D-759536F0C4D4}"/>
    <cellStyle name="Comma 2 3 3" xfId="162" xr:uid="{21D2D203-C6C0-4938-A434-AF4F089AB335}"/>
    <cellStyle name="Comma 2 4" xfId="196" xr:uid="{04425C75-037F-46A6-A903-F3E7E8D67E98}"/>
    <cellStyle name="Comma 2 5" xfId="184" xr:uid="{66BD07A6-D025-408C-AF9B-147C067759A4}"/>
    <cellStyle name="Comma 2 6" xfId="152" xr:uid="{62FFA87D-C150-4FD6-8F4F-E9C0E3141A3D}"/>
    <cellStyle name="Comma 2 7" xfId="84" xr:uid="{68FF14FA-32C0-4412-9A01-418C79F05F1B}"/>
    <cellStyle name="Comma 3" xfId="93" xr:uid="{778820F1-54C2-4A56-B700-3E784666F2F5}"/>
    <cellStyle name="Comma 3 2" xfId="133" xr:uid="{21F85D56-9C1D-49BC-A794-0FFA26E200D2}"/>
    <cellStyle name="Comma 4" xfId="94" xr:uid="{456E5C12-1C7E-49C5-BA0B-C8BA0B306B5B}"/>
    <cellStyle name="Comma 4 2" xfId="134" xr:uid="{8091119E-E6E0-460D-86D0-921429EA025F}"/>
    <cellStyle name="Comma 5" xfId="82" xr:uid="{525BCA87-03EA-4069-B71B-B05119DCD756}"/>
    <cellStyle name="Comma 5 2" xfId="131" xr:uid="{91927FFF-8701-4967-9C92-82E6B9C953C9}"/>
    <cellStyle name="Comma 6" xfId="90" xr:uid="{25B8D004-B9B9-4F15-9650-4122E9A12C8F}"/>
    <cellStyle name="Comma 6 2" xfId="132" xr:uid="{131843BB-189B-4591-80DF-7D1D0D6EB43B}"/>
    <cellStyle name="Comma 7" xfId="95" xr:uid="{E94D02A0-4BE5-4727-BB4F-0E93C8B0C811}"/>
    <cellStyle name="Comma 7 2" xfId="135" xr:uid="{91A33982-9653-42B8-8E85-2BCCAC3F7F74}"/>
    <cellStyle name="Comma 8" xfId="96" xr:uid="{D19FE2D4-67F6-4205-90FF-5F4E94AAC68A}"/>
    <cellStyle name="Comma 8 2" xfId="136"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10" xfId="98" xr:uid="{7027B8B8-83EF-420C-9FA9-78EF53089FD0}"/>
    <cellStyle name="Millares [0] 11" xfId="70" xr:uid="{918926A1-D1AD-4499-A95D-5E9633C87512}"/>
    <cellStyle name="Millares [0] 12" xfId="65" xr:uid="{393FBA3E-7033-4589-A4F4-B647B0487923}"/>
    <cellStyle name="Millares [0] 13" xfId="224" xr:uid="{CA8CCFB0-9790-4D65-B5F8-BD199CC0DF66}"/>
    <cellStyle name="Millares [0] 14" xfId="61" xr:uid="{DD37AB62-8369-4A26-A238-129480FD4970}"/>
    <cellStyle name="Millares [0] 2" xfId="45" xr:uid="{00000000-0005-0000-0000-000028000000}"/>
    <cellStyle name="Millares [0] 2 2" xfId="54" xr:uid="{00000000-0005-0000-0000-000029000000}"/>
    <cellStyle name="Millares [0] 2 2 2" xfId="121" xr:uid="{444087E8-D5B6-444C-88A1-E47440159E93}"/>
    <cellStyle name="Millares [0] 2 2 2 2" xfId="216" xr:uid="{BE4E9EEE-2D70-4CB0-8330-CA43B3E5B5D1}"/>
    <cellStyle name="Millares [0] 2 2 2 3" xfId="169" xr:uid="{941AE9FF-8DB4-421F-9B0A-C7296D229288}"/>
    <cellStyle name="Millares [0] 2 2 3" xfId="204" xr:uid="{036F7E65-CE62-45DB-8CBE-84C530F817D6}"/>
    <cellStyle name="Millares [0] 2 2 4" xfId="158" xr:uid="{C84026AE-336E-4DF9-BBD2-84125DCC8512}"/>
    <cellStyle name="Millares [0] 2 2 5" xfId="110" xr:uid="{C44E58CB-5201-4CA2-B5ED-389890EDAE8D}"/>
    <cellStyle name="Millares [0] 2 2 6" xfId="67" xr:uid="{653E040A-E10B-4932-B8C8-9F154A72535A}"/>
    <cellStyle name="Millares [0] 2 2 7" xfId="225" xr:uid="{2BA2888B-68FF-407A-B2E1-91C9A745561C}"/>
    <cellStyle name="Millares [0] 2 2 8" xfId="62" xr:uid="{61976DBF-B336-4DB1-956B-A9B6E8775F2D}"/>
    <cellStyle name="Millares [0] 2 3" xfId="145" xr:uid="{5BC77479-E42D-4879-A674-49930D314FF7}"/>
    <cellStyle name="Millares [0] 2 4" xfId="178" xr:uid="{4CD78668-7944-41F4-B43A-EA60FCE78FD6}"/>
    <cellStyle name="Millares [0] 2 5" xfId="99" xr:uid="{372B35B9-DA8E-4BDF-935A-FE1293E1E9E0}"/>
    <cellStyle name="Millares [0] 3" xfId="56" xr:uid="{00000000-0005-0000-0000-00002A000000}"/>
    <cellStyle name="Millares [0] 3 10" xfId="64" xr:uid="{27E7C5C7-2109-4BD3-A5FB-269E95DCE746}"/>
    <cellStyle name="Millares [0] 3 2" xfId="120" xr:uid="{2752B5B7-591E-4816-AA25-8924128D35F7}"/>
    <cellStyle name="Millares [0] 3 2 2" xfId="215" xr:uid="{787282D7-4001-496D-81B0-AA6AC59691C5}"/>
    <cellStyle name="Millares [0] 3 2 3" xfId="168" xr:uid="{82C2B9CD-7B54-4E71-965B-CA0FC84B5588}"/>
    <cellStyle name="Millares [0] 3 3" xfId="203" xr:uid="{D2B15B86-F3A6-414F-B9ED-8AB373E9ADEB}"/>
    <cellStyle name="Millares [0] 3 4" xfId="187" xr:uid="{9C29C018-411E-477B-A71F-D920A94E609E}"/>
    <cellStyle name="Millares [0] 3 5" xfId="157" xr:uid="{90C42F3F-F635-4B72-B898-BFFC4EEB9CAC}"/>
    <cellStyle name="Millares [0] 3 6" xfId="108" xr:uid="{FF67C37B-F306-45E2-9936-83FBB7EEB361}"/>
    <cellStyle name="Millares [0] 3 7" xfId="73" xr:uid="{D3AF0AA7-97EE-4E15-93F0-BA1682398B3A}"/>
    <cellStyle name="Millares [0] 3 8" xfId="69" xr:uid="{68AC2F82-82C1-4A8C-B6DD-CD000AE7E0B2}"/>
    <cellStyle name="Millares [0] 3 9" xfId="227" xr:uid="{50CB471E-2D2B-4C30-BB7B-BE2E96C98810}"/>
    <cellStyle name="Millares [0] 4" xfId="117" xr:uid="{EEB70B32-37D0-4A5F-8270-B5779EC67934}"/>
    <cellStyle name="Millares [0] 4 2" xfId="212" xr:uid="{011F4C49-F916-484B-BF49-B5F019D88CA7}"/>
    <cellStyle name="Millares [0] 4 3" xfId="191" xr:uid="{905DD5C1-FC26-4433-A941-3421FEE4C6D6}"/>
    <cellStyle name="Millares [0] 4 4" xfId="165" xr:uid="{42B1FD4F-112F-4319-B161-DDEEF9B090B3}"/>
    <cellStyle name="Millares [0] 5" xfId="127" xr:uid="{00C47553-A5C1-4973-97F8-6490CBF3D58C}"/>
    <cellStyle name="Millares [0] 5 2" xfId="217" xr:uid="{7DE254B1-E8C6-4B3C-8020-5B97A1124BC4}"/>
    <cellStyle name="Millares [0] 5 3" xfId="179" xr:uid="{96B38845-845C-4C2B-8027-1868C769204E}"/>
    <cellStyle name="Millares [0] 5 4" xfId="171" xr:uid="{56D6A743-D87D-4EAF-864B-80EB3EEB3F8C}"/>
    <cellStyle name="Millares [0] 6" xfId="140" xr:uid="{C71346D5-8A9E-4E5A-B318-400A299949EA}"/>
    <cellStyle name="Millares [0] 6 2" xfId="222" xr:uid="{FE99CC80-3DEE-4C42-9179-03177617D921}"/>
    <cellStyle name="Millares [0] 6 3" xfId="192" xr:uid="{1F229CF4-03E5-4898-9869-B985E4137869}"/>
    <cellStyle name="Millares [0] 6 4" xfId="176" xr:uid="{045E468C-100F-4482-B8AF-86317EEFA101}"/>
    <cellStyle name="Millares [0] 7" xfId="126" xr:uid="{863A199F-E28E-49CB-BE99-6AB098309454}"/>
    <cellStyle name="Millares [0] 8" xfId="198" xr:uid="{E073E802-4471-4B7A-9602-ED5949E0391E}"/>
    <cellStyle name="Millares [0] 9" xfId="154" xr:uid="{64FB11A1-55D4-4CE5-9DCB-5551E88679B4}"/>
    <cellStyle name="Millares 10" xfId="123" xr:uid="{B5C8FB15-81D6-4729-853B-BE6A91C3AE3E}"/>
    <cellStyle name="Millares 10 2" xfId="143" xr:uid="{D27EBD3D-E0E8-41F1-B426-26DDDEBB320D}"/>
    <cellStyle name="Millares 11" xfId="149" xr:uid="{480CB95B-AB67-4A56-A5C2-D258294178EA}"/>
    <cellStyle name="Millares 11 2" xfId="223" xr:uid="{7EC95D47-2EAB-4B2F-AFBA-E3ED6D0ED457}"/>
    <cellStyle name="Millares 11 3" xfId="177" xr:uid="{411B36E8-AA45-4475-826A-543C5979F40E}"/>
    <cellStyle name="Millares 12" xfId="124" xr:uid="{2ED0BD92-8325-43DB-BC62-D3C40AEC65D5}"/>
    <cellStyle name="Millares 13" xfId="194" xr:uid="{CB49CCE0-56CF-4270-98C5-090BC947110E}"/>
    <cellStyle name="Millares 14" xfId="193" xr:uid="{99C7F1EE-422C-4300-8A2E-C011B7B70F46}"/>
    <cellStyle name="Millares 15" xfId="180" xr:uid="{4A0F333C-8C76-4E3E-89BE-7E7CB4BC7DFC}"/>
    <cellStyle name="Millares 16" xfId="150" xr:uid="{B6A678D4-7441-41BF-876B-9E7297BF91F6}"/>
    <cellStyle name="Millares 17" xfId="170" xr:uid="{68B5CC5C-799C-4FCF-A22A-F38D46E72045}"/>
    <cellStyle name="Millares 18" xfId="80" xr:uid="{1992A6D3-B3A7-44C2-95B9-BFBA7D22BD1C}"/>
    <cellStyle name="Millares 19" xfId="228" xr:uid="{F3F62BB3-2126-4DCD-A191-84EB7A7BA6F0}"/>
    <cellStyle name="Millares 19 2" xfId="105" xr:uid="{CB8D23BD-582C-4673-83BE-477008C99388}"/>
    <cellStyle name="Millares 19 2 2" xfId="119" xr:uid="{DCF4762F-82D0-4423-99E0-6E2354DCF33E}"/>
    <cellStyle name="Millares 19 2 2 2" xfId="214" xr:uid="{41A3C71D-EC70-473D-BB19-49021DB6CD64}"/>
    <cellStyle name="Millares 19 2 2 3" xfId="167" xr:uid="{BCEC1935-7DEC-4AFC-9349-7FB31C4AA8D6}"/>
    <cellStyle name="Millares 19 2 3" xfId="202" xr:uid="{B8F7DC33-5913-43D5-B9BA-004CF7BA6144}"/>
    <cellStyle name="Millares 19 2 4" xfId="156" xr:uid="{D08CF6AB-F420-4E1C-A156-C43A8FCE0509}"/>
    <cellStyle name="Millares 2" xfId="52" xr:uid="{00000000-0005-0000-0000-00002B000000}"/>
    <cellStyle name="Millares 2 2" xfId="86" xr:uid="{BEC81240-2D07-4183-B41C-6DE29DC2325B}"/>
    <cellStyle name="Millares 2 2 2" xfId="115" xr:uid="{BBA4AA93-8441-4F85-83B3-D425636EC9F8}"/>
    <cellStyle name="Millares 2 2 2 2" xfId="210" xr:uid="{31768793-D93E-444F-9C6F-C93755DA57EE}"/>
    <cellStyle name="Millares 2 2 2 3" xfId="163" xr:uid="{D3E56AA9-D8D4-45D0-9EB3-D8703DB7286A}"/>
    <cellStyle name="Millares 2 2 3" xfId="197" xr:uid="{27E8FC11-377E-414F-AC63-017C1554F12B}"/>
    <cellStyle name="Millares 2 2 4" xfId="185" xr:uid="{40D7C577-B67B-4D74-B4E0-EB29CCC57990}"/>
    <cellStyle name="Millares 2 2 5" xfId="153" xr:uid="{E5141416-4AE1-4EFC-A3DF-6C37A0319666}"/>
    <cellStyle name="Millares 2 3" xfId="104" xr:uid="{E15B6AC8-6F82-43B1-AE60-CE1FBD3477B1}"/>
    <cellStyle name="Millares 2 4" xfId="109" xr:uid="{E0D3185D-B9BE-4E7F-9634-26C155CF10FC}"/>
    <cellStyle name="Millares 2 4 2" xfId="125" xr:uid="{1C74E544-1604-4350-9FEE-C1ED34248E68}"/>
    <cellStyle name="Millares 2 5" xfId="85" xr:uid="{CE6FD2C3-EF02-42C2-A0F9-BE7FC11EDB7F}"/>
    <cellStyle name="Millares 2 6" xfId="71" xr:uid="{F9734C28-094C-4B6A-8437-FFF8BF6C13D4}"/>
    <cellStyle name="Millares 3" xfId="75" xr:uid="{566134E5-AB17-4896-9165-A1B5F61F1CDD}"/>
    <cellStyle name="Millares 3 2" xfId="87" xr:uid="{33850BC5-EDBF-41E1-82B6-EDF12FF6BEC3}"/>
    <cellStyle name="Millares 4" xfId="74" xr:uid="{57B61CD4-D27E-4388-848F-B6CDC2A10C6F}"/>
    <cellStyle name="Millares 4 2" xfId="142" xr:uid="{21976B17-B7DE-40CF-94AE-01C5546EDD73}"/>
    <cellStyle name="Millares 4 3" xfId="130" xr:uid="{064D8132-76CA-4B35-99B4-299FEE38CF22}"/>
    <cellStyle name="Millares 4 3 2" xfId="219" xr:uid="{68F04B1E-8E46-4F9C-8DF2-5A70619965FA}"/>
    <cellStyle name="Millares 4 3 3" xfId="173" xr:uid="{FF2CD513-91D4-436D-B478-ACFA1937E4AB}"/>
    <cellStyle name="Millares 4 4" xfId="201" xr:uid="{3CB8C70A-A3BA-42FD-9889-03BC237E28D9}"/>
    <cellStyle name="Millares 4 5" xfId="181" xr:uid="{63BD81DC-9B93-4855-A44C-40A781059CBF}"/>
    <cellStyle name="Millares 5" xfId="77" xr:uid="{F5D6159B-0F9D-4F02-AE4D-2E83E60A7162}"/>
    <cellStyle name="Millares 5 2" xfId="146" xr:uid="{E364F80C-7B98-4ECC-B005-C9D3FF8E28F0}"/>
    <cellStyle name="Millares 5 3" xfId="138" xr:uid="{D94E3D84-AF03-4594-8A1D-456AA8BF96DF}"/>
    <cellStyle name="Millares 5 3 2" xfId="220" xr:uid="{C47329A5-F203-41F3-BB98-BB43F8B32538}"/>
    <cellStyle name="Millares 5 3 3" xfId="174" xr:uid="{CAEF0B08-D0B5-4B5A-B450-9A8E1D6ED7C0}"/>
    <cellStyle name="Millares 5 4" xfId="200" xr:uid="{0BD0DA7A-9651-4CF9-90F8-7380F104DF4E}"/>
    <cellStyle name="Millares 5 5" xfId="189" xr:uid="{E769589C-3131-4D98-85CA-C344FCAA4851}"/>
    <cellStyle name="Millares 6" xfId="78" xr:uid="{9008DB2E-E5AA-462D-8E7D-AD2C47EC0BAF}"/>
    <cellStyle name="Millares 6 2" xfId="129" xr:uid="{90703010-5992-4752-9297-BFEA0AC9836E}"/>
    <cellStyle name="Millares 6 3" xfId="139" xr:uid="{BC48930B-980A-43C3-A08F-58E9CC65DA88}"/>
    <cellStyle name="Millares 6 3 2" xfId="221" xr:uid="{4785E7D6-504B-4D7C-B807-7D35C13CFF04}"/>
    <cellStyle name="Millares 6 3 3" xfId="175" xr:uid="{829E198E-14C0-4C3C-83F6-6E50618446DE}"/>
    <cellStyle name="Millares 6 4" xfId="205" xr:uid="{5562FF6F-11FC-4F38-B58E-D03D8F557B7D}"/>
    <cellStyle name="Millares 6 5" xfId="190" xr:uid="{37F606AB-1039-48DC-BD7B-A685B3937ACF}"/>
    <cellStyle name="Millares 7" xfId="76" xr:uid="{3D93FB72-EA4A-415E-A9C5-934C3D160EB6}"/>
    <cellStyle name="Millares 7 2" xfId="128" xr:uid="{AB831821-9F66-4229-9E76-7517F50E44FA}"/>
    <cellStyle name="Millares 7 2 2" xfId="218" xr:uid="{DDFEEAA7-C8AE-4BDF-A182-AB581ECF236A}"/>
    <cellStyle name="Millares 7 2 3" xfId="172" xr:uid="{4D9366BB-BD8B-4D35-9504-820987773060}"/>
    <cellStyle name="Millares 7 3" xfId="141" xr:uid="{519450C5-A90B-439B-A7BC-CF53A34CCEE3}"/>
    <cellStyle name="Millares 7 4" xfId="206" xr:uid="{FCB19F66-BF22-43A6-BD5E-1EE43554145D}"/>
    <cellStyle name="Millares 7 5" xfId="159" xr:uid="{82CEEE9C-ABC8-4A63-964D-0375C02FDAED}"/>
    <cellStyle name="Millares 7 6" xfId="111" xr:uid="{8A12438C-5D62-43EA-AB23-24BC0E03F316}"/>
    <cellStyle name="Millares 8" xfId="79" xr:uid="{D25E58D0-5332-4192-9A4E-03DF9FB8ABBA}"/>
    <cellStyle name="Millares 8 2" xfId="147" xr:uid="{AF9A716D-64DE-48C6-8FCA-C1DB9ADEFBC8}"/>
    <cellStyle name="Millares 8 3" xfId="122" xr:uid="{B6FBE7EA-0E64-4647-AA55-64370EFC9F66}"/>
    <cellStyle name="Millares 9" xfId="103" xr:uid="{4039DCA6-070B-4D51-8EC7-62FA6BCBD718}"/>
    <cellStyle name="Millares 9 2" xfId="137" xr:uid="{98499F54-4002-4B05-AC67-8A1AADBD7B42}"/>
    <cellStyle name="Neutral" xfId="8" builtinId="28" customBuiltin="1"/>
    <cellStyle name="Normal" xfId="0" builtinId="0"/>
    <cellStyle name="Normal 10" xfId="102" xr:uid="{23D85130-699B-4192-A07C-B14A03E07AAE}"/>
    <cellStyle name="Normal 12" xfId="46" xr:uid="{00000000-0005-0000-0000-00002E000000}"/>
    <cellStyle name="Normal 15" xfId="47" xr:uid="{00000000-0005-0000-0000-00002F000000}"/>
    <cellStyle name="Normal 2" xfId="49" xr:uid="{00000000-0005-0000-0000-000030000000}"/>
    <cellStyle name="Normal 2 10" xfId="101" xr:uid="{7CB72E72-F552-498B-8380-5EF234840761}"/>
    <cellStyle name="Normal 2 2" xfId="88" xr:uid="{0AD771F4-0F76-4E4D-9DB8-E37BC99A8A25}"/>
    <cellStyle name="Normal 2 2 2" xfId="107" xr:uid="{6E8928A7-66F2-4256-9216-1BD55A87176B}"/>
    <cellStyle name="Normal 2 3" xfId="106" xr:uid="{7E4FE380-4268-4738-A27A-83B8A9183493}"/>
    <cellStyle name="Normal 2 4" xfId="48" xr:uid="{00000000-0005-0000-0000-000031000000}"/>
    <cellStyle name="Normal 3" xfId="53" xr:uid="{00000000-0005-0000-0000-000032000000}"/>
    <cellStyle name="Normal 3 2" xfId="59" xr:uid="{60B2EF75-737B-48FC-9C94-2517B2DB49F8}"/>
    <cellStyle name="Normal 3 3" xfId="43" xr:uid="{00000000-0005-0000-0000-000033000000}"/>
    <cellStyle name="Normal 3 4" xfId="89" xr:uid="{2549F1DB-FA08-4C8C-A883-04C0B19CB402}"/>
    <cellStyle name="Normal 3 5" xfId="66" xr:uid="{E0182B1F-E69E-43BA-8F1B-56D7C09A5289}"/>
    <cellStyle name="Normal 5" xfId="92" xr:uid="{756763B0-3DA1-4013-8147-6318A7FFD014}"/>
    <cellStyle name="Normal_Estados Fiscal 1999" xfId="44" xr:uid="{00000000-0005-0000-0000-000034000000}"/>
    <cellStyle name="Notas" xfId="15" builtinId="10" customBuiltin="1"/>
    <cellStyle name="Porcentaje" xfId="57" builtinId="5"/>
    <cellStyle name="Porcentual 2" xfId="91" xr:uid="{5E58AAA8-EE60-4F7A-BC1F-DAA89C1BC14D}"/>
    <cellStyle name="Salida" xfId="10" builtinId="21" customBuiltin="1"/>
    <cellStyle name="Texto de advertencia" xfId="14" builtinId="11" customBuiltin="1"/>
    <cellStyle name="Texto explicativo" xfId="16" builtinId="53" customBuiltin="1"/>
    <cellStyle name="Título" xfId="60"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70757</xdr:colOff>
      <xdr:row>2</xdr:row>
      <xdr:rowOff>74840</xdr:rowOff>
    </xdr:from>
    <xdr:to>
      <xdr:col>5</xdr:col>
      <xdr:colOff>710293</xdr:colOff>
      <xdr:row>4</xdr:row>
      <xdr:rowOff>97699</xdr:rowOff>
    </xdr:to>
    <xdr:pic>
      <xdr:nvPicPr>
        <xdr:cNvPr id="4" name="Picture 2">
          <a:extLst>
            <a:ext uri="{FF2B5EF4-FFF2-40B4-BE49-F238E27FC236}">
              <a16:creationId xmlns:a16="http://schemas.microsoft.com/office/drawing/2014/main" id="{059D5C36-CA3D-4CCF-9398-99879C4A134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2" y="246290"/>
          <a:ext cx="3535136" cy="365759"/>
        </a:xfrm>
        <a:prstGeom prst="rect">
          <a:avLst/>
        </a:prstGeom>
        <a:no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228600</xdr:colOff>
      <xdr:row>1</xdr:row>
      <xdr:rowOff>8467</xdr:rowOff>
    </xdr:from>
    <xdr:to>
      <xdr:col>2</xdr:col>
      <xdr:colOff>257387</xdr:colOff>
      <xdr:row>2</xdr:row>
      <xdr:rowOff>113453</xdr:rowOff>
    </xdr:to>
    <xdr:pic>
      <xdr:nvPicPr>
        <xdr:cNvPr id="2" name="Picture 2">
          <a:extLst>
            <a:ext uri="{FF2B5EF4-FFF2-40B4-BE49-F238E27FC236}">
              <a16:creationId xmlns:a16="http://schemas.microsoft.com/office/drawing/2014/main" id="{241C91CD-CC1A-485D-9BE5-22C5ACEA3F7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 y="176107"/>
          <a:ext cx="3213947" cy="272626"/>
        </a:xfrm>
        <a:prstGeom prst="rect">
          <a:avLst/>
        </a:prstGeom>
        <a:no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42333</xdr:colOff>
      <xdr:row>1</xdr:row>
      <xdr:rowOff>59267</xdr:rowOff>
    </xdr:from>
    <xdr:to>
      <xdr:col>2</xdr:col>
      <xdr:colOff>233679</xdr:colOff>
      <xdr:row>3</xdr:row>
      <xdr:rowOff>25400</xdr:rowOff>
    </xdr:to>
    <xdr:pic>
      <xdr:nvPicPr>
        <xdr:cNvPr id="4" name="Picture 2">
          <a:extLst>
            <a:ext uri="{FF2B5EF4-FFF2-40B4-BE49-F238E27FC236}">
              <a16:creationId xmlns:a16="http://schemas.microsoft.com/office/drawing/2014/main" id="{DFC45627-C2A7-46E4-8DA0-5B6AA9A424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866" y="254000"/>
          <a:ext cx="3222413" cy="304800"/>
        </a:xfrm>
        <a:prstGeom prst="rect">
          <a:avLst/>
        </a:prstGeom>
        <a:noFill/>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67733</xdr:colOff>
      <xdr:row>1</xdr:row>
      <xdr:rowOff>33866</xdr:rowOff>
    </xdr:from>
    <xdr:to>
      <xdr:col>1</xdr:col>
      <xdr:colOff>3290146</xdr:colOff>
      <xdr:row>2</xdr:row>
      <xdr:rowOff>169332</xdr:rowOff>
    </xdr:to>
    <xdr:pic>
      <xdr:nvPicPr>
        <xdr:cNvPr id="4" name="Picture 2">
          <a:extLst>
            <a:ext uri="{FF2B5EF4-FFF2-40B4-BE49-F238E27FC236}">
              <a16:creationId xmlns:a16="http://schemas.microsoft.com/office/drawing/2014/main" id="{E2372D5F-F0F4-435F-877F-24829B2FD3A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466" y="203199"/>
          <a:ext cx="3222413" cy="304800"/>
        </a:xfrm>
        <a:prstGeom prst="rect">
          <a:avLst/>
        </a:prstGeom>
        <a:noFill/>
        <a:ln>
          <a:noFill/>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25400</xdr:rowOff>
    </xdr:from>
    <xdr:to>
      <xdr:col>2</xdr:col>
      <xdr:colOff>800947</xdr:colOff>
      <xdr:row>2</xdr:row>
      <xdr:rowOff>160866</xdr:rowOff>
    </xdr:to>
    <xdr:pic>
      <xdr:nvPicPr>
        <xdr:cNvPr id="5" name="Picture 2">
          <a:extLst>
            <a:ext uri="{FF2B5EF4-FFF2-40B4-BE49-F238E27FC236}">
              <a16:creationId xmlns:a16="http://schemas.microsoft.com/office/drawing/2014/main" id="{8B1C633E-1685-408A-91B4-EED366FEB8A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067" y="194733"/>
          <a:ext cx="3222413" cy="304800"/>
        </a:xfrm>
        <a:prstGeom prst="rect">
          <a:avLst/>
        </a:prstGeom>
        <a:noFill/>
        <a:ln>
          <a:noFill/>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3387</xdr:colOff>
      <xdr:row>1</xdr:row>
      <xdr:rowOff>50800</xdr:rowOff>
    </xdr:from>
    <xdr:to>
      <xdr:col>1</xdr:col>
      <xdr:colOff>3225800</xdr:colOff>
      <xdr:row>3</xdr:row>
      <xdr:rowOff>16933</xdr:rowOff>
    </xdr:to>
    <xdr:pic>
      <xdr:nvPicPr>
        <xdr:cNvPr id="3" name="Picture 2">
          <a:extLst>
            <a:ext uri="{FF2B5EF4-FFF2-40B4-BE49-F238E27FC236}">
              <a16:creationId xmlns:a16="http://schemas.microsoft.com/office/drawing/2014/main" id="{673B67AC-15C7-44AD-BA6E-54DBB597597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587" y="220133"/>
          <a:ext cx="3222413" cy="304800"/>
        </a:xfrm>
        <a:prstGeom prst="rect">
          <a:avLst/>
        </a:prstGeom>
        <a:noFill/>
        <a:ln>
          <a:noFill/>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228600</xdr:colOff>
      <xdr:row>1</xdr:row>
      <xdr:rowOff>8467</xdr:rowOff>
    </xdr:from>
    <xdr:to>
      <xdr:col>5</xdr:col>
      <xdr:colOff>699347</xdr:colOff>
      <xdr:row>2</xdr:row>
      <xdr:rowOff>143933</xdr:rowOff>
    </xdr:to>
    <xdr:pic>
      <xdr:nvPicPr>
        <xdr:cNvPr id="4" name="Picture 2">
          <a:extLst>
            <a:ext uri="{FF2B5EF4-FFF2-40B4-BE49-F238E27FC236}">
              <a16:creationId xmlns:a16="http://schemas.microsoft.com/office/drawing/2014/main" id="{A4905BF7-FBD5-445E-9605-95BE4D3CEBB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667" y="177800"/>
          <a:ext cx="3222413" cy="304800"/>
        </a:xfrm>
        <a:prstGeom prst="rect">
          <a:avLst/>
        </a:prstGeom>
        <a:noFill/>
        <a:ln>
          <a:noFill/>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1</xdr:row>
      <xdr:rowOff>8467</xdr:rowOff>
    </xdr:from>
    <xdr:to>
      <xdr:col>2</xdr:col>
      <xdr:colOff>257387</xdr:colOff>
      <xdr:row>2</xdr:row>
      <xdr:rowOff>113453</xdr:rowOff>
    </xdr:to>
    <xdr:pic>
      <xdr:nvPicPr>
        <xdr:cNvPr id="3" name="Picture 2">
          <a:extLst>
            <a:ext uri="{FF2B5EF4-FFF2-40B4-BE49-F238E27FC236}">
              <a16:creationId xmlns:a16="http://schemas.microsoft.com/office/drawing/2014/main" id="{6CFE9B08-6165-4EF0-B06E-6D6B7E2CB17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76107"/>
          <a:ext cx="3213947" cy="303106"/>
        </a:xfrm>
        <a:prstGeom prst="rect">
          <a:avLst/>
        </a:prstGeom>
        <a:noFill/>
        <a:ln>
          <a:noFill/>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228600</xdr:colOff>
      <xdr:row>1</xdr:row>
      <xdr:rowOff>8466</xdr:rowOff>
    </xdr:from>
    <xdr:to>
      <xdr:col>2</xdr:col>
      <xdr:colOff>619337</xdr:colOff>
      <xdr:row>2</xdr:row>
      <xdr:rowOff>171449</xdr:rowOff>
    </xdr:to>
    <xdr:pic>
      <xdr:nvPicPr>
        <xdr:cNvPr id="2" name="Picture 2">
          <a:extLst>
            <a:ext uri="{FF2B5EF4-FFF2-40B4-BE49-F238E27FC236}">
              <a16:creationId xmlns:a16="http://schemas.microsoft.com/office/drawing/2014/main" id="{0610102A-1396-46EA-A806-CC8BCEC42D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79916"/>
          <a:ext cx="3210137" cy="334433"/>
        </a:xfrm>
        <a:prstGeom prst="rect">
          <a:avLst/>
        </a:prstGeom>
        <a:noFill/>
        <a:ln>
          <a:noFill/>
        </a:ln>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228600</xdr:colOff>
      <xdr:row>1</xdr:row>
      <xdr:rowOff>8467</xdr:rowOff>
    </xdr:from>
    <xdr:to>
      <xdr:col>2</xdr:col>
      <xdr:colOff>257387</xdr:colOff>
      <xdr:row>2</xdr:row>
      <xdr:rowOff>113453</xdr:rowOff>
    </xdr:to>
    <xdr:pic>
      <xdr:nvPicPr>
        <xdr:cNvPr id="2" name="Picture 2">
          <a:extLst>
            <a:ext uri="{FF2B5EF4-FFF2-40B4-BE49-F238E27FC236}">
              <a16:creationId xmlns:a16="http://schemas.microsoft.com/office/drawing/2014/main" id="{6F6130E7-6DE6-4FF5-9BE0-87609ACFAD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 y="176107"/>
          <a:ext cx="3213947" cy="272626"/>
        </a:xfrm>
        <a:prstGeom prst="rect">
          <a:avLst/>
        </a:prstGeom>
        <a:noFill/>
        <a:ln>
          <a:noFill/>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drawing" Target="../drawings/drawing2.xml"/><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3.xml"/><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drawing" Target="../drawings/drawing4.xml"/><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drawing" Target="../drawings/drawing5.xml"/><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drawing" Target="../drawings/drawing6.xml"/><Relationship Id="rId4"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drawing" Target="../drawings/drawing7.xml"/><Relationship Id="rId4"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B1:P46"/>
  <sheetViews>
    <sheetView showGridLines="0" topLeftCell="A2" zoomScale="70" zoomScaleNormal="70" workbookViewId="0">
      <pane ySplit="13" topLeftCell="A31" activePane="bottomLeft" state="frozen"/>
      <selection activeCell="A2" sqref="A2"/>
      <selection pane="bottomLeft" activeCell="E47" sqref="E47"/>
    </sheetView>
  </sheetViews>
  <sheetFormatPr baseColWidth="10" defaultColWidth="11.5546875" defaultRowHeight="13.8"/>
  <cols>
    <col min="1" max="1" width="2.6640625" style="72" customWidth="1"/>
    <col min="2" max="2" width="8.109375" style="73" customWidth="1"/>
    <col min="3" max="3" width="8.21875" style="73" customWidth="1"/>
    <col min="4" max="4" width="14.44140625" style="73" customWidth="1"/>
    <col min="5" max="7" width="11.5546875" style="73"/>
    <col min="8" max="8" width="11.5546875" style="73" customWidth="1"/>
    <col min="9" max="9" width="17.109375" style="73" customWidth="1"/>
    <col min="10" max="14" width="11.5546875" style="73"/>
    <col min="15" max="15" width="22.33203125" style="73" customWidth="1"/>
    <col min="16" max="16384" width="11.5546875" style="72"/>
  </cols>
  <sheetData>
    <row r="1" spans="2:15" hidden="1"/>
    <row r="3" spans="2:15">
      <c r="G3" s="97"/>
      <c r="H3" s="97"/>
      <c r="I3" s="97"/>
      <c r="J3" s="97"/>
      <c r="K3" s="97"/>
      <c r="L3" s="97"/>
      <c r="M3" s="97"/>
      <c r="N3" s="97"/>
      <c r="O3" s="97"/>
    </row>
    <row r="4" spans="2:15">
      <c r="G4" s="97"/>
      <c r="H4" s="97"/>
      <c r="I4" s="97"/>
      <c r="J4" s="97"/>
      <c r="K4" s="97"/>
      <c r="L4" s="97"/>
      <c r="M4" s="97"/>
      <c r="N4" s="97"/>
      <c r="O4" s="97"/>
    </row>
    <row r="5" spans="2:15">
      <c r="G5" s="97"/>
      <c r="H5" s="97"/>
      <c r="I5" s="97"/>
      <c r="J5" s="97"/>
      <c r="K5" s="97"/>
      <c r="L5" s="97"/>
      <c r="M5" s="97"/>
      <c r="N5" s="97"/>
      <c r="O5" s="97"/>
    </row>
    <row r="6" spans="2:15" ht="18.75" customHeight="1">
      <c r="B6" s="98"/>
      <c r="C6" s="413" t="s">
        <v>256</v>
      </c>
      <c r="D6" s="413"/>
      <c r="E6" s="413"/>
      <c r="F6" s="413"/>
      <c r="G6" s="413"/>
      <c r="H6" s="413"/>
      <c r="I6" s="413"/>
      <c r="J6" s="413"/>
      <c r="K6" s="413"/>
      <c r="L6" s="413"/>
      <c r="M6" s="413"/>
      <c r="N6" s="413"/>
      <c r="O6" s="413"/>
    </row>
    <row r="7" spans="2:15" ht="18.75" customHeight="1">
      <c r="B7" s="98"/>
      <c r="C7" s="413"/>
      <c r="D7" s="413"/>
      <c r="E7" s="413"/>
      <c r="F7" s="413"/>
      <c r="G7" s="413"/>
      <c r="H7" s="413"/>
      <c r="I7" s="413"/>
      <c r="J7" s="413"/>
      <c r="K7" s="413"/>
      <c r="L7" s="413"/>
      <c r="M7" s="413"/>
      <c r="N7" s="413"/>
      <c r="O7" s="413"/>
    </row>
    <row r="8" spans="2:15" ht="18.75" customHeight="1">
      <c r="B8" s="98"/>
      <c r="C8" s="413"/>
      <c r="D8" s="413"/>
      <c r="E8" s="413"/>
      <c r="F8" s="413"/>
      <c r="G8" s="413"/>
      <c r="H8" s="413"/>
      <c r="I8" s="413"/>
      <c r="J8" s="413"/>
      <c r="K8" s="413"/>
      <c r="L8" s="413"/>
      <c r="M8" s="413"/>
      <c r="N8" s="413"/>
      <c r="O8" s="413"/>
    </row>
    <row r="9" spans="2:15" ht="18.75" customHeight="1">
      <c r="B9" s="98"/>
      <c r="C9" s="413"/>
      <c r="D9" s="413"/>
      <c r="E9" s="413"/>
      <c r="F9" s="413"/>
      <c r="G9" s="413"/>
      <c r="H9" s="413"/>
      <c r="I9" s="413"/>
      <c r="J9" s="413"/>
      <c r="K9" s="413"/>
      <c r="L9" s="413"/>
      <c r="M9" s="413"/>
      <c r="N9" s="413"/>
      <c r="O9" s="413"/>
    </row>
    <row r="10" spans="2:15" ht="18.75" customHeight="1">
      <c r="B10" s="98"/>
      <c r="C10" s="413"/>
      <c r="D10" s="413"/>
      <c r="E10" s="413"/>
      <c r="F10" s="413"/>
      <c r="G10" s="413"/>
      <c r="H10" s="413"/>
      <c r="I10" s="413"/>
      <c r="J10" s="413"/>
      <c r="K10" s="413"/>
      <c r="L10" s="413"/>
      <c r="M10" s="413"/>
      <c r="N10" s="413"/>
      <c r="O10" s="413"/>
    </row>
    <row r="11" spans="2:15" ht="18.75" customHeight="1">
      <c r="B11" s="98"/>
      <c r="C11" s="413"/>
      <c r="D11" s="413"/>
      <c r="E11" s="413"/>
      <c r="F11" s="413"/>
      <c r="G11" s="413"/>
      <c r="H11" s="413"/>
      <c r="I11" s="413"/>
      <c r="J11" s="413"/>
      <c r="K11" s="413"/>
      <c r="L11" s="413"/>
      <c r="M11" s="413"/>
      <c r="N11" s="413"/>
      <c r="O11" s="413"/>
    </row>
    <row r="12" spans="2:15" ht="18.75" customHeight="1">
      <c r="B12" s="98"/>
      <c r="C12" s="413"/>
      <c r="D12" s="413"/>
      <c r="E12" s="413"/>
      <c r="F12" s="413"/>
      <c r="G12" s="413"/>
      <c r="H12" s="413"/>
      <c r="I12" s="413"/>
      <c r="J12" s="413"/>
      <c r="K12" s="413"/>
      <c r="L12" s="413"/>
      <c r="M12" s="413"/>
      <c r="N12" s="413"/>
      <c r="O12" s="413"/>
    </row>
    <row r="13" spans="2:15" ht="18.75" customHeight="1">
      <c r="B13" s="98"/>
      <c r="C13" s="413"/>
      <c r="D13" s="413"/>
      <c r="E13" s="413"/>
      <c r="F13" s="413"/>
      <c r="G13" s="413"/>
      <c r="H13" s="413"/>
      <c r="I13" s="413"/>
      <c r="J13" s="413"/>
      <c r="K13" s="413"/>
      <c r="L13" s="413"/>
      <c r="M13" s="413"/>
      <c r="N13" s="413"/>
      <c r="O13" s="413"/>
    </row>
    <row r="14" spans="2:15" ht="18.75" customHeight="1">
      <c r="B14" s="98"/>
      <c r="C14" s="413"/>
      <c r="D14" s="413"/>
      <c r="E14" s="413"/>
      <c r="F14" s="413"/>
      <c r="G14" s="413"/>
      <c r="H14" s="413"/>
      <c r="I14" s="413"/>
      <c r="J14" s="413"/>
      <c r="K14" s="413"/>
      <c r="L14" s="413"/>
      <c r="M14" s="413"/>
      <c r="N14" s="413"/>
      <c r="O14" s="413"/>
    </row>
    <row r="15" spans="2:15" ht="15.6">
      <c r="B15" s="74"/>
      <c r="C15" s="74"/>
      <c r="D15" s="75"/>
      <c r="E15" s="74"/>
      <c r="F15" s="74"/>
      <c r="G15" s="74"/>
      <c r="H15" s="74"/>
      <c r="I15" s="74"/>
      <c r="J15" s="74"/>
      <c r="K15" s="74"/>
      <c r="L15" s="74"/>
      <c r="M15" s="74"/>
      <c r="N15" s="74"/>
      <c r="O15" s="74"/>
    </row>
    <row r="16" spans="2:15" ht="4.2" customHeight="1">
      <c r="B16" s="74"/>
      <c r="C16" s="76"/>
      <c r="D16" s="76"/>
      <c r="E16" s="76"/>
      <c r="F16" s="76"/>
      <c r="G16" s="76"/>
      <c r="H16" s="76"/>
      <c r="I16" s="76"/>
      <c r="J16" s="76"/>
      <c r="K16" s="76"/>
      <c r="L16" s="76"/>
      <c r="M16" s="76"/>
      <c r="N16" s="76"/>
      <c r="O16" s="76"/>
    </row>
    <row r="17" spans="2:16" s="79" customFormat="1" ht="21">
      <c r="B17" s="412" t="s">
        <v>259</v>
      </c>
      <c r="C17" s="412"/>
      <c r="D17" s="412"/>
      <c r="E17" s="412"/>
      <c r="F17" s="412"/>
      <c r="G17" s="412"/>
      <c r="H17" s="412"/>
      <c r="I17" s="412"/>
      <c r="J17" s="412"/>
      <c r="K17" s="412"/>
      <c r="L17" s="412"/>
      <c r="M17" s="412"/>
      <c r="N17" s="412"/>
      <c r="O17" s="412"/>
    </row>
    <row r="18" spans="2:16" s="79" customFormat="1" ht="21">
      <c r="B18" s="412" t="s">
        <v>171</v>
      </c>
      <c r="C18" s="412"/>
      <c r="D18" s="412"/>
      <c r="E18" s="412"/>
      <c r="F18" s="412"/>
      <c r="G18" s="412"/>
      <c r="H18" s="412"/>
      <c r="I18" s="412"/>
      <c r="J18" s="412"/>
      <c r="K18" s="412"/>
      <c r="L18" s="412"/>
      <c r="M18" s="412"/>
      <c r="N18" s="412"/>
      <c r="O18" s="412"/>
    </row>
    <row r="19" spans="2:16" ht="22.8">
      <c r="B19" s="77"/>
      <c r="C19" s="77"/>
      <c r="D19" s="77"/>
      <c r="E19" s="77"/>
      <c r="F19" s="77"/>
      <c r="G19" s="77"/>
      <c r="H19" s="77"/>
      <c r="I19" s="77"/>
      <c r="J19" s="77"/>
      <c r="K19" s="77"/>
      <c r="L19" s="77"/>
      <c r="M19" s="77"/>
      <c r="N19" s="77"/>
      <c r="O19" s="77"/>
    </row>
    <row r="20" spans="2:16" ht="15.6">
      <c r="B20" s="81"/>
      <c r="C20" s="81"/>
      <c r="D20" s="81"/>
      <c r="E20" s="81"/>
      <c r="F20" s="81"/>
      <c r="G20" s="81"/>
      <c r="H20" s="82"/>
      <c r="I20" s="81"/>
      <c r="J20" s="81"/>
      <c r="K20" s="82"/>
      <c r="L20" s="82"/>
      <c r="M20" s="83"/>
      <c r="N20" s="81"/>
      <c r="O20" s="81"/>
    </row>
    <row r="21" spans="2:16" ht="15.6">
      <c r="B21" s="81"/>
      <c r="C21" s="81"/>
      <c r="D21" s="81"/>
      <c r="E21" s="81"/>
      <c r="F21" s="81"/>
      <c r="G21" s="81"/>
      <c r="H21" s="82"/>
      <c r="I21" s="81"/>
      <c r="J21" s="81"/>
      <c r="K21" s="82"/>
      <c r="L21" s="82"/>
      <c r="M21" s="96" t="s">
        <v>110</v>
      </c>
      <c r="N21" s="81"/>
      <c r="O21" s="81"/>
    </row>
    <row r="22" spans="2:16">
      <c r="B22" s="81"/>
      <c r="C22" s="400"/>
      <c r="D22" s="400"/>
      <c r="E22" s="400"/>
      <c r="F22" s="400"/>
      <c r="G22" s="400"/>
      <c r="H22" s="401"/>
      <c r="I22" s="400"/>
      <c r="J22" s="400"/>
      <c r="K22" s="401"/>
      <c r="L22" s="401"/>
      <c r="M22" s="400"/>
      <c r="N22" s="400"/>
      <c r="O22" s="400"/>
      <c r="P22" s="402"/>
    </row>
    <row r="23" spans="2:16" s="80" customFormat="1" ht="16.8">
      <c r="B23" s="84"/>
      <c r="C23" s="403"/>
      <c r="D23" s="403" t="s">
        <v>147</v>
      </c>
      <c r="E23" s="404"/>
      <c r="F23" s="405"/>
      <c r="G23" s="405"/>
      <c r="H23" s="406"/>
      <c r="I23" s="400"/>
      <c r="J23" s="400"/>
      <c r="K23" s="400"/>
      <c r="L23" s="406"/>
      <c r="M23" s="407" t="s">
        <v>151</v>
      </c>
      <c r="N23" s="400"/>
      <c r="O23" s="400"/>
      <c r="P23" s="402"/>
    </row>
    <row r="24" spans="2:16" s="80" customFormat="1" ht="16.8">
      <c r="B24" s="84"/>
      <c r="C24" s="403"/>
      <c r="D24" s="403"/>
      <c r="E24" s="404"/>
      <c r="F24" s="405"/>
      <c r="G24" s="405"/>
      <c r="H24" s="408"/>
      <c r="I24" s="400"/>
      <c r="J24" s="400"/>
      <c r="K24" s="400"/>
      <c r="L24" s="408"/>
      <c r="M24" s="400"/>
      <c r="N24" s="400"/>
      <c r="O24" s="400"/>
      <c r="P24" s="402"/>
    </row>
    <row r="25" spans="2:16" s="80" customFormat="1" ht="16.8">
      <c r="B25" s="84"/>
      <c r="C25" s="403"/>
      <c r="D25" s="403" t="s">
        <v>145</v>
      </c>
      <c r="E25" s="404"/>
      <c r="F25" s="405"/>
      <c r="G25" s="405"/>
      <c r="H25" s="406"/>
      <c r="I25" s="400"/>
      <c r="J25" s="400"/>
      <c r="K25" s="400"/>
      <c r="L25" s="406"/>
      <c r="M25" s="407" t="s">
        <v>152</v>
      </c>
      <c r="N25" s="400"/>
      <c r="O25" s="400"/>
      <c r="P25" s="402"/>
    </row>
    <row r="26" spans="2:16" s="80" customFormat="1" ht="16.8">
      <c r="B26" s="84"/>
      <c r="C26" s="403"/>
      <c r="D26" s="403"/>
      <c r="E26" s="404"/>
      <c r="F26" s="405"/>
      <c r="G26" s="405"/>
      <c r="H26" s="408"/>
      <c r="I26" s="400"/>
      <c r="J26" s="400"/>
      <c r="K26" s="400"/>
      <c r="L26" s="408"/>
      <c r="M26" s="400"/>
      <c r="N26" s="400"/>
      <c r="O26" s="400"/>
      <c r="P26" s="402"/>
    </row>
    <row r="27" spans="2:16" s="80" customFormat="1" ht="16.8">
      <c r="B27" s="84"/>
      <c r="C27" s="403"/>
      <c r="D27" s="403" t="s">
        <v>149</v>
      </c>
      <c r="E27" s="404"/>
      <c r="F27" s="405"/>
      <c r="G27" s="405"/>
      <c r="H27" s="406"/>
      <c r="I27" s="400"/>
      <c r="J27" s="400"/>
      <c r="K27" s="400"/>
      <c r="L27" s="406"/>
      <c r="M27" s="407" t="s">
        <v>153</v>
      </c>
      <c r="N27" s="406"/>
      <c r="O27" s="400"/>
      <c r="P27" s="402"/>
    </row>
    <row r="28" spans="2:16" s="80" customFormat="1" ht="16.8">
      <c r="B28" s="84"/>
      <c r="C28" s="403"/>
      <c r="D28" s="403"/>
      <c r="E28" s="404"/>
      <c r="F28" s="405"/>
      <c r="G28" s="405"/>
      <c r="H28" s="408"/>
      <c r="I28" s="400"/>
      <c r="J28" s="400"/>
      <c r="K28" s="400"/>
      <c r="L28" s="408"/>
      <c r="M28" s="400"/>
      <c r="N28" s="400"/>
      <c r="O28" s="400"/>
      <c r="P28" s="402"/>
    </row>
    <row r="29" spans="2:16" s="80" customFormat="1" ht="16.8">
      <c r="B29" s="84"/>
      <c r="C29" s="403"/>
      <c r="D29" s="403" t="s">
        <v>148</v>
      </c>
      <c r="E29" s="404"/>
      <c r="F29" s="405"/>
      <c r="G29" s="405"/>
      <c r="H29" s="406"/>
      <c r="I29" s="400"/>
      <c r="J29" s="400"/>
      <c r="K29" s="400"/>
      <c r="L29" s="406"/>
      <c r="M29" s="407" t="s">
        <v>154</v>
      </c>
      <c r="N29" s="400"/>
      <c r="O29" s="400"/>
      <c r="P29" s="402"/>
    </row>
    <row r="30" spans="2:16" s="80" customFormat="1" ht="16.8">
      <c r="B30" s="84"/>
      <c r="C30" s="403"/>
      <c r="D30" s="403"/>
      <c r="E30" s="404"/>
      <c r="F30" s="405"/>
      <c r="G30" s="405"/>
      <c r="H30" s="408"/>
      <c r="I30" s="400"/>
      <c r="J30" s="400"/>
      <c r="K30" s="400"/>
      <c r="L30" s="408"/>
      <c r="M30" s="400"/>
      <c r="N30" s="400"/>
      <c r="O30" s="400"/>
      <c r="P30" s="402"/>
    </row>
    <row r="31" spans="2:16" s="80" customFormat="1" ht="16.8">
      <c r="B31" s="84"/>
      <c r="C31" s="403"/>
      <c r="D31" s="403" t="s">
        <v>150</v>
      </c>
      <c r="E31" s="404"/>
      <c r="F31" s="405"/>
      <c r="G31" s="405"/>
      <c r="H31" s="406"/>
      <c r="I31" s="400"/>
      <c r="J31" s="400"/>
      <c r="K31" s="400"/>
      <c r="L31" s="409"/>
      <c r="M31" s="407" t="s">
        <v>155</v>
      </c>
      <c r="N31" s="400"/>
      <c r="O31" s="400"/>
      <c r="P31" s="402"/>
    </row>
    <row r="32" spans="2:16" s="80" customFormat="1" ht="16.8">
      <c r="B32" s="84"/>
      <c r="C32" s="403"/>
      <c r="D32" s="403"/>
      <c r="E32" s="404"/>
      <c r="F32" s="405"/>
      <c r="G32" s="405"/>
      <c r="H32" s="408"/>
      <c r="I32" s="400"/>
      <c r="J32" s="400"/>
      <c r="K32" s="400"/>
      <c r="L32" s="408"/>
      <c r="M32" s="400"/>
      <c r="N32" s="400"/>
      <c r="O32" s="400"/>
      <c r="P32" s="402"/>
    </row>
    <row r="33" spans="2:16" s="80" customFormat="1" ht="16.8">
      <c r="B33" s="84"/>
      <c r="C33" s="403"/>
      <c r="D33" s="403" t="s">
        <v>348</v>
      </c>
      <c r="E33" s="404"/>
      <c r="F33" s="405"/>
      <c r="G33" s="405"/>
      <c r="H33" s="406"/>
      <c r="I33" s="400"/>
      <c r="J33" s="400"/>
      <c r="K33" s="400"/>
      <c r="L33" s="409"/>
      <c r="M33" s="407" t="s">
        <v>352</v>
      </c>
      <c r="N33" s="400"/>
      <c r="O33" s="400"/>
      <c r="P33" s="402"/>
    </row>
    <row r="34" spans="2:16" s="78" customFormat="1" ht="16.8">
      <c r="B34" s="81"/>
      <c r="C34" s="410"/>
      <c r="D34" s="410"/>
      <c r="E34" s="404"/>
      <c r="F34" s="405"/>
      <c r="G34" s="405"/>
      <c r="H34" s="406"/>
      <c r="I34" s="400"/>
      <c r="J34" s="400"/>
      <c r="K34" s="400"/>
      <c r="L34" s="411"/>
      <c r="M34" s="407"/>
      <c r="N34" s="400"/>
      <c r="O34" s="400"/>
      <c r="P34" s="402"/>
    </row>
    <row r="35" spans="2:16" s="80" customFormat="1" ht="16.8">
      <c r="B35" s="84"/>
      <c r="C35" s="403"/>
      <c r="D35" s="403" t="s">
        <v>349</v>
      </c>
      <c r="E35" s="404"/>
      <c r="F35" s="405"/>
      <c r="G35" s="405"/>
      <c r="H35" s="406"/>
      <c r="I35" s="400"/>
      <c r="J35" s="400"/>
      <c r="K35" s="400"/>
      <c r="L35" s="409"/>
      <c r="M35" s="407" t="s">
        <v>353</v>
      </c>
      <c r="N35" s="400"/>
      <c r="O35" s="400"/>
      <c r="P35" s="402"/>
    </row>
    <row r="36" spans="2:16" s="78" customFormat="1" ht="16.8">
      <c r="B36" s="81"/>
      <c r="C36" s="410"/>
      <c r="D36" s="410"/>
      <c r="E36" s="404"/>
      <c r="F36" s="405"/>
      <c r="G36" s="405"/>
      <c r="H36" s="406"/>
      <c r="I36" s="400"/>
      <c r="J36" s="400"/>
      <c r="K36" s="400"/>
      <c r="L36" s="411"/>
      <c r="M36" s="407"/>
      <c r="N36" s="400"/>
      <c r="O36" s="400"/>
      <c r="P36" s="402"/>
    </row>
    <row r="37" spans="2:16" s="80" customFormat="1" ht="16.8">
      <c r="B37" s="84"/>
      <c r="C37" s="403"/>
      <c r="D37" s="403" t="s">
        <v>350</v>
      </c>
      <c r="E37" s="404"/>
      <c r="F37" s="405"/>
      <c r="G37" s="405"/>
      <c r="H37" s="406"/>
      <c r="I37" s="400"/>
      <c r="J37" s="400"/>
      <c r="K37" s="400"/>
      <c r="L37" s="409"/>
      <c r="M37" s="407" t="s">
        <v>354</v>
      </c>
      <c r="N37" s="400"/>
      <c r="O37" s="400"/>
      <c r="P37" s="402"/>
    </row>
    <row r="38" spans="2:16" s="78" customFormat="1" ht="16.8">
      <c r="B38" s="81"/>
      <c r="C38" s="410"/>
      <c r="D38" s="410"/>
      <c r="E38" s="404"/>
      <c r="F38" s="405"/>
      <c r="G38" s="405"/>
      <c r="H38" s="406"/>
      <c r="I38" s="400"/>
      <c r="J38" s="400"/>
      <c r="K38" s="400"/>
      <c r="L38" s="411"/>
      <c r="M38" s="407"/>
      <c r="N38" s="400"/>
      <c r="O38" s="400"/>
      <c r="P38" s="402"/>
    </row>
    <row r="39" spans="2:16" s="80" customFormat="1" ht="16.8">
      <c r="B39" s="84"/>
      <c r="C39" s="85"/>
      <c r="D39" s="85" t="s">
        <v>351</v>
      </c>
      <c r="E39" s="86"/>
      <c r="F39" s="87"/>
      <c r="G39" s="87"/>
      <c r="H39" s="88"/>
      <c r="I39" s="84"/>
      <c r="J39" s="84"/>
      <c r="K39" s="84"/>
      <c r="L39" s="90"/>
      <c r="M39" s="89" t="s">
        <v>355</v>
      </c>
      <c r="N39" s="84"/>
      <c r="O39" s="84"/>
    </row>
    <row r="40" spans="2:16" s="78" customFormat="1" ht="16.8">
      <c r="B40" s="81"/>
      <c r="C40" s="91"/>
      <c r="D40" s="91"/>
      <c r="E40" s="92"/>
      <c r="F40" s="93"/>
      <c r="G40" s="93"/>
      <c r="H40" s="94"/>
      <c r="I40" s="81"/>
      <c r="J40" s="81"/>
      <c r="K40" s="81"/>
      <c r="L40" s="95"/>
      <c r="M40" s="81"/>
      <c r="N40" s="81"/>
      <c r="O40" s="81"/>
    </row>
    <row r="41" spans="2:16" s="78" customFormat="1">
      <c r="B41" s="73"/>
      <c r="C41" s="73"/>
      <c r="D41" s="73"/>
      <c r="E41" s="73"/>
      <c r="F41" s="73"/>
      <c r="G41" s="73"/>
      <c r="H41" s="73"/>
      <c r="I41" s="73"/>
      <c r="J41" s="73"/>
      <c r="K41" s="73"/>
      <c r="L41" s="73"/>
      <c r="M41" s="73"/>
      <c r="N41" s="73"/>
      <c r="O41" s="73"/>
    </row>
    <row r="42" spans="2:16" s="78" customFormat="1">
      <c r="B42" s="73"/>
      <c r="C42" s="73"/>
      <c r="D42" s="73"/>
      <c r="E42" s="73"/>
      <c r="F42" s="73"/>
      <c r="G42" s="73"/>
      <c r="H42" s="73"/>
      <c r="I42" s="73"/>
      <c r="J42" s="73"/>
      <c r="K42" s="73"/>
      <c r="L42" s="73"/>
      <c r="M42" s="73"/>
      <c r="N42" s="73"/>
      <c r="O42" s="73"/>
    </row>
    <row r="43" spans="2:16" s="78" customFormat="1">
      <c r="B43" s="73"/>
      <c r="C43" s="73"/>
      <c r="D43" s="73"/>
      <c r="E43" s="73"/>
      <c r="F43" s="73"/>
      <c r="G43" s="73"/>
      <c r="H43" s="73"/>
      <c r="I43" s="73"/>
      <c r="J43" s="73"/>
      <c r="K43" s="73"/>
      <c r="L43" s="73"/>
      <c r="M43" s="73"/>
      <c r="N43" s="73"/>
      <c r="O43" s="73"/>
    </row>
    <row r="44" spans="2:16" s="78" customFormat="1">
      <c r="B44" s="73"/>
      <c r="C44" s="73"/>
      <c r="D44" s="73"/>
      <c r="E44" s="73"/>
      <c r="F44" s="73"/>
      <c r="G44" s="73"/>
      <c r="H44" s="73"/>
      <c r="I44" s="73"/>
      <c r="J44" s="73"/>
      <c r="K44" s="73"/>
      <c r="L44" s="73"/>
      <c r="M44" s="73"/>
      <c r="N44" s="73"/>
      <c r="O44" s="73"/>
    </row>
    <row r="45" spans="2:16" s="78" customFormat="1">
      <c r="B45" s="73"/>
      <c r="C45" s="73"/>
      <c r="D45" s="73"/>
      <c r="E45" s="73"/>
      <c r="F45" s="73"/>
      <c r="G45" s="73"/>
      <c r="H45" s="73"/>
      <c r="I45" s="73"/>
      <c r="J45" s="73"/>
      <c r="K45" s="73"/>
      <c r="L45" s="73"/>
      <c r="M45" s="73"/>
      <c r="N45" s="73"/>
      <c r="O45" s="73"/>
    </row>
    <row r="46" spans="2:16" s="78" customFormat="1">
      <c r="B46" s="73"/>
      <c r="C46" s="73"/>
      <c r="D46" s="73"/>
      <c r="E46" s="73"/>
      <c r="F46" s="73"/>
      <c r="G46" s="73"/>
      <c r="H46" s="73"/>
      <c r="I46" s="73"/>
      <c r="J46" s="73"/>
      <c r="K46" s="73"/>
      <c r="L46" s="73"/>
      <c r="M46" s="73"/>
      <c r="N46" s="73"/>
      <c r="O46" s="73"/>
    </row>
  </sheetData>
  <mergeCells count="3">
    <mergeCell ref="B17:O17"/>
    <mergeCell ref="B18:O18"/>
    <mergeCell ref="C6:O14"/>
  </mergeCells>
  <hyperlinks>
    <hyperlink ref="M23" location="'Activo Neto'!A1" display="'Activo Neto'!A1" xr:uid="{D98BF293-EB69-40CA-A8D4-6E6B94308BDC}"/>
    <hyperlink ref="M25" location="'Estado de Ingresos y Egresos'!A1" display="'Estado de Ingresos y Egresos'!A1" xr:uid="{EE791E5F-1207-4741-8286-79B668E9A73E}"/>
    <hyperlink ref="M29" location="'Variación del Activo Neto'!A1" display="'Variación del Activo Neto'!A1" xr:uid="{B3E5B71E-3497-4656-A0E8-7FF6B20A506F}"/>
    <hyperlink ref="M31" location="'Nota 1 a Nota 3.5'!A1" display="'Nota 1 a Nota 3.5'!A1" xr:uid="{943072D1-B02C-4791-AFD1-3F43ECC5A0DD}"/>
    <hyperlink ref="M27" location="'FLUJO DE EFECTIVO'!A1" display="Flujos de Efectivo'!A1" xr:uid="{5BF98B03-B851-410B-B3CE-AD5F9F36D599}"/>
    <hyperlink ref="M33" location="'Nota 3.6 a Nota 4.1'!A1" display="'Nota 3.6 a Nota 4.1'!A1" xr:uid="{B290D4FC-C33D-44F5-8E33-4E708C037AAF}"/>
    <hyperlink ref="M35" location="'Nota 4.2'!A1" display="'Nota 4.2'!A1" xr:uid="{88DB2171-1C51-4AC7-9CFA-BC2F58CC7D07}"/>
    <hyperlink ref="M37" location="'Nota 4.3 a Nota 4.6'!A1" display="'Nota 4.3 a Nota 4.6'!A1" xr:uid="{94CFB7A4-9B26-400A-AD10-FC420339A7E0}"/>
    <hyperlink ref="M39" location="'Nota 5 a Nota 8'!A1" display="'Nota 5 a Nota 8'!A1" xr:uid="{FE16895C-F908-473A-8B6A-783A6F1A361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8F2C-5EB0-4649-8585-8209DA8470AC}">
  <sheetPr>
    <tabColor theme="2" tint="-0.499984740745262"/>
    <pageSetUpPr fitToPage="1"/>
  </sheetPr>
  <dimension ref="A1:T52"/>
  <sheetViews>
    <sheetView showGridLines="0" zoomScale="80" zoomScaleNormal="80" zoomScaleSheetLayoutView="100" workbookViewId="0">
      <pane ySplit="14" topLeftCell="A15" activePane="bottomLeft" state="frozen"/>
      <selection pane="bottomLeft" activeCell="K5" sqref="K5"/>
    </sheetView>
  </sheetViews>
  <sheetFormatPr baseColWidth="10" defaultColWidth="9.33203125" defaultRowHeight="13.2"/>
  <cols>
    <col min="1" max="1" width="4.33203125" style="210" customWidth="1"/>
    <col min="2" max="2" width="41.109375" style="210" customWidth="1"/>
    <col min="3" max="3" width="20.5546875" style="272" customWidth="1"/>
    <col min="4" max="4" width="17.88671875" style="210" customWidth="1"/>
    <col min="5" max="5" width="19.109375" style="210" customWidth="1"/>
    <col min="6" max="6" width="17.109375" style="210" customWidth="1"/>
    <col min="7" max="7" width="16.33203125" style="210" customWidth="1"/>
    <col min="8" max="8" width="16.77734375" style="210" customWidth="1"/>
    <col min="9" max="9" width="15.109375" style="210" customWidth="1"/>
    <col min="10" max="10" width="15.5546875" style="297" bestFit="1" customWidth="1"/>
    <col min="11" max="11" width="15.5546875" style="210" bestFit="1" customWidth="1"/>
    <col min="12" max="12" width="19.21875" style="210" bestFit="1" customWidth="1"/>
    <col min="13" max="13" width="17.44140625" style="210" customWidth="1"/>
    <col min="14" max="14" width="15.77734375" style="210" bestFit="1" customWidth="1"/>
    <col min="15" max="15" width="19.21875" style="210" customWidth="1"/>
    <col min="16" max="16" width="16.88671875" style="210" customWidth="1"/>
    <col min="17" max="17" width="18" style="210" customWidth="1"/>
    <col min="18" max="16384" width="9.33203125" style="210"/>
  </cols>
  <sheetData>
    <row r="1" spans="1:20" s="164" customFormat="1">
      <c r="D1" s="165"/>
    </row>
    <row r="2" spans="1:20" s="164" customFormat="1">
      <c r="D2" s="165"/>
    </row>
    <row r="3" spans="1:20" s="164" customFormat="1">
      <c r="D3" s="165"/>
    </row>
    <row r="4" spans="1:20" s="166" customFormat="1" ht="13.8" thickBot="1">
      <c r="D4" s="167"/>
    </row>
    <row r="5" spans="1:20" s="160" customFormat="1" ht="13.8" thickTop="1">
      <c r="C5" s="174"/>
      <c r="K5" s="156" t="s">
        <v>111</v>
      </c>
    </row>
    <row r="6" spans="1:20" s="271" customFormat="1" ht="13.8" customHeight="1">
      <c r="B6" s="277" t="s">
        <v>257</v>
      </c>
      <c r="C6" s="278"/>
      <c r="D6" s="277"/>
      <c r="E6" s="277"/>
      <c r="F6" s="277"/>
      <c r="G6" s="277"/>
      <c r="H6" s="277"/>
      <c r="I6" s="277"/>
      <c r="J6" s="277"/>
      <c r="K6" s="277"/>
      <c r="L6" s="277"/>
      <c r="M6" s="276"/>
      <c r="N6" s="276"/>
    </row>
    <row r="7" spans="1:20" s="271" customFormat="1" ht="13.8" customHeight="1">
      <c r="B7" s="277" t="s">
        <v>213</v>
      </c>
      <c r="C7" s="278"/>
      <c r="D7" s="277"/>
      <c r="E7" s="277"/>
      <c r="F7" s="277"/>
      <c r="G7" s="277"/>
      <c r="H7" s="277"/>
      <c r="I7" s="277"/>
      <c r="J7" s="277"/>
      <c r="K7" s="277"/>
      <c r="L7" s="277"/>
      <c r="M7" s="276"/>
      <c r="N7" s="276"/>
    </row>
    <row r="10" spans="1:20" s="320" customFormat="1">
      <c r="A10" s="318"/>
      <c r="B10" s="295" t="s">
        <v>75</v>
      </c>
      <c r="C10" s="296"/>
      <c r="D10" s="319"/>
      <c r="J10" s="321"/>
    </row>
    <row r="11" spans="1:20" s="320" customFormat="1" ht="14.25" customHeight="1">
      <c r="A11" s="318"/>
      <c r="B11" s="322" t="s">
        <v>245</v>
      </c>
      <c r="C11" s="323"/>
      <c r="J11" s="321"/>
    </row>
    <row r="12" spans="1:20" s="320" customFormat="1">
      <c r="A12" s="318"/>
      <c r="B12" s="295"/>
      <c r="C12" s="296"/>
      <c r="J12" s="321"/>
      <c r="L12" s="325"/>
      <c r="O12" s="326"/>
    </row>
    <row r="13" spans="1:20" s="320" customFormat="1" ht="15" customHeight="1">
      <c r="A13" s="318"/>
      <c r="B13" s="418" t="s">
        <v>76</v>
      </c>
      <c r="C13" s="418" t="s">
        <v>77</v>
      </c>
      <c r="D13" s="462"/>
      <c r="E13" s="455" t="s">
        <v>78</v>
      </c>
      <c r="F13" s="455" t="s">
        <v>108</v>
      </c>
      <c r="G13" s="432" t="s">
        <v>246</v>
      </c>
      <c r="H13" s="432" t="s">
        <v>247</v>
      </c>
      <c r="I13" s="455" t="s">
        <v>1</v>
      </c>
      <c r="J13" s="455" t="s">
        <v>36</v>
      </c>
      <c r="K13" s="432" t="s">
        <v>251</v>
      </c>
      <c r="L13" s="432" t="s">
        <v>252</v>
      </c>
      <c r="M13" s="455" t="s">
        <v>79</v>
      </c>
      <c r="N13" s="455" t="s">
        <v>109</v>
      </c>
      <c r="O13" s="432" t="s">
        <v>248</v>
      </c>
      <c r="P13" s="432" t="s">
        <v>80</v>
      </c>
      <c r="Q13" s="432" t="s">
        <v>337</v>
      </c>
    </row>
    <row r="14" spans="1:20" s="320" customFormat="1" ht="52.5" customHeight="1">
      <c r="A14" s="318"/>
      <c r="B14" s="461"/>
      <c r="C14" s="461"/>
      <c r="D14" s="463"/>
      <c r="E14" s="455"/>
      <c r="F14" s="455"/>
      <c r="G14" s="455"/>
      <c r="H14" s="455"/>
      <c r="I14" s="455"/>
      <c r="J14" s="455"/>
      <c r="K14" s="455"/>
      <c r="L14" s="455"/>
      <c r="M14" s="455"/>
      <c r="N14" s="455"/>
      <c r="O14" s="432"/>
      <c r="P14" s="432"/>
      <c r="Q14" s="432"/>
    </row>
    <row r="15" spans="1:20" s="320" customFormat="1" ht="15" customHeight="1">
      <c r="A15" s="318"/>
      <c r="B15" s="280" t="s">
        <v>327</v>
      </c>
      <c r="C15" s="281" t="s">
        <v>330</v>
      </c>
      <c r="D15" s="281"/>
      <c r="E15" s="282" t="s">
        <v>331</v>
      </c>
      <c r="F15" s="282" t="s">
        <v>332</v>
      </c>
      <c r="G15" s="386">
        <v>44602</v>
      </c>
      <c r="H15" s="283">
        <v>45135</v>
      </c>
      <c r="I15" s="283" t="s">
        <v>333</v>
      </c>
      <c r="J15" s="387">
        <v>1100000000</v>
      </c>
      <c r="K15" s="387">
        <v>987131882</v>
      </c>
      <c r="L15" s="387">
        <v>996886000</v>
      </c>
      <c r="M15" s="387">
        <v>1100000000</v>
      </c>
      <c r="N15" s="284">
        <v>0</v>
      </c>
      <c r="O15" s="285">
        <v>3.6299999999999999E-2</v>
      </c>
      <c r="P15" s="286">
        <v>1</v>
      </c>
      <c r="Q15" s="285">
        <v>3.6299999999999999E-2</v>
      </c>
      <c r="R15" s="327"/>
      <c r="T15" s="326"/>
    </row>
    <row r="16" spans="1:20" s="320" customFormat="1">
      <c r="A16" s="318"/>
      <c r="B16" s="280" t="s">
        <v>327</v>
      </c>
      <c r="C16" s="281" t="s">
        <v>330</v>
      </c>
      <c r="D16" s="281"/>
      <c r="E16" s="282" t="s">
        <v>331</v>
      </c>
      <c r="F16" s="282" t="s">
        <v>332</v>
      </c>
      <c r="G16" s="386">
        <v>44602</v>
      </c>
      <c r="H16" s="283">
        <v>45135</v>
      </c>
      <c r="I16" s="283" t="s">
        <v>333</v>
      </c>
      <c r="J16" s="387">
        <v>550000000</v>
      </c>
      <c r="K16" s="387">
        <v>493695332</v>
      </c>
      <c r="L16" s="387">
        <v>498443000</v>
      </c>
      <c r="M16" s="387">
        <v>550000000</v>
      </c>
      <c r="N16" s="285">
        <v>0</v>
      </c>
      <c r="O16" s="285">
        <v>1.8100000000000002E-2</v>
      </c>
      <c r="P16" s="286">
        <v>1</v>
      </c>
      <c r="Q16" s="285">
        <v>5.4399999999999997E-2</v>
      </c>
      <c r="R16" s="327"/>
      <c r="T16" s="326"/>
    </row>
    <row r="17" spans="1:20" s="320" customFormat="1">
      <c r="A17" s="318"/>
      <c r="B17" s="280" t="s">
        <v>327</v>
      </c>
      <c r="C17" s="281" t="s">
        <v>330</v>
      </c>
      <c r="D17" s="281"/>
      <c r="E17" s="282" t="s">
        <v>331</v>
      </c>
      <c r="F17" s="282" t="s">
        <v>332</v>
      </c>
      <c r="G17" s="386">
        <v>44603</v>
      </c>
      <c r="H17" s="283">
        <v>45135</v>
      </c>
      <c r="I17" s="283" t="s">
        <v>333</v>
      </c>
      <c r="J17" s="387">
        <v>300000000</v>
      </c>
      <c r="K17" s="387">
        <v>269375344</v>
      </c>
      <c r="L17" s="387">
        <v>271878000</v>
      </c>
      <c r="M17" s="387">
        <v>300000000</v>
      </c>
      <c r="N17" s="285">
        <v>0</v>
      </c>
      <c r="O17" s="285">
        <v>9.9000000000000008E-3</v>
      </c>
      <c r="P17" s="286">
        <v>1</v>
      </c>
      <c r="Q17" s="285">
        <v>6.4299999999999996E-2</v>
      </c>
      <c r="R17" s="327"/>
      <c r="T17" s="326"/>
    </row>
    <row r="18" spans="1:20" s="320" customFormat="1">
      <c r="A18" s="318"/>
      <c r="B18" s="280" t="s">
        <v>327</v>
      </c>
      <c r="C18" s="281" t="s">
        <v>330</v>
      </c>
      <c r="D18" s="281"/>
      <c r="E18" s="282" t="s">
        <v>331</v>
      </c>
      <c r="F18" s="282" t="s">
        <v>332</v>
      </c>
      <c r="G18" s="386">
        <v>44606</v>
      </c>
      <c r="H18" s="283">
        <v>45135</v>
      </c>
      <c r="I18" s="283" t="s">
        <v>333</v>
      </c>
      <c r="J18" s="387">
        <v>170000000</v>
      </c>
      <c r="K18" s="387">
        <v>152733950</v>
      </c>
      <c r="L18" s="387">
        <v>154064200</v>
      </c>
      <c r="M18" s="387">
        <v>170000000</v>
      </c>
      <c r="N18" s="285">
        <v>0</v>
      </c>
      <c r="O18" s="285">
        <v>5.5999999999999999E-3</v>
      </c>
      <c r="P18" s="286">
        <v>1</v>
      </c>
      <c r="Q18" s="285">
        <v>6.9900000000000004E-2</v>
      </c>
      <c r="R18" s="327"/>
      <c r="T18" s="326"/>
    </row>
    <row r="19" spans="1:20" s="320" customFormat="1">
      <c r="A19" s="318"/>
      <c r="B19" s="280" t="s">
        <v>327</v>
      </c>
      <c r="C19" s="281" t="s">
        <v>330</v>
      </c>
      <c r="D19" s="281"/>
      <c r="E19" s="282" t="s">
        <v>331</v>
      </c>
      <c r="F19" s="282" t="s">
        <v>332</v>
      </c>
      <c r="G19" s="386">
        <v>44608</v>
      </c>
      <c r="H19" s="283">
        <v>45135</v>
      </c>
      <c r="I19" s="283" t="s">
        <v>333</v>
      </c>
      <c r="J19" s="387">
        <v>880000000</v>
      </c>
      <c r="K19" s="387">
        <v>790926507</v>
      </c>
      <c r="L19" s="387">
        <v>797508800</v>
      </c>
      <c r="M19" s="387">
        <v>880000000</v>
      </c>
      <c r="N19" s="285">
        <v>0</v>
      </c>
      <c r="O19" s="285">
        <v>2.9000000000000001E-2</v>
      </c>
      <c r="P19" s="286">
        <v>1</v>
      </c>
      <c r="Q19" s="285">
        <v>9.8900000000000002E-2</v>
      </c>
      <c r="R19" s="327"/>
      <c r="T19" s="326"/>
    </row>
    <row r="20" spans="1:20" s="320" customFormat="1">
      <c r="A20" s="318"/>
      <c r="B20" s="280" t="s">
        <v>327</v>
      </c>
      <c r="C20" s="281" t="s">
        <v>330</v>
      </c>
      <c r="D20" s="281"/>
      <c r="E20" s="282" t="s">
        <v>331</v>
      </c>
      <c r="F20" s="282" t="s">
        <v>332</v>
      </c>
      <c r="G20" s="386">
        <v>44608</v>
      </c>
      <c r="H20" s="283">
        <v>45135</v>
      </c>
      <c r="I20" s="283" t="s">
        <v>333</v>
      </c>
      <c r="J20" s="387">
        <v>1320000000</v>
      </c>
      <c r="K20" s="387">
        <v>1186389760</v>
      </c>
      <c r="L20" s="387">
        <v>1196263200</v>
      </c>
      <c r="M20" s="387">
        <v>1320000000</v>
      </c>
      <c r="N20" s="285">
        <v>0</v>
      </c>
      <c r="O20" s="285">
        <v>4.3499999999999997E-2</v>
      </c>
      <c r="P20" s="286">
        <v>1</v>
      </c>
      <c r="Q20" s="285">
        <v>0.1424</v>
      </c>
      <c r="R20" s="327"/>
      <c r="T20" s="326"/>
    </row>
    <row r="21" spans="1:20" s="320" customFormat="1">
      <c r="A21" s="318"/>
      <c r="B21" s="280" t="s">
        <v>328</v>
      </c>
      <c r="C21" s="281" t="s">
        <v>334</v>
      </c>
      <c r="D21" s="281"/>
      <c r="E21" s="282" t="s">
        <v>335</v>
      </c>
      <c r="F21" s="282" t="s">
        <v>332</v>
      </c>
      <c r="G21" s="386">
        <v>44608</v>
      </c>
      <c r="H21" s="283">
        <v>44768</v>
      </c>
      <c r="I21" s="283" t="s">
        <v>333</v>
      </c>
      <c r="J21" s="387">
        <v>2000000000</v>
      </c>
      <c r="K21" s="387">
        <v>2021602000</v>
      </c>
      <c r="L21" s="387">
        <v>2037160000</v>
      </c>
      <c r="M21" s="387">
        <v>2000000000</v>
      </c>
      <c r="N21" s="285">
        <v>0.08</v>
      </c>
      <c r="O21" s="285">
        <v>7.4099999999999999E-2</v>
      </c>
      <c r="P21" s="286">
        <v>1</v>
      </c>
      <c r="Q21" s="285">
        <v>7.4099999999999999E-2</v>
      </c>
      <c r="R21" s="327"/>
      <c r="T21" s="326"/>
    </row>
    <row r="22" spans="1:20" s="320" customFormat="1">
      <c r="A22" s="318"/>
      <c r="B22" s="280" t="s">
        <v>327</v>
      </c>
      <c r="C22" s="281" t="s">
        <v>330</v>
      </c>
      <c r="D22" s="281"/>
      <c r="E22" s="282" t="s">
        <v>331</v>
      </c>
      <c r="F22" s="282" t="s">
        <v>332</v>
      </c>
      <c r="G22" s="386">
        <v>44609</v>
      </c>
      <c r="H22" s="283">
        <v>45135</v>
      </c>
      <c r="I22" s="283" t="s">
        <v>333</v>
      </c>
      <c r="J22" s="387">
        <v>1200000000</v>
      </c>
      <c r="K22" s="387">
        <v>1078743338</v>
      </c>
      <c r="L22" s="387">
        <v>1087512000</v>
      </c>
      <c r="M22" s="387">
        <v>1200000000</v>
      </c>
      <c r="N22" s="285">
        <v>0</v>
      </c>
      <c r="O22" s="285">
        <v>3.9600000000000003E-2</v>
      </c>
      <c r="P22" s="286">
        <v>1</v>
      </c>
      <c r="Q22" s="285">
        <v>0.182</v>
      </c>
      <c r="R22" s="327"/>
      <c r="T22" s="326"/>
    </row>
    <row r="23" spans="1:20" s="320" customFormat="1">
      <c r="A23" s="318"/>
      <c r="B23" s="280" t="s">
        <v>329</v>
      </c>
      <c r="C23" s="281" t="s">
        <v>336</v>
      </c>
      <c r="D23" s="281"/>
      <c r="E23" s="282" t="s">
        <v>331</v>
      </c>
      <c r="F23" s="282" t="s">
        <v>332</v>
      </c>
      <c r="G23" s="386">
        <v>44616</v>
      </c>
      <c r="H23" s="283">
        <v>44760</v>
      </c>
      <c r="I23" s="283" t="s">
        <v>333</v>
      </c>
      <c r="J23" s="387">
        <v>500500000</v>
      </c>
      <c r="K23" s="387">
        <v>503165276</v>
      </c>
      <c r="L23" s="387">
        <v>506596090</v>
      </c>
      <c r="M23" s="387">
        <v>500500000</v>
      </c>
      <c r="N23" s="285">
        <v>6.8500000000000005E-2</v>
      </c>
      <c r="O23" s="285">
        <v>1.84E-2</v>
      </c>
      <c r="P23" s="286">
        <v>1</v>
      </c>
      <c r="Q23" s="285">
        <v>1.84E-2</v>
      </c>
      <c r="R23" s="327"/>
      <c r="T23" s="326"/>
    </row>
    <row r="24" spans="1:20" s="320" customFormat="1">
      <c r="A24" s="318"/>
      <c r="B24" s="280" t="s">
        <v>329</v>
      </c>
      <c r="C24" s="281" t="s">
        <v>336</v>
      </c>
      <c r="D24" s="281"/>
      <c r="E24" s="282" t="s">
        <v>331</v>
      </c>
      <c r="F24" s="282" t="s">
        <v>332</v>
      </c>
      <c r="G24" s="386">
        <v>44616</v>
      </c>
      <c r="H24" s="283">
        <v>44760</v>
      </c>
      <c r="I24" s="283" t="s">
        <v>333</v>
      </c>
      <c r="J24" s="387">
        <v>500500000</v>
      </c>
      <c r="K24" s="387">
        <v>503165276</v>
      </c>
      <c r="L24" s="387">
        <v>506596090</v>
      </c>
      <c r="M24" s="387">
        <v>500500000</v>
      </c>
      <c r="N24" s="285">
        <v>6.8500000000000005E-2</v>
      </c>
      <c r="O24" s="285">
        <v>1.84E-2</v>
      </c>
      <c r="P24" s="286">
        <v>1</v>
      </c>
      <c r="Q24" s="285">
        <v>3.6900000000000002E-2</v>
      </c>
      <c r="R24" s="327"/>
      <c r="T24" s="326"/>
    </row>
    <row r="25" spans="1:20" s="320" customFormat="1">
      <c r="A25" s="318"/>
      <c r="B25" s="280" t="s">
        <v>329</v>
      </c>
      <c r="C25" s="281" t="s">
        <v>336</v>
      </c>
      <c r="D25" s="281"/>
      <c r="E25" s="282" t="s">
        <v>331</v>
      </c>
      <c r="F25" s="282" t="s">
        <v>332</v>
      </c>
      <c r="G25" s="386">
        <v>44616</v>
      </c>
      <c r="H25" s="283">
        <v>44760</v>
      </c>
      <c r="I25" s="283" t="s">
        <v>333</v>
      </c>
      <c r="J25" s="387">
        <v>500500000</v>
      </c>
      <c r="K25" s="387">
        <v>503165276</v>
      </c>
      <c r="L25" s="387">
        <v>506596090</v>
      </c>
      <c r="M25" s="387">
        <v>500500000</v>
      </c>
      <c r="N25" s="285">
        <v>6.8500000000000005E-2</v>
      </c>
      <c r="O25" s="285">
        <v>1.84E-2</v>
      </c>
      <c r="P25" s="286">
        <v>1</v>
      </c>
      <c r="Q25" s="285">
        <v>5.5300000000000002E-2</v>
      </c>
      <c r="R25" s="327"/>
      <c r="T25" s="326"/>
    </row>
    <row r="26" spans="1:20" s="320" customFormat="1">
      <c r="A26" s="318"/>
      <c r="B26" s="280" t="s">
        <v>329</v>
      </c>
      <c r="C26" s="281" t="s">
        <v>336</v>
      </c>
      <c r="D26" s="281"/>
      <c r="E26" s="282" t="s">
        <v>331</v>
      </c>
      <c r="F26" s="282" t="s">
        <v>332</v>
      </c>
      <c r="G26" s="386">
        <v>44616</v>
      </c>
      <c r="H26" s="283">
        <v>44760</v>
      </c>
      <c r="I26" s="283" t="s">
        <v>333</v>
      </c>
      <c r="J26" s="387">
        <v>500500000</v>
      </c>
      <c r="K26" s="387">
        <v>503165276</v>
      </c>
      <c r="L26" s="387">
        <v>506596090</v>
      </c>
      <c r="M26" s="387">
        <v>500500000</v>
      </c>
      <c r="N26" s="285">
        <v>6.8500000000000005E-2</v>
      </c>
      <c r="O26" s="285">
        <v>1.84E-2</v>
      </c>
      <c r="P26" s="286">
        <v>1</v>
      </c>
      <c r="Q26" s="285">
        <v>7.3700000000000002E-2</v>
      </c>
      <c r="R26" s="327"/>
      <c r="T26" s="326"/>
    </row>
    <row r="27" spans="1:20" s="320" customFormat="1">
      <c r="A27" s="318"/>
      <c r="B27" s="280" t="s">
        <v>329</v>
      </c>
      <c r="C27" s="281" t="s">
        <v>336</v>
      </c>
      <c r="D27" s="281"/>
      <c r="E27" s="282" t="s">
        <v>331</v>
      </c>
      <c r="F27" s="282" t="s">
        <v>332</v>
      </c>
      <c r="G27" s="386">
        <v>44616</v>
      </c>
      <c r="H27" s="283">
        <v>44789</v>
      </c>
      <c r="I27" s="283" t="s">
        <v>333</v>
      </c>
      <c r="J27" s="387">
        <v>500500000</v>
      </c>
      <c r="K27" s="387">
        <v>500360306</v>
      </c>
      <c r="L27" s="387">
        <v>503778275</v>
      </c>
      <c r="M27" s="387">
        <v>500500000</v>
      </c>
      <c r="N27" s="285">
        <v>6.8500000000000005E-2</v>
      </c>
      <c r="O27" s="285">
        <v>1.83E-2</v>
      </c>
      <c r="P27" s="286">
        <v>1</v>
      </c>
      <c r="Q27" s="285">
        <v>9.2100000000000001E-2</v>
      </c>
      <c r="R27" s="327"/>
      <c r="T27" s="326"/>
    </row>
    <row r="28" spans="1:20" s="320" customFormat="1">
      <c r="A28" s="318"/>
      <c r="B28" s="280" t="s">
        <v>329</v>
      </c>
      <c r="C28" s="281" t="s">
        <v>336</v>
      </c>
      <c r="D28" s="281"/>
      <c r="E28" s="282" t="s">
        <v>331</v>
      </c>
      <c r="F28" s="282" t="s">
        <v>332</v>
      </c>
      <c r="G28" s="386">
        <v>44616</v>
      </c>
      <c r="H28" s="283">
        <v>44789</v>
      </c>
      <c r="I28" s="283" t="s">
        <v>333</v>
      </c>
      <c r="J28" s="387">
        <v>500500000</v>
      </c>
      <c r="K28" s="387">
        <v>500360306</v>
      </c>
      <c r="L28" s="387">
        <v>503778275</v>
      </c>
      <c r="M28" s="387">
        <v>500500000</v>
      </c>
      <c r="N28" s="285">
        <v>6.8500000000000005E-2</v>
      </c>
      <c r="O28" s="285">
        <v>1.83E-2</v>
      </c>
      <c r="P28" s="286">
        <v>1</v>
      </c>
      <c r="Q28" s="285">
        <v>0.1104</v>
      </c>
      <c r="R28" s="327"/>
      <c r="T28" s="326"/>
    </row>
    <row r="29" spans="1:20" s="320" customFormat="1">
      <c r="A29" s="318"/>
      <c r="B29" s="280" t="s">
        <v>329</v>
      </c>
      <c r="C29" s="281" t="s">
        <v>336</v>
      </c>
      <c r="D29" s="281"/>
      <c r="E29" s="282" t="s">
        <v>331</v>
      </c>
      <c r="F29" s="282" t="s">
        <v>332</v>
      </c>
      <c r="G29" s="386">
        <v>44616</v>
      </c>
      <c r="H29" s="283">
        <v>44789</v>
      </c>
      <c r="I29" s="283" t="s">
        <v>333</v>
      </c>
      <c r="J29" s="387">
        <v>500500000</v>
      </c>
      <c r="K29" s="387">
        <v>500360306</v>
      </c>
      <c r="L29" s="387">
        <v>503778275</v>
      </c>
      <c r="M29" s="387">
        <v>500500000</v>
      </c>
      <c r="N29" s="285">
        <v>6.8500000000000005E-2</v>
      </c>
      <c r="O29" s="285">
        <v>1.83E-2</v>
      </c>
      <c r="P29" s="286">
        <v>1</v>
      </c>
      <c r="Q29" s="285">
        <v>0.12870000000000001</v>
      </c>
      <c r="R29" s="327"/>
      <c r="T29" s="326"/>
    </row>
    <row r="30" spans="1:20" s="320" customFormat="1">
      <c r="A30" s="318"/>
      <c r="B30" s="280" t="s">
        <v>329</v>
      </c>
      <c r="C30" s="281" t="s">
        <v>336</v>
      </c>
      <c r="D30" s="281"/>
      <c r="E30" s="282" t="s">
        <v>331</v>
      </c>
      <c r="F30" s="282" t="s">
        <v>332</v>
      </c>
      <c r="G30" s="386">
        <v>44616</v>
      </c>
      <c r="H30" s="283">
        <v>44802</v>
      </c>
      <c r="I30" s="283" t="s">
        <v>333</v>
      </c>
      <c r="J30" s="387">
        <v>500000000</v>
      </c>
      <c r="K30" s="387">
        <v>506698968</v>
      </c>
      <c r="L30" s="387">
        <v>501650000</v>
      </c>
      <c r="M30" s="387">
        <v>500000000</v>
      </c>
      <c r="N30" s="285">
        <v>6.8500000000000005E-2</v>
      </c>
      <c r="O30" s="285">
        <v>1.83E-2</v>
      </c>
      <c r="P30" s="286">
        <v>1</v>
      </c>
      <c r="Q30" s="285">
        <v>0.14699999999999999</v>
      </c>
      <c r="R30" s="327"/>
      <c r="T30" s="326"/>
    </row>
    <row r="31" spans="1:20" s="320" customFormat="1">
      <c r="A31" s="318"/>
      <c r="B31" s="280" t="s">
        <v>329</v>
      </c>
      <c r="C31" s="281" t="s">
        <v>336</v>
      </c>
      <c r="D31" s="281"/>
      <c r="E31" s="282" t="s">
        <v>331</v>
      </c>
      <c r="F31" s="282" t="s">
        <v>332</v>
      </c>
      <c r="G31" s="386">
        <v>44616</v>
      </c>
      <c r="H31" s="283">
        <v>44789</v>
      </c>
      <c r="I31" s="283" t="s">
        <v>333</v>
      </c>
      <c r="J31" s="387">
        <v>500500000</v>
      </c>
      <c r="K31" s="387">
        <v>500360306</v>
      </c>
      <c r="L31" s="387">
        <v>503778275</v>
      </c>
      <c r="M31" s="387">
        <v>500500000</v>
      </c>
      <c r="N31" s="285">
        <v>6.8500000000000005E-2</v>
      </c>
      <c r="O31" s="285">
        <v>1.83E-2</v>
      </c>
      <c r="P31" s="286">
        <v>1</v>
      </c>
      <c r="Q31" s="285">
        <v>0.1653</v>
      </c>
      <c r="R31" s="327"/>
      <c r="T31" s="326"/>
    </row>
    <row r="32" spans="1:20" s="320" customFormat="1">
      <c r="A32" s="318"/>
      <c r="B32" s="280" t="s">
        <v>329</v>
      </c>
      <c r="C32" s="281" t="s">
        <v>336</v>
      </c>
      <c r="D32" s="281"/>
      <c r="E32" s="282" t="s">
        <v>331</v>
      </c>
      <c r="F32" s="282" t="s">
        <v>332</v>
      </c>
      <c r="G32" s="386">
        <v>44616</v>
      </c>
      <c r="H32" s="283">
        <v>44789</v>
      </c>
      <c r="I32" s="283" t="s">
        <v>333</v>
      </c>
      <c r="J32" s="387">
        <v>500500000</v>
      </c>
      <c r="K32" s="387">
        <v>500360306</v>
      </c>
      <c r="L32" s="387">
        <v>503778275</v>
      </c>
      <c r="M32" s="387">
        <v>500500000</v>
      </c>
      <c r="N32" s="285">
        <v>6.8500000000000005E-2</v>
      </c>
      <c r="O32" s="285">
        <v>1.83E-2</v>
      </c>
      <c r="P32" s="286">
        <v>1</v>
      </c>
      <c r="Q32" s="285">
        <v>0.18360000000000001</v>
      </c>
      <c r="R32" s="327"/>
      <c r="T32" s="326"/>
    </row>
    <row r="33" spans="1:20" s="320" customFormat="1">
      <c r="A33" s="318"/>
      <c r="B33" s="280" t="s">
        <v>327</v>
      </c>
      <c r="C33" s="281" t="s">
        <v>330</v>
      </c>
      <c r="D33" s="281"/>
      <c r="E33" s="282" t="s">
        <v>331</v>
      </c>
      <c r="F33" s="282" t="s">
        <v>332</v>
      </c>
      <c r="G33" s="386">
        <v>44617</v>
      </c>
      <c r="H33" s="283">
        <v>44981</v>
      </c>
      <c r="I33" s="283" t="s">
        <v>333</v>
      </c>
      <c r="J33" s="387">
        <v>1000000000</v>
      </c>
      <c r="K33" s="387">
        <v>929117262</v>
      </c>
      <c r="L33" s="387">
        <v>935070000</v>
      </c>
      <c r="M33" s="387">
        <v>1000000000</v>
      </c>
      <c r="N33" s="285">
        <v>0</v>
      </c>
      <c r="O33" s="285">
        <v>3.4000000000000002E-2</v>
      </c>
      <c r="P33" s="286">
        <v>1</v>
      </c>
      <c r="Q33" s="285">
        <v>0.216</v>
      </c>
      <c r="R33" s="327"/>
      <c r="T33" s="326"/>
    </row>
    <row r="34" spans="1:20" s="320" customFormat="1">
      <c r="A34" s="318"/>
      <c r="B34" s="280" t="s">
        <v>327</v>
      </c>
      <c r="C34" s="281" t="s">
        <v>330</v>
      </c>
      <c r="D34" s="281"/>
      <c r="E34" s="282" t="s">
        <v>331</v>
      </c>
      <c r="F34" s="282" t="s">
        <v>332</v>
      </c>
      <c r="G34" s="386">
        <v>44622</v>
      </c>
      <c r="H34" s="283">
        <v>44981</v>
      </c>
      <c r="I34" s="283" t="s">
        <v>333</v>
      </c>
      <c r="J34" s="387">
        <v>1000000000</v>
      </c>
      <c r="K34" s="387">
        <v>930107872</v>
      </c>
      <c r="L34" s="387">
        <v>935070000</v>
      </c>
      <c r="M34" s="387">
        <v>1000000000</v>
      </c>
      <c r="N34" s="285">
        <v>0</v>
      </c>
      <c r="O34" s="285">
        <v>3.4000000000000002E-2</v>
      </c>
      <c r="P34" s="286">
        <v>1</v>
      </c>
      <c r="Q34" s="285">
        <v>0.25</v>
      </c>
      <c r="R34" s="327"/>
      <c r="T34" s="326"/>
    </row>
    <row r="35" spans="1:20" s="320" customFormat="1">
      <c r="A35" s="318"/>
      <c r="B35" s="280" t="s">
        <v>327</v>
      </c>
      <c r="C35" s="281" t="s">
        <v>330</v>
      </c>
      <c r="D35" s="281"/>
      <c r="E35" s="282" t="s">
        <v>331</v>
      </c>
      <c r="F35" s="282" t="s">
        <v>332</v>
      </c>
      <c r="G35" s="386">
        <v>44624</v>
      </c>
      <c r="H35" s="283">
        <v>44981</v>
      </c>
      <c r="I35" s="283" t="s">
        <v>333</v>
      </c>
      <c r="J35" s="387">
        <v>1000000000</v>
      </c>
      <c r="K35" s="387">
        <v>930131574</v>
      </c>
      <c r="L35" s="387">
        <v>935070000</v>
      </c>
      <c r="M35" s="387">
        <v>1000000000</v>
      </c>
      <c r="N35" s="285">
        <v>0</v>
      </c>
      <c r="O35" s="285">
        <v>3.4000000000000002E-2</v>
      </c>
      <c r="P35" s="286">
        <v>1</v>
      </c>
      <c r="Q35" s="285">
        <v>0.28410000000000002</v>
      </c>
      <c r="R35" s="327"/>
      <c r="T35" s="326"/>
    </row>
    <row r="36" spans="1:20" s="320" customFormat="1">
      <c r="A36" s="318"/>
      <c r="B36" s="280" t="s">
        <v>327</v>
      </c>
      <c r="C36" s="281" t="s">
        <v>330</v>
      </c>
      <c r="D36" s="281"/>
      <c r="E36" s="282" t="s">
        <v>331</v>
      </c>
      <c r="F36" s="282" t="s">
        <v>332</v>
      </c>
      <c r="G36" s="386">
        <v>44628</v>
      </c>
      <c r="H36" s="283">
        <v>44680</v>
      </c>
      <c r="I36" s="283" t="s">
        <v>333</v>
      </c>
      <c r="J36" s="387">
        <v>440000000</v>
      </c>
      <c r="K36" s="387">
        <v>436116768</v>
      </c>
      <c r="L36" s="387">
        <v>437751600</v>
      </c>
      <c r="M36" s="387">
        <v>440000000</v>
      </c>
      <c r="N36" s="285">
        <v>0</v>
      </c>
      <c r="O36" s="285">
        <v>1.5900000000000001E-2</v>
      </c>
      <c r="P36" s="286">
        <v>1</v>
      </c>
      <c r="Q36" s="285">
        <v>0.3</v>
      </c>
      <c r="R36" s="327"/>
      <c r="T36" s="326"/>
    </row>
    <row r="37" spans="1:20" s="320" customFormat="1">
      <c r="A37" s="318"/>
      <c r="B37" s="280" t="s">
        <v>327</v>
      </c>
      <c r="C37" s="281" t="s">
        <v>330</v>
      </c>
      <c r="D37" s="281"/>
      <c r="E37" s="282" t="s">
        <v>331</v>
      </c>
      <c r="F37" s="282" t="s">
        <v>332</v>
      </c>
      <c r="G37" s="386">
        <v>44628</v>
      </c>
      <c r="H37" s="283">
        <v>45163</v>
      </c>
      <c r="I37" s="283" t="s">
        <v>333</v>
      </c>
      <c r="J37" s="387">
        <v>500000000</v>
      </c>
      <c r="K37" s="387">
        <v>446527424</v>
      </c>
      <c r="L37" s="387">
        <v>447745000</v>
      </c>
      <c r="M37" s="387">
        <v>500000000</v>
      </c>
      <c r="N37" s="285">
        <v>0</v>
      </c>
      <c r="O37" s="285">
        <v>1.6299999999999999E-2</v>
      </c>
      <c r="P37" s="286">
        <v>1</v>
      </c>
      <c r="Q37" s="285">
        <v>0.31630000000000003</v>
      </c>
      <c r="R37" s="327"/>
      <c r="T37" s="326"/>
    </row>
    <row r="38" spans="1:20" s="320" customFormat="1">
      <c r="A38" s="318"/>
      <c r="B38" s="280" t="s">
        <v>327</v>
      </c>
      <c r="C38" s="281" t="s">
        <v>330</v>
      </c>
      <c r="D38" s="281"/>
      <c r="E38" s="282" t="s">
        <v>331</v>
      </c>
      <c r="F38" s="282" t="s">
        <v>332</v>
      </c>
      <c r="G38" s="386">
        <v>44630</v>
      </c>
      <c r="H38" s="283">
        <v>45163</v>
      </c>
      <c r="I38" s="283" t="s">
        <v>333</v>
      </c>
      <c r="J38" s="387">
        <v>400000000</v>
      </c>
      <c r="K38" s="387">
        <v>357411440</v>
      </c>
      <c r="L38" s="387">
        <v>358196000</v>
      </c>
      <c r="M38" s="387">
        <v>400000000</v>
      </c>
      <c r="N38" s="285">
        <v>0</v>
      </c>
      <c r="O38" s="285">
        <v>1.2999999999999999E-2</v>
      </c>
      <c r="P38" s="286">
        <v>1</v>
      </c>
      <c r="Q38" s="285">
        <v>0.32929999999999998</v>
      </c>
      <c r="R38" s="327"/>
      <c r="T38" s="326"/>
    </row>
    <row r="39" spans="1:20" s="320" customFormat="1">
      <c r="A39" s="318"/>
      <c r="B39" s="280" t="s">
        <v>327</v>
      </c>
      <c r="C39" s="281" t="s">
        <v>330</v>
      </c>
      <c r="D39" s="281"/>
      <c r="E39" s="282" t="s">
        <v>331</v>
      </c>
      <c r="F39" s="282" t="s">
        <v>332</v>
      </c>
      <c r="G39" s="386">
        <v>44638</v>
      </c>
      <c r="H39" s="283">
        <v>44680</v>
      </c>
      <c r="I39" s="283" t="s">
        <v>333</v>
      </c>
      <c r="J39" s="387">
        <v>650000000</v>
      </c>
      <c r="K39" s="387">
        <v>645469336</v>
      </c>
      <c r="L39" s="387">
        <v>646678500</v>
      </c>
      <c r="M39" s="387">
        <v>650000000</v>
      </c>
      <c r="N39" s="285">
        <v>0</v>
      </c>
      <c r="O39" s="285">
        <v>2.35E-2</v>
      </c>
      <c r="P39" s="286">
        <v>1</v>
      </c>
      <c r="Q39" s="285">
        <v>0.3528</v>
      </c>
      <c r="R39" s="327"/>
      <c r="T39" s="326"/>
    </row>
    <row r="40" spans="1:20" s="320" customFormat="1">
      <c r="A40" s="318"/>
      <c r="B40" s="280" t="s">
        <v>327</v>
      </c>
      <c r="C40" s="281" t="s">
        <v>330</v>
      </c>
      <c r="D40" s="281"/>
      <c r="E40" s="282" t="s">
        <v>331</v>
      </c>
      <c r="F40" s="282" t="s">
        <v>332</v>
      </c>
      <c r="G40" s="386">
        <v>44644</v>
      </c>
      <c r="H40" s="283">
        <v>44680</v>
      </c>
      <c r="I40" s="283" t="s">
        <v>333</v>
      </c>
      <c r="J40" s="387">
        <v>1800000000</v>
      </c>
      <c r="K40" s="387">
        <v>1788586369</v>
      </c>
      <c r="L40" s="387">
        <v>1790802000</v>
      </c>
      <c r="M40" s="387">
        <v>1800000000</v>
      </c>
      <c r="N40" s="285">
        <v>0</v>
      </c>
      <c r="O40" s="285">
        <v>6.5199999999999994E-2</v>
      </c>
      <c r="P40" s="286">
        <v>1</v>
      </c>
      <c r="Q40" s="285">
        <v>0.41799999999999998</v>
      </c>
      <c r="R40" s="327"/>
      <c r="T40" s="326"/>
    </row>
    <row r="41" spans="1:20" s="320" customFormat="1">
      <c r="A41" s="318"/>
      <c r="B41" s="280" t="s">
        <v>327</v>
      </c>
      <c r="C41" s="281" t="s">
        <v>330</v>
      </c>
      <c r="D41" s="281"/>
      <c r="E41" s="282" t="s">
        <v>331</v>
      </c>
      <c r="F41" s="282" t="s">
        <v>332</v>
      </c>
      <c r="G41" s="386">
        <v>44645</v>
      </c>
      <c r="H41" s="283">
        <v>44680</v>
      </c>
      <c r="I41" s="283" t="s">
        <v>333</v>
      </c>
      <c r="J41" s="387">
        <v>2110000000</v>
      </c>
      <c r="K41" s="387">
        <v>2097030013</v>
      </c>
      <c r="L41" s="387">
        <v>2099217900</v>
      </c>
      <c r="M41" s="387">
        <v>2110000000</v>
      </c>
      <c r="N41" s="285">
        <v>0</v>
      </c>
      <c r="O41" s="285">
        <v>7.6399999999999996E-2</v>
      </c>
      <c r="P41" s="286">
        <v>1</v>
      </c>
      <c r="Q41" s="285">
        <v>0.49440000000000001</v>
      </c>
      <c r="R41" s="327"/>
      <c r="T41" s="326"/>
    </row>
    <row r="42" spans="1:20" s="320" customFormat="1">
      <c r="A42" s="318"/>
      <c r="B42" s="280" t="s">
        <v>327</v>
      </c>
      <c r="C42" s="281" t="s">
        <v>330</v>
      </c>
      <c r="D42" s="281"/>
      <c r="E42" s="282" t="s">
        <v>331</v>
      </c>
      <c r="F42" s="282" t="s">
        <v>332</v>
      </c>
      <c r="G42" s="386">
        <v>44645</v>
      </c>
      <c r="H42" s="283">
        <v>45163</v>
      </c>
      <c r="I42" s="283" t="s">
        <v>333</v>
      </c>
      <c r="J42" s="387">
        <v>7200000000</v>
      </c>
      <c r="K42" s="387">
        <v>6441271195</v>
      </c>
      <c r="L42" s="387">
        <v>2955117000</v>
      </c>
      <c r="M42" s="387">
        <v>7200000000</v>
      </c>
      <c r="N42" s="285">
        <v>0</v>
      </c>
      <c r="O42" s="285">
        <v>0.1075</v>
      </c>
      <c r="P42" s="286">
        <v>1</v>
      </c>
      <c r="Q42" s="285">
        <v>0.60189999999999999</v>
      </c>
      <c r="R42" s="327"/>
      <c r="T42" s="326"/>
    </row>
    <row r="43" spans="1:20" s="320" customFormat="1">
      <c r="A43" s="318"/>
      <c r="B43" s="280" t="s">
        <v>327</v>
      </c>
      <c r="C43" s="281" t="s">
        <v>330</v>
      </c>
      <c r="D43" s="281"/>
      <c r="E43" s="282" t="s">
        <v>331</v>
      </c>
      <c r="F43" s="282" t="s">
        <v>332</v>
      </c>
      <c r="G43" s="386">
        <v>44648</v>
      </c>
      <c r="H43" s="283">
        <v>44953</v>
      </c>
      <c r="I43" s="283" t="s">
        <v>333</v>
      </c>
      <c r="J43" s="387">
        <v>3900000000</v>
      </c>
      <c r="K43" s="387">
        <v>3655624037</v>
      </c>
      <c r="L43" s="387">
        <v>3657951530</v>
      </c>
      <c r="M43" s="387">
        <v>3900000000</v>
      </c>
      <c r="N43" s="285">
        <v>0</v>
      </c>
      <c r="O43" s="285">
        <v>0.1331</v>
      </c>
      <c r="P43" s="286">
        <v>1</v>
      </c>
      <c r="Q43" s="285">
        <v>0.73499999999999999</v>
      </c>
      <c r="R43" s="327"/>
      <c r="T43" s="326"/>
    </row>
    <row r="44" spans="1:20" s="320" customFormat="1">
      <c r="A44" s="318"/>
      <c r="B44" s="460" t="s">
        <v>9</v>
      </c>
      <c r="C44" s="460"/>
      <c r="D44" s="460"/>
      <c r="E44" s="460"/>
      <c r="F44" s="460"/>
      <c r="G44" s="460"/>
      <c r="H44" s="460"/>
      <c r="I44" s="460"/>
      <c r="J44" s="460"/>
      <c r="K44" s="460"/>
      <c r="L44" s="388">
        <f>+SUM(L15:L43)</f>
        <v>27285310465</v>
      </c>
      <c r="M44" s="328"/>
      <c r="N44" s="328"/>
      <c r="O44" s="390"/>
      <c r="P44" s="328"/>
      <c r="Q44" s="390"/>
    </row>
    <row r="45" spans="1:20" s="320" customFormat="1">
      <c r="A45" s="318"/>
      <c r="C45" s="329"/>
      <c r="J45" s="321"/>
      <c r="K45" s="325"/>
      <c r="L45" s="389">
        <f>+L44-'ACTIVO NETO'!E15</f>
        <v>0.18000030517578125</v>
      </c>
      <c r="O45" s="391"/>
      <c r="Q45" s="391"/>
    </row>
    <row r="46" spans="1:20" s="320" customFormat="1">
      <c r="A46" s="318"/>
      <c r="B46" s="324"/>
      <c r="C46" s="329"/>
      <c r="J46" s="321"/>
      <c r="K46" s="325"/>
      <c r="L46" s="325"/>
      <c r="O46" s="391"/>
      <c r="Q46" s="391"/>
    </row>
    <row r="47" spans="1:20">
      <c r="O47" s="392"/>
      <c r="Q47" s="392"/>
    </row>
    <row r="48" spans="1:20">
      <c r="O48" s="392"/>
      <c r="Q48" s="392"/>
    </row>
    <row r="49" spans="15:17">
      <c r="O49" s="392"/>
      <c r="Q49" s="392"/>
    </row>
    <row r="50" spans="15:17">
      <c r="O50" s="392"/>
      <c r="Q50" s="392"/>
    </row>
    <row r="51" spans="15:17">
      <c r="O51" s="392"/>
      <c r="Q51" s="392"/>
    </row>
    <row r="52" spans="15:17">
      <c r="O52" s="392"/>
      <c r="Q52" s="392"/>
    </row>
  </sheetData>
  <mergeCells count="16">
    <mergeCell ref="B44:K44"/>
    <mergeCell ref="L13:L14"/>
    <mergeCell ref="M13:M14"/>
    <mergeCell ref="N13:N14"/>
    <mergeCell ref="O13:O14"/>
    <mergeCell ref="B13:B14"/>
    <mergeCell ref="C13:D14"/>
    <mergeCell ref="E13:E14"/>
    <mergeCell ref="P13:P14"/>
    <mergeCell ref="Q13:Q14"/>
    <mergeCell ref="F13:F14"/>
    <mergeCell ref="G13:G14"/>
    <mergeCell ref="H13:H14"/>
    <mergeCell ref="I13:I14"/>
    <mergeCell ref="J13:J14"/>
    <mergeCell ref="K13:K14"/>
  </mergeCells>
  <hyperlinks>
    <hyperlink ref="K5" location="INDICE!A1" display="Índice" xr:uid="{DE79826C-83B7-4C2F-A87F-75203B1249A7}"/>
  </hyperlinks>
  <pageMargins left="0.25" right="0.25" top="0.75" bottom="0.75" header="0.3" footer="0.3"/>
  <pageSetup paperSize="9" scale="4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F0E0-2780-4E2B-8602-04B77CB1CE3C}">
  <sheetPr>
    <tabColor rgb="FFFFC000"/>
  </sheetPr>
  <dimension ref="A1:H76"/>
  <sheetViews>
    <sheetView zoomScaleNormal="100" workbookViewId="0">
      <pane xSplit="3" ySplit="4" topLeftCell="D38" activePane="bottomRight" state="frozen"/>
      <selection activeCell="B21" sqref="B21"/>
      <selection pane="topRight" activeCell="B21" sqref="B21"/>
      <selection pane="bottomLeft" activeCell="B21" sqref="B21"/>
      <selection pane="bottomRight" activeCell="D59" sqref="D59"/>
    </sheetView>
  </sheetViews>
  <sheetFormatPr baseColWidth="10" defaultColWidth="41.6640625" defaultRowHeight="11.4"/>
  <cols>
    <col min="1" max="1" width="12.109375" style="4" customWidth="1"/>
    <col min="2" max="2" width="32.44140625" style="4" customWidth="1"/>
    <col min="3" max="3" width="20.109375" style="5" bestFit="1" customWidth="1"/>
    <col min="4" max="4" width="41.6640625" style="5"/>
    <col min="5" max="5" width="8.5546875" style="6" customWidth="1"/>
    <col min="6" max="6" width="9.33203125" style="6" customWidth="1"/>
    <col min="7" max="8" width="18.33203125" style="4" customWidth="1"/>
    <col min="9" max="16384" width="41.6640625" style="4"/>
  </cols>
  <sheetData>
    <row r="1" spans="1:8">
      <c r="B1" s="27" t="s">
        <v>32</v>
      </c>
    </row>
    <row r="2" spans="1:8">
      <c r="B2" s="28" t="s">
        <v>33</v>
      </c>
    </row>
    <row r="4" spans="1:8" s="6" customFormat="1" ht="11.4" customHeight="1">
      <c r="A4" s="7" t="s">
        <v>6</v>
      </c>
      <c r="B4" s="10" t="s">
        <v>7</v>
      </c>
      <c r="C4" s="10" t="s">
        <v>15</v>
      </c>
      <c r="D4" s="10" t="s">
        <v>0</v>
      </c>
      <c r="E4" s="7" t="s">
        <v>1</v>
      </c>
      <c r="F4" s="7" t="s">
        <v>31</v>
      </c>
      <c r="G4" s="32">
        <v>44561</v>
      </c>
      <c r="H4" s="32">
        <v>44196</v>
      </c>
    </row>
    <row r="5" spans="1:8" s="31" customFormat="1" ht="12" customHeight="1">
      <c r="A5" s="29" t="s">
        <v>2</v>
      </c>
      <c r="B5" s="29"/>
      <c r="C5" s="29">
        <v>1</v>
      </c>
      <c r="D5" s="33" t="s">
        <v>2</v>
      </c>
      <c r="E5" s="30" t="s">
        <v>324</v>
      </c>
      <c r="F5" s="30" t="s">
        <v>29</v>
      </c>
      <c r="G5" s="350">
        <f>IF(F5="I",IFERROR(VLOOKUP(C5,'BG 2021'!A:H,8,FALSE),0),0)</f>
        <v>0</v>
      </c>
      <c r="H5" s="350">
        <f>IF(F5="I",IFERROR(VLOOKUP(C5,'BG 2021'!B:E,2,FALSE),0),0)</f>
        <v>0</v>
      </c>
    </row>
    <row r="6" spans="1:8" s="31" customFormat="1" ht="12" customHeight="1">
      <c r="A6" s="29" t="s">
        <v>2</v>
      </c>
      <c r="B6" s="29"/>
      <c r="C6" s="29">
        <v>101</v>
      </c>
      <c r="D6" s="33" t="s">
        <v>156</v>
      </c>
      <c r="E6" s="30" t="s">
        <v>324</v>
      </c>
      <c r="F6" s="30" t="s">
        <v>29</v>
      </c>
      <c r="G6" s="350">
        <f>IF(F6="I",IFERROR(VLOOKUP(C6,'BG 2021'!A:H,8,FALSE),0),0)</f>
        <v>0</v>
      </c>
      <c r="H6" s="350">
        <f>IF(F6="I",IFERROR(VLOOKUP(C6,'BG 2021'!B:E,2,FALSE),0),0)</f>
        <v>0</v>
      </c>
    </row>
    <row r="7" spans="1:8" s="31" customFormat="1" ht="12" customHeight="1">
      <c r="A7" s="29" t="s">
        <v>2</v>
      </c>
      <c r="B7" s="29"/>
      <c r="C7" s="29">
        <v>10101</v>
      </c>
      <c r="D7" s="33" t="s">
        <v>156</v>
      </c>
      <c r="E7" s="30" t="s">
        <v>324</v>
      </c>
      <c r="F7" s="30" t="s">
        <v>29</v>
      </c>
      <c r="G7" s="350">
        <f>IF(F7="I",IFERROR(VLOOKUP(C7,'BG 2021'!A:H,8,FALSE),0),0)</f>
        <v>0</v>
      </c>
      <c r="H7" s="350">
        <f>IF(F7="I",IFERROR(VLOOKUP(C7,'BG 2021'!B:E,2,FALSE),0),0)</f>
        <v>0</v>
      </c>
    </row>
    <row r="8" spans="1:8" s="31" customFormat="1" ht="12" customHeight="1">
      <c r="A8" s="29" t="s">
        <v>2</v>
      </c>
      <c r="B8" s="29"/>
      <c r="C8" s="29">
        <v>1010101</v>
      </c>
      <c r="D8" s="33" t="s">
        <v>184</v>
      </c>
      <c r="E8" s="30" t="s">
        <v>324</v>
      </c>
      <c r="F8" s="30" t="s">
        <v>29</v>
      </c>
      <c r="G8" s="350">
        <f>IF(F8="I",IFERROR(VLOOKUP(C8,'BG 2021'!A:H,8,FALSE),0),0)</f>
        <v>0</v>
      </c>
      <c r="H8" s="350">
        <f>IF(F8="I",IFERROR(VLOOKUP(C8,'BG 2021'!B:E,2,FALSE),0),0)</f>
        <v>0</v>
      </c>
    </row>
    <row r="9" spans="1:8" s="31" customFormat="1" ht="12" customHeight="1">
      <c r="A9" s="29" t="s">
        <v>2</v>
      </c>
      <c r="B9" s="29" t="s">
        <v>156</v>
      </c>
      <c r="C9" s="29">
        <v>1010101001</v>
      </c>
      <c r="D9" s="33" t="s">
        <v>185</v>
      </c>
      <c r="E9" s="30" t="s">
        <v>324</v>
      </c>
      <c r="F9" s="30" t="s">
        <v>30</v>
      </c>
      <c r="G9" s="350">
        <f>IF(F9="I",IFERROR(VLOOKUP(C9,'BG 2021'!A:H,8,FALSE),0),0)</f>
        <v>228666361.58000001</v>
      </c>
      <c r="H9" s="350">
        <f>IF(F9="I",IFERROR(VLOOKUP(C9,'BG 2021'!B:E,2,FALSE),0),0)</f>
        <v>0</v>
      </c>
    </row>
    <row r="10" spans="1:8" s="31" customFormat="1" ht="12" customHeight="1">
      <c r="A10" s="29" t="s">
        <v>2</v>
      </c>
      <c r="B10" s="29"/>
      <c r="C10" s="29">
        <v>102</v>
      </c>
      <c r="D10" s="33" t="s">
        <v>114</v>
      </c>
      <c r="E10" s="30" t="s">
        <v>324</v>
      </c>
      <c r="F10" s="30" t="s">
        <v>29</v>
      </c>
      <c r="G10" s="350">
        <f>IF(F10="I",IFERROR(VLOOKUP(C10,'BG 2021'!A:H,8,FALSE),0),0)</f>
        <v>0</v>
      </c>
      <c r="H10" s="350">
        <f>IF(F10="I",IFERROR(VLOOKUP(C10,'BG 2021'!B:E,2,FALSE),0),0)</f>
        <v>0</v>
      </c>
    </row>
    <row r="11" spans="1:8" s="31" customFormat="1" ht="12" customHeight="1">
      <c r="A11" s="29" t="s">
        <v>2</v>
      </c>
      <c r="B11" s="29"/>
      <c r="C11" s="29">
        <v>10201</v>
      </c>
      <c r="D11" s="33" t="s">
        <v>114</v>
      </c>
      <c r="E11" s="30" t="s">
        <v>324</v>
      </c>
      <c r="F11" s="30" t="s">
        <v>29</v>
      </c>
      <c r="G11" s="350">
        <f>IF(F11="I",IFERROR(VLOOKUP(C11,'BG 2021'!A:H,8,FALSE),0),0)</f>
        <v>0</v>
      </c>
      <c r="H11" s="350">
        <f>IF(F11="I",IFERROR(VLOOKUP(C11,'BG 2021'!B:E,2,FALSE),0),0)</f>
        <v>0</v>
      </c>
    </row>
    <row r="12" spans="1:8" s="31" customFormat="1" ht="12" customHeight="1">
      <c r="A12" s="29" t="s">
        <v>2</v>
      </c>
      <c r="B12" s="29"/>
      <c r="C12" s="29">
        <v>1020101</v>
      </c>
      <c r="D12" s="33" t="s">
        <v>269</v>
      </c>
      <c r="E12" s="30" t="s">
        <v>324</v>
      </c>
      <c r="F12" s="30" t="s">
        <v>29</v>
      </c>
      <c r="G12" s="350">
        <f>IF(F12="I",IFERROR(VLOOKUP(C12,'BG 2021'!A:H,8,FALSE),0),0)</f>
        <v>0</v>
      </c>
      <c r="H12" s="350">
        <f>IF(F12="I",IFERROR(VLOOKUP(C12,'BG 2021'!B:E,2,FALSE),0),0)</f>
        <v>0</v>
      </c>
    </row>
    <row r="13" spans="1:8" s="31" customFormat="1" ht="12" customHeight="1">
      <c r="A13" s="29" t="s">
        <v>2</v>
      </c>
      <c r="B13" s="29" t="s">
        <v>114</v>
      </c>
      <c r="C13" s="29">
        <v>1020101001</v>
      </c>
      <c r="D13" s="33" t="s">
        <v>270</v>
      </c>
      <c r="E13" s="30" t="s">
        <v>324</v>
      </c>
      <c r="F13" s="30" t="s">
        <v>30</v>
      </c>
      <c r="G13" s="350">
        <f>IF(F13="I",IFERROR(VLOOKUP(C13,'BG 2021'!A:H,8,FALSE),0),0)</f>
        <v>2037160000</v>
      </c>
      <c r="H13" s="350">
        <f>IF(F13="I",IFERROR(VLOOKUP(C13,'BG 2021'!B:E,2,FALSE),0),0)</f>
        <v>0</v>
      </c>
    </row>
    <row r="14" spans="1:8" s="31" customFormat="1" ht="12" customHeight="1">
      <c r="A14" s="29" t="s">
        <v>2</v>
      </c>
      <c r="B14" s="29"/>
      <c r="C14" s="29">
        <v>1020107</v>
      </c>
      <c r="D14" s="33" t="s">
        <v>186</v>
      </c>
      <c r="E14" s="30" t="s">
        <v>324</v>
      </c>
      <c r="F14" s="30" t="s">
        <v>29</v>
      </c>
      <c r="G14" s="350">
        <f>IF(F14="I",IFERROR(VLOOKUP(C14,'BG 2021'!A:H,8,FALSE),0),0)</f>
        <v>0</v>
      </c>
      <c r="H14" s="350">
        <f>IF(F14="I",IFERROR(VLOOKUP(C14,'BG 2021'!B:E,2,FALSE),0),0)</f>
        <v>0</v>
      </c>
    </row>
    <row r="15" spans="1:8" s="31" customFormat="1" ht="12" customHeight="1">
      <c r="A15" s="29" t="s">
        <v>2</v>
      </c>
      <c r="B15" s="29" t="s">
        <v>114</v>
      </c>
      <c r="C15" s="29">
        <v>1020107001</v>
      </c>
      <c r="D15" s="33" t="s">
        <v>187</v>
      </c>
      <c r="E15" s="30" t="s">
        <v>324</v>
      </c>
      <c r="F15" s="30" t="s">
        <v>30</v>
      </c>
      <c r="G15" s="350">
        <f>IF(F15="I",IFERROR(VLOOKUP(C15,'BG 2021'!A:H,8,FALSE),0),0)</f>
        <v>5046925735</v>
      </c>
      <c r="H15" s="350">
        <f>IF(F15="I",IFERROR(VLOOKUP(C15,'BG 2021'!B:E,2,FALSE),0),0)</f>
        <v>0</v>
      </c>
    </row>
    <row r="16" spans="1:8" s="31" customFormat="1" ht="12" customHeight="1">
      <c r="A16" s="29" t="s">
        <v>2</v>
      </c>
      <c r="B16" s="29"/>
      <c r="C16" s="29">
        <v>1020108</v>
      </c>
      <c r="D16" s="33" t="s">
        <v>271</v>
      </c>
      <c r="E16" s="30" t="s">
        <v>324</v>
      </c>
      <c r="F16" s="30" t="s">
        <v>29</v>
      </c>
      <c r="G16" s="350">
        <f>IF(F16="I",IFERROR(VLOOKUP(C16,'BG 2021'!A:H,8,FALSE),0),0)</f>
        <v>0</v>
      </c>
      <c r="H16" s="350">
        <f>IF(F16="I",IFERROR(VLOOKUP(C16,'BG 2021'!B:E,2,FALSE),0),0)</f>
        <v>0</v>
      </c>
    </row>
    <row r="17" spans="1:8" s="31" customFormat="1" ht="12" customHeight="1">
      <c r="A17" s="29" t="s">
        <v>2</v>
      </c>
      <c r="B17" s="29" t="s">
        <v>114</v>
      </c>
      <c r="C17" s="29">
        <v>1020108001</v>
      </c>
      <c r="D17" s="33" t="s">
        <v>274</v>
      </c>
      <c r="E17" s="30" t="s">
        <v>324</v>
      </c>
      <c r="F17" s="30" t="s">
        <v>30</v>
      </c>
      <c r="G17" s="350">
        <f>IF(F17="I",IFERROR(VLOOKUP(C17,'BG 2021'!A:H,8,FALSE),0),0)</f>
        <v>20201224729.82</v>
      </c>
      <c r="H17" s="350">
        <f>IF(F17="I",IFERROR(VLOOKUP(C17,'BG 2021'!B:E,2,FALSE),0),0)</f>
        <v>0</v>
      </c>
    </row>
    <row r="18" spans="1:8" s="31" customFormat="1" ht="12" customHeight="1">
      <c r="A18" s="29" t="s">
        <v>2</v>
      </c>
      <c r="B18" s="29"/>
      <c r="C18" s="29">
        <v>104</v>
      </c>
      <c r="D18" s="33" t="s">
        <v>275</v>
      </c>
      <c r="E18" s="30" t="s">
        <v>324</v>
      </c>
      <c r="F18" s="30" t="s">
        <v>29</v>
      </c>
      <c r="G18" s="350">
        <f>IF(F18="I",IFERROR(VLOOKUP(C18,'BG 2021'!A:H,8,FALSE),0),0)</f>
        <v>0</v>
      </c>
      <c r="H18" s="350">
        <f>IF(F18="I",IFERROR(VLOOKUP(C18,'BG 2021'!B:E,2,FALSE),0),0)</f>
        <v>0</v>
      </c>
    </row>
    <row r="19" spans="1:8" s="31" customFormat="1" ht="12" customHeight="1">
      <c r="A19" s="29" t="s">
        <v>2</v>
      </c>
      <c r="B19" s="29"/>
      <c r="C19" s="29">
        <v>10401</v>
      </c>
      <c r="D19" s="33" t="s">
        <v>278</v>
      </c>
      <c r="E19" s="30" t="s">
        <v>324</v>
      </c>
      <c r="F19" s="30" t="s">
        <v>29</v>
      </c>
      <c r="G19" s="350">
        <f>IF(F19="I",IFERROR(VLOOKUP(C19,'BG 2021'!A:H,8,FALSE),0),0)</f>
        <v>0</v>
      </c>
      <c r="H19" s="350">
        <f>IF(F19="I",IFERROR(VLOOKUP(C19,'BG 2021'!B:E,2,FALSE),0),0)</f>
        <v>0</v>
      </c>
    </row>
    <row r="20" spans="1:8" s="31" customFormat="1" ht="12" customHeight="1">
      <c r="A20" s="29" t="s">
        <v>2</v>
      </c>
      <c r="B20" s="29"/>
      <c r="C20" s="29">
        <v>1040100</v>
      </c>
      <c r="D20" s="33" t="s">
        <v>278</v>
      </c>
      <c r="E20" s="30" t="s">
        <v>324</v>
      </c>
      <c r="F20" s="30" t="s">
        <v>29</v>
      </c>
      <c r="G20" s="350">
        <f>IF(F20="I",IFERROR(VLOOKUP(C20,'BG 2021'!A:H,8,FALSE),0),0)</f>
        <v>0</v>
      </c>
      <c r="H20" s="350">
        <f>IF(F20="I",IFERROR(VLOOKUP(C20,'BG 2021'!B:E,2,FALSE),0),0)</f>
        <v>0</v>
      </c>
    </row>
    <row r="21" spans="1:8" s="31" customFormat="1" ht="12" customHeight="1">
      <c r="A21" s="29" t="s">
        <v>2</v>
      </c>
      <c r="B21" s="29"/>
      <c r="C21" s="29">
        <v>1040100002</v>
      </c>
      <c r="D21" s="33" t="s">
        <v>279</v>
      </c>
      <c r="E21" s="30" t="s">
        <v>324</v>
      </c>
      <c r="F21" s="30" t="s">
        <v>30</v>
      </c>
      <c r="G21" s="350">
        <f>IF(F21="I",IFERROR(VLOOKUP(C21,'BG 2021'!A:H,8,FALSE),0),0)</f>
        <v>0</v>
      </c>
      <c r="H21" s="350">
        <f>IF(F21="I",IFERROR(VLOOKUP(C21,'BG 2021'!B:E,2,FALSE),0),0)</f>
        <v>0</v>
      </c>
    </row>
    <row r="22" spans="1:8" s="31" customFormat="1" ht="12" customHeight="1">
      <c r="A22" s="29" t="s">
        <v>3</v>
      </c>
      <c r="B22" s="29"/>
      <c r="C22" s="29">
        <v>2</v>
      </c>
      <c r="D22" s="33" t="s">
        <v>3</v>
      </c>
      <c r="E22" s="30" t="s">
        <v>324</v>
      </c>
      <c r="F22" s="30" t="s">
        <v>29</v>
      </c>
      <c r="G22" s="350">
        <f>IF(F22="I",IFERROR(VLOOKUP(C22,'BG 2021'!A:H,8,FALSE),0),0)</f>
        <v>0</v>
      </c>
      <c r="H22" s="350">
        <f>IF(F22="I",IFERROR(VLOOKUP(C22,'BG 2021'!B:E,2,FALSE),0),0)</f>
        <v>0</v>
      </c>
    </row>
    <row r="23" spans="1:8" s="31" customFormat="1" ht="12" customHeight="1">
      <c r="A23" s="29" t="s">
        <v>3</v>
      </c>
      <c r="B23" s="29"/>
      <c r="C23" s="29">
        <v>201</v>
      </c>
      <c r="D23" s="33" t="s">
        <v>188</v>
      </c>
      <c r="E23" s="30" t="s">
        <v>324</v>
      </c>
      <c r="F23" s="30" t="s">
        <v>29</v>
      </c>
      <c r="G23" s="350">
        <f>IF(F23="I",IFERROR(VLOOKUP(C23,'BG 2021'!A:H,8,FALSE),0),0)</f>
        <v>0</v>
      </c>
      <c r="H23" s="350">
        <f>IF(F23="I",IFERROR(VLOOKUP(C23,'BG 2021'!B:E,2,FALSE),0),0)</f>
        <v>0</v>
      </c>
    </row>
    <row r="24" spans="1:8" s="31" customFormat="1" ht="12" customHeight="1">
      <c r="A24" s="29" t="s">
        <v>3</v>
      </c>
      <c r="B24" s="29"/>
      <c r="C24" s="29">
        <v>20101</v>
      </c>
      <c r="D24" s="33" t="s">
        <v>188</v>
      </c>
      <c r="E24" s="30" t="s">
        <v>324</v>
      </c>
      <c r="F24" s="30" t="s">
        <v>29</v>
      </c>
      <c r="G24" s="350">
        <f>IF(F24="I",IFERROR(VLOOKUP(C24,'BG 2021'!A:H,8,FALSE),0),0)</f>
        <v>0</v>
      </c>
      <c r="H24" s="350">
        <f>IF(F24="I",IFERROR(VLOOKUP(C24,'BG 2021'!B:E,2,FALSE),0),0)</f>
        <v>0</v>
      </c>
    </row>
    <row r="25" spans="1:8" s="31" customFormat="1" ht="12" customHeight="1">
      <c r="A25" s="29" t="s">
        <v>3</v>
      </c>
      <c r="B25" s="29"/>
      <c r="C25" s="29">
        <v>2010100</v>
      </c>
      <c r="D25" s="33" t="s">
        <v>188</v>
      </c>
      <c r="E25" s="30" t="s">
        <v>324</v>
      </c>
      <c r="F25" s="30" t="s">
        <v>29</v>
      </c>
      <c r="G25" s="350">
        <f>IF(F25="I",IFERROR(VLOOKUP(C25,'BG 2021'!A:H,8,FALSE),0),0)</f>
        <v>0</v>
      </c>
      <c r="H25" s="350">
        <f>IF(F25="I",IFERROR(VLOOKUP(C25,'BG 2021'!B:E,2,FALSE),0),0)</f>
        <v>0</v>
      </c>
    </row>
    <row r="26" spans="1:8" s="31" customFormat="1" ht="12" customHeight="1">
      <c r="A26" s="29" t="s">
        <v>3</v>
      </c>
      <c r="B26" s="29" t="s">
        <v>116</v>
      </c>
      <c r="C26" s="29">
        <v>2010100002</v>
      </c>
      <c r="D26" s="33" t="s">
        <v>284</v>
      </c>
      <c r="E26" s="30" t="s">
        <v>324</v>
      </c>
      <c r="F26" s="30" t="s">
        <v>30</v>
      </c>
      <c r="G26" s="350">
        <f>IF(F26="I",IFERROR(VLOOKUP(C26,'BG 2021'!A:H,8,FALSE),0),0)</f>
        <v>-2664997</v>
      </c>
      <c r="H26" s="350">
        <f>IF(F26="I",IFERROR(VLOOKUP(C26,'BG 2021'!B:E,2,FALSE),0),0)</f>
        <v>0</v>
      </c>
    </row>
    <row r="27" spans="1:8" s="31" customFormat="1" ht="12" customHeight="1">
      <c r="A27" s="29" t="s">
        <v>3</v>
      </c>
      <c r="B27" s="29"/>
      <c r="C27" s="29">
        <v>2010100003</v>
      </c>
      <c r="D27" s="33" t="s">
        <v>285</v>
      </c>
      <c r="E27" s="30" t="s">
        <v>324</v>
      </c>
      <c r="F27" s="30" t="s">
        <v>30</v>
      </c>
      <c r="G27" s="350">
        <f>IF(F27="I",IFERROR(VLOOKUP(C27,'BG 2021'!A:H,8,FALSE),0),0)</f>
        <v>0</v>
      </c>
      <c r="H27" s="350">
        <f>IF(F27="I",IFERROR(VLOOKUP(C27,'BG 2021'!B:E,2,FALSE),0),0)</f>
        <v>0</v>
      </c>
    </row>
    <row r="28" spans="1:8" s="31" customFormat="1" ht="12" customHeight="1">
      <c r="A28" s="29" t="s">
        <v>3</v>
      </c>
      <c r="B28" s="29"/>
      <c r="C28" s="29">
        <v>20105</v>
      </c>
      <c r="D28" s="33" t="s">
        <v>189</v>
      </c>
      <c r="E28" s="30" t="s">
        <v>324</v>
      </c>
      <c r="F28" s="30" t="s">
        <v>29</v>
      </c>
      <c r="G28" s="350">
        <f>IF(F28="I",IFERROR(VLOOKUP(C28,'BG 2021'!A:H,8,FALSE),0),0)</f>
        <v>0</v>
      </c>
      <c r="H28" s="350">
        <f>IF(F28="I",IFERROR(VLOOKUP(C28,'BG 2021'!B:E,2,FALSE),0),0)</f>
        <v>0</v>
      </c>
    </row>
    <row r="29" spans="1:8" s="31" customFormat="1" ht="12" customHeight="1">
      <c r="A29" s="29" t="s">
        <v>3</v>
      </c>
      <c r="B29" s="29"/>
      <c r="C29" s="29">
        <v>2010500</v>
      </c>
      <c r="D29" s="33" t="s">
        <v>189</v>
      </c>
      <c r="E29" s="30" t="s">
        <v>324</v>
      </c>
      <c r="F29" s="30" t="s">
        <v>29</v>
      </c>
      <c r="G29" s="350">
        <f>IF(F29="I",IFERROR(VLOOKUP(C29,'BG 2021'!A:H,8,FALSE),0),0)</f>
        <v>0</v>
      </c>
      <c r="H29" s="350">
        <f>IF(F29="I",IFERROR(VLOOKUP(C29,'BG 2021'!B:E,2,FALSE),0),0)</f>
        <v>0</v>
      </c>
    </row>
    <row r="30" spans="1:8" s="31" customFormat="1" ht="12" customHeight="1">
      <c r="A30" s="29" t="s">
        <v>3</v>
      </c>
      <c r="B30" s="29" t="s">
        <v>117</v>
      </c>
      <c r="C30" s="29">
        <v>2010500003</v>
      </c>
      <c r="D30" s="33" t="s">
        <v>190</v>
      </c>
      <c r="E30" s="30" t="s">
        <v>324</v>
      </c>
      <c r="F30" s="30" t="s">
        <v>30</v>
      </c>
      <c r="G30" s="350">
        <f>IF(F30="I",IFERROR(VLOOKUP(C30,'BG 2021'!A:H,8,FALSE),0),0)</f>
        <v>-25074403.91</v>
      </c>
      <c r="H30" s="350">
        <f>IF(F30="I",IFERROR(VLOOKUP(C30,'BG 2021'!B:E,2,FALSE),0),0)</f>
        <v>0</v>
      </c>
    </row>
    <row r="31" spans="1:8" s="31" customFormat="1" ht="12" customHeight="1">
      <c r="A31" s="29" t="s">
        <v>3</v>
      </c>
      <c r="B31" s="29"/>
      <c r="C31" s="29">
        <v>2010500007</v>
      </c>
      <c r="D31" s="33" t="s">
        <v>292</v>
      </c>
      <c r="E31" s="30" t="s">
        <v>324</v>
      </c>
      <c r="F31" s="30" t="s">
        <v>30</v>
      </c>
      <c r="G31" s="350">
        <f>IF(F31="I",IFERROR(VLOOKUP(C31,'BG 2021'!A:H,8,FALSE),0),0)</f>
        <v>0</v>
      </c>
      <c r="H31" s="350">
        <f>IF(F31="I",IFERROR(VLOOKUP(C31,'BG 2021'!B:E,2,FALSE),0),0)</f>
        <v>0</v>
      </c>
    </row>
    <row r="32" spans="1:8" s="31" customFormat="1" ht="12" customHeight="1">
      <c r="A32" s="29" t="s">
        <v>5</v>
      </c>
      <c r="B32" s="29"/>
      <c r="C32" s="29">
        <v>3</v>
      </c>
      <c r="D32" s="33" t="s">
        <v>191</v>
      </c>
      <c r="E32" s="30" t="s">
        <v>324</v>
      </c>
      <c r="F32" s="30" t="s">
        <v>29</v>
      </c>
      <c r="G32" s="350">
        <f>IF(F32="I",IFERROR(VLOOKUP(C32,'BG 2021'!A:H,8,FALSE),0),0)</f>
        <v>0</v>
      </c>
      <c r="H32" s="350">
        <f>IF(F32="I",IFERROR(VLOOKUP(C32,'BG 2021'!B:E,2,FALSE),0),0)</f>
        <v>0</v>
      </c>
    </row>
    <row r="33" spans="1:8" s="31" customFormat="1" ht="12" customHeight="1">
      <c r="A33" s="29" t="s">
        <v>5</v>
      </c>
      <c r="B33" s="29"/>
      <c r="C33" s="29">
        <v>301</v>
      </c>
      <c r="D33" s="33" t="s">
        <v>192</v>
      </c>
      <c r="E33" s="30" t="s">
        <v>324</v>
      </c>
      <c r="F33" s="30" t="s">
        <v>29</v>
      </c>
      <c r="G33" s="350">
        <f>IF(F33="I",IFERROR(VLOOKUP(C33,'BG 2021'!A:H,8,FALSE),0),0)</f>
        <v>0</v>
      </c>
      <c r="H33" s="350">
        <f>IF(F33="I",IFERROR(VLOOKUP(C33,'BG 2021'!B:E,2,FALSE),0),0)</f>
        <v>0</v>
      </c>
    </row>
    <row r="34" spans="1:8" s="31" customFormat="1" ht="12" customHeight="1">
      <c r="A34" s="29" t="s">
        <v>5</v>
      </c>
      <c r="B34" s="29"/>
      <c r="C34" s="29">
        <v>30101</v>
      </c>
      <c r="D34" s="33" t="s">
        <v>51</v>
      </c>
      <c r="E34" s="30" t="s">
        <v>324</v>
      </c>
      <c r="F34" s="30" t="s">
        <v>30</v>
      </c>
      <c r="G34" s="350">
        <f>IF(F34="I",IFERROR(VLOOKUP(C34,'BG 2021'!A:H,8,FALSE),0),0)</f>
        <v>-28950998295</v>
      </c>
      <c r="H34" s="350">
        <f>IF(F34="I",IFERROR(VLOOKUP(C34,'BG 2021'!B:E,2,FALSE),0),0)</f>
        <v>0</v>
      </c>
    </row>
    <row r="35" spans="1:8" s="31" customFormat="1" ht="12" customHeight="1">
      <c r="A35" s="29" t="s">
        <v>5</v>
      </c>
      <c r="B35" s="29"/>
      <c r="C35" s="29">
        <v>30102</v>
      </c>
      <c r="D35" s="33" t="s">
        <v>50</v>
      </c>
      <c r="E35" s="30" t="s">
        <v>324</v>
      </c>
      <c r="F35" s="30" t="s">
        <v>30</v>
      </c>
      <c r="G35" s="350">
        <f>IF(F35="I",IFERROR(VLOOKUP(C35,'BG 2021'!A:H,8,FALSE),0),0)</f>
        <v>1586505127.4200001</v>
      </c>
      <c r="H35" s="350">
        <f>IF(F35="I",IFERROR(VLOOKUP(C35,'BG 2021'!B:E,2,FALSE),0),0)</f>
        <v>0</v>
      </c>
    </row>
    <row r="36" spans="1:8" s="31" customFormat="1" ht="12" customHeight="1">
      <c r="A36" s="29" t="s">
        <v>5</v>
      </c>
      <c r="B36" s="29"/>
      <c r="C36" s="29">
        <v>30103</v>
      </c>
      <c r="D36" s="33" t="s">
        <v>193</v>
      </c>
      <c r="E36" s="30" t="s">
        <v>324</v>
      </c>
      <c r="F36" s="30" t="s">
        <v>30</v>
      </c>
      <c r="G36" s="350">
        <f>IF(F36="I",IFERROR(VLOOKUP(C36,'BG 2021'!A:H,8,FALSE),0),0)</f>
        <v>-121744257.91</v>
      </c>
      <c r="H36" s="350">
        <f>IF(F36="I",IFERROR(VLOOKUP(C36,'BG 2021'!B:E,2,FALSE),0),0)</f>
        <v>0</v>
      </c>
    </row>
    <row r="37" spans="1:8" s="31" customFormat="1" ht="12" customHeight="1">
      <c r="A37" s="29" t="s">
        <v>18</v>
      </c>
      <c r="B37" s="29"/>
      <c r="C37" s="29">
        <v>4</v>
      </c>
      <c r="D37" s="33" t="s">
        <v>194</v>
      </c>
      <c r="E37" s="30" t="s">
        <v>324</v>
      </c>
      <c r="F37" s="30" t="s">
        <v>29</v>
      </c>
      <c r="G37" s="350">
        <f>IF(F37="I",IFERROR(VLOOKUP(C37,'BG 2021'!A:H,8,FALSE),0),0)</f>
        <v>0</v>
      </c>
      <c r="H37" s="350">
        <f>IF(F37="I",IFERROR(VLOOKUP(C37,'BG 2021'!B:E,2,FALSE),0),0)</f>
        <v>0</v>
      </c>
    </row>
    <row r="38" spans="1:8" s="31" customFormat="1" ht="12" customHeight="1">
      <c r="A38" s="29" t="s">
        <v>18</v>
      </c>
      <c r="B38" s="29"/>
      <c r="C38" s="29">
        <v>401</v>
      </c>
      <c r="D38" s="33" t="s">
        <v>194</v>
      </c>
      <c r="E38" s="30" t="s">
        <v>324</v>
      </c>
      <c r="F38" s="30" t="s">
        <v>29</v>
      </c>
      <c r="G38" s="350">
        <f>IF(F38="I",IFERROR(VLOOKUP(C38,'BG 2021'!A:H,8,FALSE),0),0)</f>
        <v>0</v>
      </c>
      <c r="H38" s="350">
        <f>IF(F38="I",IFERROR(VLOOKUP(C38,'BG 2021'!B:E,2,FALSE),0),0)</f>
        <v>0</v>
      </c>
    </row>
    <row r="39" spans="1:8" s="31" customFormat="1" ht="12" customHeight="1">
      <c r="A39" s="29" t="s">
        <v>18</v>
      </c>
      <c r="B39" s="29"/>
      <c r="C39" s="29">
        <v>40101</v>
      </c>
      <c r="D39" s="33" t="s">
        <v>194</v>
      </c>
      <c r="E39" s="30" t="s">
        <v>324</v>
      </c>
      <c r="F39" s="30" t="s">
        <v>29</v>
      </c>
      <c r="G39" s="350">
        <f>IF(F39="I",IFERROR(VLOOKUP(C39,'BG 2021'!A:H,8,FALSE),0),0)</f>
        <v>0</v>
      </c>
      <c r="H39" s="350">
        <f>IF(F39="I",IFERROR(VLOOKUP(C39,'BG 2021'!B:E,2,FALSE),0),0)</f>
        <v>0</v>
      </c>
    </row>
    <row r="40" spans="1:8" s="31" customFormat="1" ht="12" customHeight="1">
      <c r="A40" s="29" t="s">
        <v>18</v>
      </c>
      <c r="B40" s="29"/>
      <c r="C40" s="29">
        <v>4010101</v>
      </c>
      <c r="D40" s="33" t="s">
        <v>195</v>
      </c>
      <c r="E40" s="30" t="s">
        <v>324</v>
      </c>
      <c r="F40" s="30" t="s">
        <v>29</v>
      </c>
      <c r="G40" s="350">
        <f>IF(F40="I",IFERROR(VLOOKUP(C40,'BG 2021'!A:H,8,FALSE),0),0)</f>
        <v>0</v>
      </c>
      <c r="H40" s="350">
        <f>IF(F40="I",IFERROR(VLOOKUP(C40,'BG 2021'!B:E,2,FALSE),0),0)</f>
        <v>0</v>
      </c>
    </row>
    <row r="41" spans="1:8" s="31" customFormat="1" ht="12" customHeight="1">
      <c r="A41" s="29" t="s">
        <v>18</v>
      </c>
      <c r="B41" s="29" t="s">
        <v>132</v>
      </c>
      <c r="C41" s="29">
        <v>4010101001</v>
      </c>
      <c r="D41" s="33" t="s">
        <v>302</v>
      </c>
      <c r="E41" s="30" t="s">
        <v>324</v>
      </c>
      <c r="F41" s="30" t="s">
        <v>30</v>
      </c>
      <c r="G41" s="350">
        <f>IF(F41="I",IFERROR(VLOOKUP(C41,'BG 2021'!A:H,8,FALSE),0),0)</f>
        <v>-20634450</v>
      </c>
      <c r="H41" s="350">
        <f>IF(F41="I",IFERROR(VLOOKUP(C41,'BG 2021'!B:E,2,FALSE),0),0)</f>
        <v>0</v>
      </c>
    </row>
    <row r="42" spans="1:8" s="31" customFormat="1" ht="12" customHeight="1">
      <c r="A42" s="29" t="s">
        <v>18</v>
      </c>
      <c r="B42" s="29" t="s">
        <v>132</v>
      </c>
      <c r="C42" s="29">
        <v>4010101007</v>
      </c>
      <c r="D42" s="33" t="s">
        <v>196</v>
      </c>
      <c r="E42" s="30" t="s">
        <v>324</v>
      </c>
      <c r="F42" s="30" t="s">
        <v>30</v>
      </c>
      <c r="G42" s="350">
        <f>IF(F42="I",IFERROR(VLOOKUP(C42,'BG 2021'!A:H,8,FALSE),0),0)</f>
        <v>-34305404</v>
      </c>
      <c r="H42" s="350">
        <f>IF(F42="I",IFERROR(VLOOKUP(C42,'BG 2021'!B:E,2,FALSE),0),0)</f>
        <v>0</v>
      </c>
    </row>
    <row r="43" spans="1:8" s="31" customFormat="1" ht="12" customHeight="1">
      <c r="A43" s="29" t="s">
        <v>18</v>
      </c>
      <c r="B43" s="29" t="s">
        <v>132</v>
      </c>
      <c r="C43" s="29">
        <v>4010101008</v>
      </c>
      <c r="D43" s="33" t="s">
        <v>303</v>
      </c>
      <c r="E43" s="30" t="s">
        <v>324</v>
      </c>
      <c r="F43" s="30" t="s">
        <v>30</v>
      </c>
      <c r="G43" s="350">
        <f>IF(F43="I",IFERROR(VLOOKUP(C43,'BG 2021'!A:H,8,FALSE),0),0)</f>
        <v>-105825781.64</v>
      </c>
      <c r="H43" s="350">
        <f>IF(F43="I",IFERROR(VLOOKUP(C43,'BG 2021'!B:E,2,FALSE),0),0)</f>
        <v>0</v>
      </c>
    </row>
    <row r="44" spans="1:8" s="31" customFormat="1" ht="12" customHeight="1">
      <c r="A44" s="29" t="s">
        <v>18</v>
      </c>
      <c r="B44" s="29"/>
      <c r="C44" s="29">
        <v>4010105</v>
      </c>
      <c r="D44" s="33" t="s">
        <v>305</v>
      </c>
      <c r="E44" s="30" t="s">
        <v>324</v>
      </c>
      <c r="F44" s="30" t="s">
        <v>29</v>
      </c>
      <c r="G44" s="350">
        <f>IF(F44="I",IFERROR(VLOOKUP(C44,'BG 2021'!A:H,8,FALSE),0),0)</f>
        <v>0</v>
      </c>
      <c r="H44" s="350">
        <f>IF(F44="I",IFERROR(VLOOKUP(C44,'BG 2021'!B:E,2,FALSE),0),0)</f>
        <v>0</v>
      </c>
    </row>
    <row r="45" spans="1:8" s="31" customFormat="1" ht="12" customHeight="1">
      <c r="A45" s="29" t="s">
        <v>18</v>
      </c>
      <c r="B45" s="29"/>
      <c r="C45" s="29">
        <v>4010105003</v>
      </c>
      <c r="D45" s="33" t="s">
        <v>306</v>
      </c>
      <c r="E45" s="30" t="s">
        <v>324</v>
      </c>
      <c r="F45" s="30" t="s">
        <v>30</v>
      </c>
      <c r="G45" s="350">
        <v>0</v>
      </c>
      <c r="H45" s="350">
        <f>IF(F45="I",IFERROR(VLOOKUP(C45,'BG 2021'!B:E,2,FALSE),0),0)</f>
        <v>0</v>
      </c>
    </row>
    <row r="46" spans="1:8" s="31" customFormat="1" ht="12" customHeight="1">
      <c r="A46" s="29" t="s">
        <v>19</v>
      </c>
      <c r="B46" s="29"/>
      <c r="C46" s="29">
        <v>5</v>
      </c>
      <c r="D46" s="33" t="s">
        <v>12</v>
      </c>
      <c r="E46" s="30" t="s">
        <v>324</v>
      </c>
      <c r="F46" s="30" t="s">
        <v>29</v>
      </c>
      <c r="G46" s="350">
        <f>IF(F46="I",IFERROR(VLOOKUP(C46,'BG 2021'!A:H,8,FALSE),0),0)</f>
        <v>0</v>
      </c>
      <c r="H46" s="350">
        <f>IF(F46="I",IFERROR(VLOOKUP(C46,'BG 2021'!B:E,2,FALSE),0),0)</f>
        <v>0</v>
      </c>
    </row>
    <row r="47" spans="1:8" s="31" customFormat="1" ht="12" customHeight="1">
      <c r="A47" s="29" t="s">
        <v>19</v>
      </c>
      <c r="B47" s="29"/>
      <c r="C47" s="29">
        <v>501</v>
      </c>
      <c r="D47" s="33" t="s">
        <v>197</v>
      </c>
      <c r="E47" s="30" t="s">
        <v>324</v>
      </c>
      <c r="F47" s="30" t="s">
        <v>29</v>
      </c>
      <c r="G47" s="350">
        <f>IF(F47="I",IFERROR(VLOOKUP(C47,'BG 2021'!A:H,8,FALSE),0),0)</f>
        <v>0</v>
      </c>
      <c r="H47" s="350">
        <f>IF(F47="I",IFERROR(VLOOKUP(C47,'BG 2021'!B:E,2,FALSE),0),0)</f>
        <v>0</v>
      </c>
    </row>
    <row r="48" spans="1:8" s="31" customFormat="1" ht="12" customHeight="1">
      <c r="A48" s="29" t="s">
        <v>19</v>
      </c>
      <c r="B48" s="29"/>
      <c r="C48" s="29">
        <v>50101</v>
      </c>
      <c r="D48" s="33" t="s">
        <v>197</v>
      </c>
      <c r="E48" s="30" t="s">
        <v>324</v>
      </c>
      <c r="F48" s="30" t="s">
        <v>29</v>
      </c>
      <c r="G48" s="350">
        <f>IF(F48="I",IFERROR(VLOOKUP(C48,'BG 2021'!A:H,8,FALSE),0),0)</f>
        <v>0</v>
      </c>
      <c r="H48" s="350">
        <f>IF(F48="I",IFERROR(VLOOKUP(C48,'BG 2021'!B:E,2,FALSE),0),0)</f>
        <v>0</v>
      </c>
    </row>
    <row r="49" spans="1:8" s="31" customFormat="1" ht="12" customHeight="1">
      <c r="A49" s="29" t="s">
        <v>19</v>
      </c>
      <c r="B49" s="29"/>
      <c r="C49" s="29">
        <v>5010100</v>
      </c>
      <c r="D49" s="33" t="s">
        <v>197</v>
      </c>
      <c r="E49" s="30" t="s">
        <v>324</v>
      </c>
      <c r="F49" s="30" t="s">
        <v>29</v>
      </c>
      <c r="G49" s="350">
        <f>IF(F49="I",IFERROR(VLOOKUP(C49,'BG 2021'!A:H,8,FALSE),0),0)</f>
        <v>0</v>
      </c>
      <c r="H49" s="350">
        <f>IF(F49="I",IFERROR(VLOOKUP(C49,'BG 2021'!B:E,2,FALSE),0),0)</f>
        <v>0</v>
      </c>
    </row>
    <row r="50" spans="1:8" s="31" customFormat="1" ht="12" customHeight="1">
      <c r="A50" s="29" t="s">
        <v>19</v>
      </c>
      <c r="B50" s="29" t="s">
        <v>124</v>
      </c>
      <c r="C50" s="29">
        <v>5010100001</v>
      </c>
      <c r="D50" s="33" t="s">
        <v>312</v>
      </c>
      <c r="E50" s="30" t="s">
        <v>324</v>
      </c>
      <c r="F50" s="30" t="s">
        <v>30</v>
      </c>
      <c r="G50" s="350">
        <f>IF(F50="I",IFERROR(VLOOKUP(C50,'BG 2021'!A:H,8,FALSE),0),0)</f>
        <v>3940</v>
      </c>
      <c r="H50" s="350">
        <f>IF(F50="I",IFERROR(VLOOKUP(C50,'BG 2021'!B:E,2,FALSE),0),0)</f>
        <v>0</v>
      </c>
    </row>
    <row r="51" spans="1:8" s="31" customFormat="1" ht="12" customHeight="1">
      <c r="A51" s="29" t="s">
        <v>19</v>
      </c>
      <c r="B51" s="29" t="s">
        <v>124</v>
      </c>
      <c r="C51" s="29">
        <v>5010100007</v>
      </c>
      <c r="D51" s="33" t="s">
        <v>198</v>
      </c>
      <c r="E51" s="30" t="s">
        <v>324</v>
      </c>
      <c r="F51" s="30" t="s">
        <v>30</v>
      </c>
      <c r="G51" s="350">
        <f>IF(F51="I",IFERROR(VLOOKUP(C51,'BG 2021'!A:H,8,FALSE),0),0)</f>
        <v>2230</v>
      </c>
      <c r="H51" s="350">
        <f>IF(F51="I",IFERROR(VLOOKUP(C51,'BG 2021'!B:E,2,FALSE),0),0)</f>
        <v>0</v>
      </c>
    </row>
    <row r="52" spans="1:8" s="31" customFormat="1" ht="12" customHeight="1">
      <c r="A52" s="29" t="s">
        <v>19</v>
      </c>
      <c r="B52" s="29" t="s">
        <v>124</v>
      </c>
      <c r="C52" s="29">
        <v>5010100010</v>
      </c>
      <c r="D52" s="33" t="s">
        <v>313</v>
      </c>
      <c r="E52" s="30" t="s">
        <v>324</v>
      </c>
      <c r="F52" s="30" t="s">
        <v>30</v>
      </c>
      <c r="G52" s="350">
        <f>IF(F52="I",IFERROR(VLOOKUP(C52,'BG 2021'!A:H,8,FALSE),0),0)</f>
        <v>2367307.8199999998</v>
      </c>
      <c r="H52" s="350">
        <f>IF(F52="I",IFERROR(VLOOKUP(C52,'BG 2021'!B:E,2,FALSE),0),0)</f>
        <v>0</v>
      </c>
    </row>
    <row r="53" spans="1:8" s="31" customFormat="1" ht="12" customHeight="1">
      <c r="A53" s="29" t="s">
        <v>19</v>
      </c>
      <c r="B53" s="29"/>
      <c r="C53" s="29">
        <v>50102</v>
      </c>
      <c r="D53" s="33" t="s">
        <v>199</v>
      </c>
      <c r="E53" s="30" t="s">
        <v>324</v>
      </c>
      <c r="F53" s="30" t="s">
        <v>29</v>
      </c>
      <c r="G53" s="350">
        <f>IF(F53="I",IFERROR(VLOOKUP(C53,'BG 2021'!A:H,8,FALSE),0),0)</f>
        <v>0</v>
      </c>
      <c r="H53" s="350">
        <f>IF(F53="I",IFERROR(VLOOKUP(C53,'BG 2021'!B:E,2,FALSE),0),0)</f>
        <v>0</v>
      </c>
    </row>
    <row r="54" spans="1:8" s="31" customFormat="1" ht="12" customHeight="1">
      <c r="A54" s="29" t="s">
        <v>19</v>
      </c>
      <c r="B54" s="29"/>
      <c r="C54" s="29">
        <v>5010200</v>
      </c>
      <c r="D54" s="33" t="s">
        <v>199</v>
      </c>
      <c r="E54" s="30" t="s">
        <v>324</v>
      </c>
      <c r="F54" s="30" t="s">
        <v>29</v>
      </c>
      <c r="G54" s="350">
        <f>IF(F54="I",IFERROR(VLOOKUP(C54,'BG 2021'!A:H,8,FALSE),0),0)</f>
        <v>0</v>
      </c>
      <c r="H54" s="350">
        <f>IF(F54="I",IFERROR(VLOOKUP(C54,'BG 2021'!B:E,2,FALSE),0),0)</f>
        <v>0</v>
      </c>
    </row>
    <row r="55" spans="1:8" s="31" customFormat="1" ht="12" customHeight="1">
      <c r="A55" s="29" t="s">
        <v>19</v>
      </c>
      <c r="B55" s="29"/>
      <c r="C55" s="29">
        <v>5010200007</v>
      </c>
      <c r="D55" s="33" t="s">
        <v>317</v>
      </c>
      <c r="E55" s="30" t="s">
        <v>324</v>
      </c>
      <c r="F55" s="30" t="s">
        <v>30</v>
      </c>
      <c r="G55" s="350">
        <v>0</v>
      </c>
      <c r="H55" s="350">
        <f>IF(F55="I",IFERROR(VLOOKUP(C55,'BG 2021'!B:E,2,FALSE),0),0)</f>
        <v>0</v>
      </c>
    </row>
    <row r="56" spans="1:8" s="31" customFormat="1" ht="12" customHeight="1">
      <c r="A56" s="29" t="s">
        <v>19</v>
      </c>
      <c r="B56" s="29"/>
      <c r="C56" s="29">
        <v>5010201</v>
      </c>
      <c r="D56" s="33" t="s">
        <v>200</v>
      </c>
      <c r="E56" s="30" t="s">
        <v>324</v>
      </c>
      <c r="F56" s="30" t="s">
        <v>29</v>
      </c>
      <c r="G56" s="350">
        <f>IF(F56="I",IFERROR(VLOOKUP(C56,'BG 2021'!A:H,8,FALSE),0),0)</f>
        <v>0</v>
      </c>
      <c r="H56" s="350">
        <f>IF(F56="I",IFERROR(VLOOKUP(C56,'BG 2021'!B:E,2,FALSE),0),0)</f>
        <v>0</v>
      </c>
    </row>
    <row r="57" spans="1:8" s="31" customFormat="1" ht="12" customHeight="1">
      <c r="A57" s="29" t="s">
        <v>19</v>
      </c>
      <c r="B57" s="29" t="s">
        <v>157</v>
      </c>
      <c r="C57" s="29">
        <v>5010201001</v>
      </c>
      <c r="D57" s="33" t="s">
        <v>201</v>
      </c>
      <c r="E57" s="30" t="s">
        <v>324</v>
      </c>
      <c r="F57" s="30" t="s">
        <v>30</v>
      </c>
      <c r="G57" s="350">
        <f>IF(F57="I",IFERROR(VLOOKUP(C57,'BG 2021'!A:H,8,FALSE),0),0)</f>
        <v>33255061.91</v>
      </c>
      <c r="H57" s="350">
        <f>IF(F57="I",IFERROR(VLOOKUP(C57,'BG 2021'!B:E,2,FALSE),0),0)</f>
        <v>0</v>
      </c>
    </row>
    <row r="58" spans="1:8" s="31" customFormat="1" ht="12" customHeight="1">
      <c r="A58" s="29" t="s">
        <v>19</v>
      </c>
      <c r="B58" s="29"/>
      <c r="C58" s="29">
        <v>5010202</v>
      </c>
      <c r="D58" s="33" t="s">
        <v>320</v>
      </c>
      <c r="E58" s="30" t="s">
        <v>324</v>
      </c>
      <c r="F58" s="30" t="s">
        <v>29</v>
      </c>
      <c r="G58" s="350">
        <f>IF(F58="I",IFERROR(VLOOKUP(C58,'BG 2021'!A:H,8,FALSE),0),0)</f>
        <v>0</v>
      </c>
      <c r="H58" s="350">
        <f>IF(F58="I",IFERROR(VLOOKUP(C58,'BG 2021'!B:E,2,FALSE),0),0)</f>
        <v>0</v>
      </c>
    </row>
    <row r="59" spans="1:8" s="31" customFormat="1" ht="12" customHeight="1">
      <c r="A59" s="29" t="s">
        <v>19</v>
      </c>
      <c r="B59" s="29" t="s">
        <v>124</v>
      </c>
      <c r="C59" s="29">
        <v>5010202002</v>
      </c>
      <c r="D59" s="33" t="s">
        <v>321</v>
      </c>
      <c r="E59" s="30" t="s">
        <v>324</v>
      </c>
      <c r="F59" s="30" t="s">
        <v>30</v>
      </c>
      <c r="G59" s="350">
        <f>IF(F59="I",IFERROR(VLOOKUP(C59,'BG 2021'!A:H,8,FALSE),0),0)</f>
        <v>3392838</v>
      </c>
      <c r="H59" s="350">
        <f>IF(F59="I",IFERROR(VLOOKUP(C59,'BG 2021'!B:E,2,FALSE),0),0)</f>
        <v>0</v>
      </c>
    </row>
    <row r="60" spans="1:8" s="31" customFormat="1" ht="12" customHeight="1">
      <c r="A60" s="29" t="s">
        <v>19</v>
      </c>
      <c r="B60" s="29"/>
      <c r="C60" s="29">
        <v>580</v>
      </c>
      <c r="D60" s="33" t="s">
        <v>202</v>
      </c>
      <c r="E60" s="30" t="s">
        <v>324</v>
      </c>
      <c r="F60" s="30" t="s">
        <v>29</v>
      </c>
      <c r="G60" s="350">
        <f>IF(F60="I",IFERROR(VLOOKUP(C60,'BG 2021'!A:H,8,FALSE),0),0)</f>
        <v>0</v>
      </c>
      <c r="H60" s="350">
        <f>IF(F60="I",IFERROR(VLOOKUP(C60,'BG 2021'!B:E,2,FALSE),0),0)</f>
        <v>0</v>
      </c>
    </row>
    <row r="61" spans="1:8" s="31" customFormat="1" ht="12" customHeight="1">
      <c r="A61" s="29" t="s">
        <v>19</v>
      </c>
      <c r="B61" s="29"/>
      <c r="C61" s="29">
        <v>58001</v>
      </c>
      <c r="D61" s="33" t="s">
        <v>202</v>
      </c>
      <c r="E61" s="30" t="s">
        <v>324</v>
      </c>
      <c r="F61" s="30" t="s">
        <v>30</v>
      </c>
      <c r="G61" s="350">
        <v>0</v>
      </c>
      <c r="H61" s="350">
        <f>IF(F61="I",IFERROR(VLOOKUP(C61,'BG 2021'!B:E,2,FALSE),0),0)</f>
        <v>0</v>
      </c>
    </row>
    <row r="62" spans="1:8">
      <c r="G62" s="351"/>
      <c r="H62" s="351"/>
    </row>
    <row r="63" spans="1:8">
      <c r="F63" s="8" t="s">
        <v>2</v>
      </c>
      <c r="G63" s="352">
        <f>SUMIF(A:A,F63,G:G)</f>
        <v>27513976826.400002</v>
      </c>
      <c r="H63" s="352">
        <f>SUMIF(B:B,#REF!,H:H)</f>
        <v>0</v>
      </c>
    </row>
    <row r="64" spans="1:8">
      <c r="F64" s="8" t="s">
        <v>3</v>
      </c>
      <c r="G64" s="352">
        <f>SUMIF(A:A,F64,G:G)</f>
        <v>-27739400.91</v>
      </c>
      <c r="H64" s="352">
        <f>SUMIF(B:B,#REF!,H:H)</f>
        <v>0</v>
      </c>
    </row>
    <row r="65" spans="6:8">
      <c r="F65" s="8" t="s">
        <v>5</v>
      </c>
      <c r="G65" s="352">
        <f>SUMIF(A:A,F65,G:G)</f>
        <v>-27486237425.490002</v>
      </c>
      <c r="H65" s="352">
        <f>SUMIF(B:B,#REF!,H:H)</f>
        <v>0</v>
      </c>
    </row>
    <row r="66" spans="6:8" ht="12">
      <c r="F66" s="9" t="s">
        <v>20</v>
      </c>
      <c r="G66" s="353">
        <f>+G63+G64+G65</f>
        <v>0</v>
      </c>
      <c r="H66" s="353">
        <f>+H63-H64-H65</f>
        <v>0</v>
      </c>
    </row>
    <row r="67" spans="6:8">
      <c r="F67" s="8" t="s">
        <v>18</v>
      </c>
      <c r="G67" s="352">
        <f>SUMIF(A:A,F67,G:G)</f>
        <v>-160765635.63999999</v>
      </c>
      <c r="H67" s="352">
        <f>SUMIF(B:B,#REF!,H:H)</f>
        <v>0</v>
      </c>
    </row>
    <row r="68" spans="6:8">
      <c r="F68" s="8" t="s">
        <v>19</v>
      </c>
      <c r="G68" s="352">
        <f>SUMIF(A:A,F68,G:G)</f>
        <v>39021377.729999997</v>
      </c>
      <c r="H68" s="352">
        <f>SUMIF(B:B,#REF!,H:H)</f>
        <v>0</v>
      </c>
    </row>
    <row r="69" spans="6:8" ht="12">
      <c r="F69" s="9" t="s">
        <v>20</v>
      </c>
      <c r="G69" s="353">
        <f>+G67+G68-'BG 2021'!H41</f>
        <v>0</v>
      </c>
      <c r="H69" s="353">
        <f>+H67+H68</f>
        <v>0</v>
      </c>
    </row>
    <row r="76" spans="6:8">
      <c r="G76" s="34"/>
    </row>
  </sheetData>
  <autoFilter ref="A4:H61" xr:uid="{7A4BF0E0-2780-4E2B-8602-04B77CB1CE3C}"/>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B75B-AE02-414D-80EF-F570996B60AA}">
  <sheetPr>
    <tabColor theme="2" tint="-0.499984740745262"/>
    <pageSetUpPr fitToPage="1"/>
  </sheetPr>
  <dimension ref="A1:N45"/>
  <sheetViews>
    <sheetView showGridLines="0" zoomScale="90" zoomScaleNormal="90" zoomScaleSheetLayoutView="100" workbookViewId="0">
      <pane ySplit="7" topLeftCell="A8" activePane="bottomLeft" state="frozen"/>
      <selection pane="bottomLeft" activeCell="H5" sqref="H5"/>
    </sheetView>
  </sheetViews>
  <sheetFormatPr baseColWidth="10" defaultColWidth="9.33203125" defaultRowHeight="13.2"/>
  <cols>
    <col min="1" max="1" width="4.33203125" style="210" customWidth="1"/>
    <col min="2" max="2" width="46.44140625" style="210" customWidth="1"/>
    <col min="3" max="3" width="15.109375" style="272" customWidth="1"/>
    <col min="4" max="4" width="23.88671875" style="210" customWidth="1"/>
    <col min="5" max="5" width="23.109375" style="210" customWidth="1"/>
    <col min="6" max="6" width="17.109375" style="210" customWidth="1"/>
    <col min="7" max="7" width="17.77734375" style="210" bestFit="1" customWidth="1"/>
    <col min="8" max="8" width="20.5546875" style="210" customWidth="1"/>
    <col min="9" max="9" width="22.33203125" style="210" bestFit="1" customWidth="1"/>
    <col min="10" max="10" width="15.77734375" style="297" customWidth="1"/>
    <col min="11" max="11" width="17.5546875" style="210" bestFit="1" customWidth="1"/>
    <col min="12" max="12" width="19.88671875" style="210" customWidth="1"/>
    <col min="13" max="13" width="17.44140625" style="210" customWidth="1"/>
    <col min="14" max="14" width="15.77734375" style="210" bestFit="1" customWidth="1"/>
    <col min="15" max="15" width="19.21875" style="210" customWidth="1"/>
    <col min="16" max="16" width="16.88671875" style="210" customWidth="1"/>
    <col min="17" max="17" width="18" style="210" customWidth="1"/>
    <col min="18" max="16384" width="9.33203125" style="210"/>
  </cols>
  <sheetData>
    <row r="1" spans="1:14" s="164" customFormat="1">
      <c r="D1" s="165"/>
    </row>
    <row r="2" spans="1:14" s="164" customFormat="1">
      <c r="D2" s="165"/>
    </row>
    <row r="3" spans="1:14" s="164" customFormat="1">
      <c r="D3" s="165"/>
    </row>
    <row r="4" spans="1:14" s="166" customFormat="1" ht="13.8" thickBot="1">
      <c r="D4" s="167"/>
    </row>
    <row r="5" spans="1:14" s="160" customFormat="1" ht="13.8" thickTop="1">
      <c r="C5" s="174"/>
      <c r="H5" s="156" t="s">
        <v>111</v>
      </c>
    </row>
    <row r="6" spans="1:14" s="271" customFormat="1" ht="13.8" customHeight="1">
      <c r="B6" s="277" t="s">
        <v>257</v>
      </c>
      <c r="C6" s="278"/>
      <c r="D6" s="277"/>
      <c r="E6" s="277"/>
      <c r="F6" s="277"/>
      <c r="G6" s="277"/>
      <c r="H6" s="277"/>
      <c r="I6" s="276"/>
      <c r="J6" s="276"/>
      <c r="K6" s="276"/>
      <c r="L6" s="276"/>
      <c r="M6" s="276"/>
      <c r="N6" s="276"/>
    </row>
    <row r="7" spans="1:14" s="271" customFormat="1" ht="21.6" customHeight="1">
      <c r="B7" s="277" t="s">
        <v>213</v>
      </c>
      <c r="C7" s="278"/>
      <c r="D7" s="277"/>
      <c r="E7" s="277"/>
      <c r="F7" s="277"/>
      <c r="G7" s="277"/>
      <c r="H7" s="277"/>
      <c r="I7" s="276"/>
      <c r="J7" s="276"/>
      <c r="K7" s="276"/>
      <c r="L7" s="276"/>
      <c r="M7" s="276"/>
      <c r="N7" s="276"/>
    </row>
    <row r="10" spans="1:14" s="320" customFormat="1">
      <c r="A10" s="318"/>
      <c r="B10" s="295" t="s">
        <v>81</v>
      </c>
      <c r="C10" s="296"/>
      <c r="D10" s="319"/>
      <c r="J10" s="321"/>
      <c r="L10" s="325"/>
    </row>
    <row r="11" spans="1:14">
      <c r="A11" s="212"/>
      <c r="B11" s="210" t="s">
        <v>163</v>
      </c>
      <c r="E11" s="287"/>
      <c r="F11" s="160"/>
    </row>
    <row r="12" spans="1:14">
      <c r="A12" s="212"/>
      <c r="E12" s="287"/>
      <c r="F12" s="160"/>
    </row>
    <row r="13" spans="1:14">
      <c r="A13" s="212"/>
      <c r="B13" s="464" t="s">
        <v>17</v>
      </c>
      <c r="C13" s="465"/>
      <c r="D13" s="294">
        <v>44651</v>
      </c>
      <c r="E13" s="294">
        <v>44561</v>
      </c>
      <c r="F13" s="160"/>
    </row>
    <row r="14" spans="1:14" ht="16.5" customHeight="1">
      <c r="A14" s="212"/>
      <c r="B14" s="292" t="s">
        <v>338</v>
      </c>
      <c r="C14" s="293"/>
      <c r="D14" s="393">
        <f>-Clasificación!G26</f>
        <v>2664997</v>
      </c>
      <c r="E14" s="394">
        <v>0</v>
      </c>
      <c r="F14" s="160"/>
    </row>
    <row r="15" spans="1:14">
      <c r="A15" s="212"/>
      <c r="B15" s="288" t="s">
        <v>8</v>
      </c>
      <c r="C15" s="289"/>
      <c r="D15" s="395">
        <f>SUM(D14:D14)</f>
        <v>2664997</v>
      </c>
      <c r="E15" s="396">
        <f>SUM(E14:E14)</f>
        <v>0</v>
      </c>
      <c r="F15" s="250">
        <f>+D15+'ACTIVO NETO'!E21</f>
        <v>0</v>
      </c>
      <c r="G15" s="330"/>
    </row>
    <row r="16" spans="1:14">
      <c r="A16" s="212"/>
      <c r="B16" s="290"/>
      <c r="C16" s="291"/>
      <c r="E16" s="319"/>
      <c r="F16" s="160"/>
    </row>
    <row r="17" spans="1:12" s="320" customFormat="1">
      <c r="A17" s="318"/>
      <c r="B17" s="295"/>
      <c r="C17" s="296"/>
      <c r="D17" s="319"/>
      <c r="J17" s="321"/>
      <c r="L17" s="325"/>
    </row>
    <row r="18" spans="1:12" s="320" customFormat="1">
      <c r="A18" s="318"/>
      <c r="B18" s="295" t="s">
        <v>82</v>
      </c>
      <c r="C18" s="296"/>
      <c r="D18" s="319"/>
      <c r="J18" s="321"/>
    </row>
    <row r="19" spans="1:12">
      <c r="A19" s="212"/>
      <c r="B19" s="210" t="s">
        <v>163</v>
      </c>
      <c r="E19" s="287"/>
      <c r="F19" s="160"/>
    </row>
    <row r="20" spans="1:12">
      <c r="A20" s="212"/>
      <c r="E20" s="287"/>
      <c r="F20" s="160"/>
    </row>
    <row r="21" spans="1:12">
      <c r="A21" s="212"/>
      <c r="B21" s="464" t="s">
        <v>17</v>
      </c>
      <c r="C21" s="465"/>
      <c r="D21" s="294">
        <v>44651</v>
      </c>
      <c r="E21" s="294">
        <v>44561</v>
      </c>
      <c r="F21" s="160"/>
    </row>
    <row r="22" spans="1:12" ht="16.5" customHeight="1">
      <c r="A22" s="212"/>
      <c r="B22" s="292" t="s">
        <v>339</v>
      </c>
      <c r="C22" s="293"/>
      <c r="D22" s="393">
        <f>-'ACTIVO NETO'!E23</f>
        <v>25074403.91</v>
      </c>
      <c r="E22" s="394">
        <v>0</v>
      </c>
      <c r="F22" s="160"/>
    </row>
    <row r="23" spans="1:12">
      <c r="A23" s="212"/>
      <c r="B23" s="288" t="s">
        <v>8</v>
      </c>
      <c r="C23" s="289"/>
      <c r="D23" s="395">
        <f>SUM(D22:D22)</f>
        <v>25074403.91</v>
      </c>
      <c r="E23" s="396">
        <f>SUM(E22:E22)</f>
        <v>0</v>
      </c>
      <c r="F23" s="250">
        <f>+D23+'ACTIVO NETO'!E23</f>
        <v>0</v>
      </c>
      <c r="G23" s="330"/>
    </row>
    <row r="24" spans="1:12">
      <c r="A24" s="212"/>
      <c r="E24" s="287"/>
      <c r="F24" s="160"/>
      <c r="I24" s="297"/>
      <c r="J24" s="210"/>
    </row>
    <row r="25" spans="1:12">
      <c r="A25" s="212"/>
      <c r="B25" s="290"/>
      <c r="C25" s="291"/>
      <c r="E25" s="319"/>
      <c r="F25" s="160"/>
    </row>
    <row r="26" spans="1:12" s="320" customFormat="1">
      <c r="A26" s="318"/>
      <c r="B26" s="295" t="s">
        <v>92</v>
      </c>
      <c r="C26" s="296"/>
      <c r="D26" s="319"/>
      <c r="J26" s="321"/>
    </row>
    <row r="27" spans="1:12">
      <c r="A27" s="212"/>
      <c r="B27" s="210" t="s">
        <v>163</v>
      </c>
      <c r="E27" s="287"/>
      <c r="F27" s="160"/>
    </row>
    <row r="28" spans="1:12">
      <c r="A28" s="212"/>
      <c r="E28" s="319"/>
      <c r="F28" s="160"/>
    </row>
    <row r="29" spans="1:12">
      <c r="A29" s="212"/>
      <c r="B29" s="464" t="s">
        <v>17</v>
      </c>
      <c r="C29" s="465"/>
      <c r="D29" s="294">
        <v>44651</v>
      </c>
      <c r="E29" s="294">
        <v>44286</v>
      </c>
      <c r="F29" s="160"/>
    </row>
    <row r="30" spans="1:12" ht="16.5" customHeight="1">
      <c r="A30" s="212"/>
      <c r="B30" s="292" t="s">
        <v>340</v>
      </c>
      <c r="C30" s="293"/>
      <c r="D30" s="393">
        <f>-Clasificación!G41</f>
        <v>20634450</v>
      </c>
      <c r="E30" s="394">
        <v>0</v>
      </c>
      <c r="F30" s="160"/>
    </row>
    <row r="31" spans="1:12" ht="16.5" customHeight="1">
      <c r="A31" s="212"/>
      <c r="B31" s="292" t="s">
        <v>126</v>
      </c>
      <c r="C31" s="293"/>
      <c r="D31" s="393">
        <f>-Clasificación!G42</f>
        <v>34305404</v>
      </c>
      <c r="E31" s="394">
        <v>0</v>
      </c>
      <c r="F31" s="160"/>
    </row>
    <row r="32" spans="1:12" ht="16.5" customHeight="1">
      <c r="A32" s="212"/>
      <c r="B32" s="292" t="s">
        <v>341</v>
      </c>
      <c r="C32" s="293"/>
      <c r="D32" s="393">
        <f>-Clasificación!G43</f>
        <v>105825781.64</v>
      </c>
      <c r="E32" s="394">
        <v>0</v>
      </c>
      <c r="F32" s="160"/>
    </row>
    <row r="33" spans="1:7">
      <c r="A33" s="212"/>
      <c r="B33" s="288" t="s">
        <v>8</v>
      </c>
      <c r="C33" s="289"/>
      <c r="D33" s="395">
        <f>+SUM(D30:D32)</f>
        <v>160765635.63999999</v>
      </c>
      <c r="E33" s="396">
        <f>SUM(E32:E32)</f>
        <v>0</v>
      </c>
      <c r="F33" s="250">
        <f>+D33-'ESTADO DE INGRESOS Y EGRESOS'!F13</f>
        <v>0</v>
      </c>
      <c r="G33" s="330">
        <f>+E33-'ESTADO DE INGRESOS Y EGRESOS'!G13</f>
        <v>0</v>
      </c>
    </row>
    <row r="34" spans="1:7">
      <c r="A34" s="212"/>
      <c r="B34" s="290"/>
      <c r="C34" s="291"/>
      <c r="E34" s="319"/>
      <c r="F34" s="160"/>
    </row>
    <row r="35" spans="1:7">
      <c r="A35" s="212"/>
      <c r="B35" s="290"/>
      <c r="C35" s="291"/>
      <c r="E35" s="319"/>
      <c r="F35" s="160"/>
    </row>
    <row r="36" spans="1:7">
      <c r="A36" s="212"/>
      <c r="B36" s="295" t="s">
        <v>253</v>
      </c>
      <c r="C36" s="291"/>
      <c r="E36" s="319"/>
      <c r="F36" s="160"/>
    </row>
    <row r="37" spans="1:7">
      <c r="A37" s="212"/>
      <c r="B37" s="210" t="s">
        <v>163</v>
      </c>
      <c r="E37" s="287"/>
    </row>
    <row r="38" spans="1:7">
      <c r="A38" s="212"/>
      <c r="E38" s="287"/>
    </row>
    <row r="39" spans="1:7">
      <c r="A39" s="212"/>
      <c r="B39" s="464" t="s">
        <v>17</v>
      </c>
      <c r="C39" s="465"/>
      <c r="D39" s="294">
        <v>44651</v>
      </c>
      <c r="E39" s="294">
        <v>44286</v>
      </c>
      <c r="F39" s="160"/>
    </row>
    <row r="40" spans="1:7" ht="16.5" customHeight="1">
      <c r="A40" s="212"/>
      <c r="B40" s="292" t="s">
        <v>342</v>
      </c>
      <c r="C40" s="293"/>
      <c r="D40" s="393">
        <f>+Clasificación!G50</f>
        <v>3940</v>
      </c>
      <c r="E40" s="394">
        <v>0</v>
      </c>
      <c r="F40" s="397"/>
    </row>
    <row r="41" spans="1:7" ht="16.5" customHeight="1">
      <c r="A41" s="212"/>
      <c r="B41" s="292" t="s">
        <v>146</v>
      </c>
      <c r="C41" s="293"/>
      <c r="D41" s="393">
        <f>+Clasificación!G51</f>
        <v>2230</v>
      </c>
      <c r="E41" s="394">
        <v>0</v>
      </c>
      <c r="F41" s="397"/>
    </row>
    <row r="42" spans="1:7" ht="16.5" customHeight="1">
      <c r="A42" s="212"/>
      <c r="B42" s="292" t="s">
        <v>343</v>
      </c>
      <c r="C42" s="293"/>
      <c r="D42" s="393">
        <f>+Clasificación!G52</f>
        <v>2367307.8199999998</v>
      </c>
      <c r="E42" s="394">
        <v>0</v>
      </c>
      <c r="F42" s="397"/>
    </row>
    <row r="43" spans="1:7" ht="16.5" customHeight="1">
      <c r="A43" s="212"/>
      <c r="B43" s="292" t="s">
        <v>344</v>
      </c>
      <c r="C43" s="293"/>
      <c r="D43" s="393">
        <f>+Clasificación!G59</f>
        <v>3392838</v>
      </c>
      <c r="E43" s="394">
        <v>0</v>
      </c>
      <c r="F43" s="397"/>
    </row>
    <row r="44" spans="1:7">
      <c r="A44" s="212"/>
      <c r="B44" s="288" t="s">
        <v>8</v>
      </c>
      <c r="C44" s="289"/>
      <c r="D44" s="395">
        <f>+SUM(D40:D43)</f>
        <v>5766315.8200000003</v>
      </c>
      <c r="E44" s="396">
        <f>SUM(E43:E43)</f>
        <v>0</v>
      </c>
      <c r="F44" s="398">
        <f>+D44+'ESTADO DE INGRESOS Y EGRESOS'!F23</f>
        <v>0</v>
      </c>
      <c r="G44" s="330">
        <f>+E44-'ESTADO DE INGRESOS Y EGRESOS'!G21</f>
        <v>0</v>
      </c>
    </row>
    <row r="45" spans="1:7">
      <c r="A45" s="212"/>
      <c r="E45" s="287"/>
    </row>
  </sheetData>
  <mergeCells count="4">
    <mergeCell ref="B29:C29"/>
    <mergeCell ref="B39:C39"/>
    <mergeCell ref="B13:C13"/>
    <mergeCell ref="B21:C21"/>
  </mergeCells>
  <hyperlinks>
    <hyperlink ref="H5" location="INDICE!A1" display="Índice" xr:uid="{9F66888D-B554-4B06-84B2-0E3769E704C1}"/>
  </hyperlinks>
  <pageMargins left="0.25" right="0.25" top="0.75" bottom="0.75" header="0.3" footer="0.3"/>
  <pageSetup paperSize="9" scale="4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2EB29-7E73-4102-A442-3177ABDC832B}">
  <sheetPr>
    <tabColor theme="2" tint="-0.499984740745262"/>
    <pageSetUpPr fitToPage="1"/>
  </sheetPr>
  <dimension ref="A1:N33"/>
  <sheetViews>
    <sheetView showGridLines="0" zoomScale="90" zoomScaleNormal="90" zoomScaleSheetLayoutView="100" workbookViewId="0">
      <pane ySplit="7" topLeftCell="A8" activePane="bottomLeft" state="frozen"/>
      <selection pane="bottomLeft" activeCell="D24" sqref="D24"/>
    </sheetView>
  </sheetViews>
  <sheetFormatPr baseColWidth="10" defaultColWidth="9.33203125" defaultRowHeight="13.2"/>
  <cols>
    <col min="1" max="1" width="4.33203125" style="210" customWidth="1"/>
    <col min="2" max="2" width="46.44140625" style="210" customWidth="1"/>
    <col min="3" max="3" width="20.5546875" style="272" customWidth="1"/>
    <col min="4" max="4" width="23.88671875" style="210" customWidth="1"/>
    <col min="5" max="5" width="23.109375" style="210" customWidth="1"/>
    <col min="6" max="6" width="17.109375" style="210" customWidth="1"/>
    <col min="7" max="7" width="17.77734375" style="210" bestFit="1" customWidth="1"/>
    <col min="8" max="8" width="20.5546875" style="210" customWidth="1"/>
    <col min="9" max="9" width="22.33203125" style="210" bestFit="1" customWidth="1"/>
    <col min="10" max="10" width="15.77734375" style="297" customWidth="1"/>
    <col min="11" max="11" width="17.5546875" style="210" bestFit="1" customWidth="1"/>
    <col min="12" max="12" width="19.88671875" style="210" customWidth="1"/>
    <col min="13" max="13" width="17.44140625" style="210" customWidth="1"/>
    <col min="14" max="14" width="15.77734375" style="210" bestFit="1" customWidth="1"/>
    <col min="15" max="15" width="19.21875" style="210" customWidth="1"/>
    <col min="16" max="16" width="16.88671875" style="210" customWidth="1"/>
    <col min="17" max="17" width="18" style="210" customWidth="1"/>
    <col min="18" max="16384" width="9.33203125" style="210"/>
  </cols>
  <sheetData>
    <row r="1" spans="1:14" s="164" customFormat="1">
      <c r="D1" s="165"/>
    </row>
    <row r="2" spans="1:14" s="164" customFormat="1">
      <c r="D2" s="165"/>
    </row>
    <row r="3" spans="1:14" s="164" customFormat="1">
      <c r="D3" s="165"/>
    </row>
    <row r="4" spans="1:14" s="166" customFormat="1" ht="13.8" thickBot="1">
      <c r="D4" s="167"/>
    </row>
    <row r="5" spans="1:14" s="160" customFormat="1" ht="13.8" thickTop="1">
      <c r="C5" s="174"/>
      <c r="H5" s="156" t="s">
        <v>111</v>
      </c>
    </row>
    <row r="6" spans="1:14" s="271" customFormat="1" ht="13.8" customHeight="1">
      <c r="B6" s="277" t="s">
        <v>257</v>
      </c>
      <c r="C6" s="278"/>
      <c r="D6" s="277"/>
      <c r="E6" s="277"/>
      <c r="F6" s="277"/>
      <c r="G6" s="277"/>
      <c r="H6" s="277"/>
      <c r="I6" s="276"/>
      <c r="J6" s="276"/>
      <c r="K6" s="276"/>
      <c r="L6" s="276"/>
      <c r="M6" s="276"/>
      <c r="N6" s="276"/>
    </row>
    <row r="7" spans="1:14" s="271" customFormat="1" ht="21.6" customHeight="1">
      <c r="B7" s="277" t="s">
        <v>213</v>
      </c>
      <c r="C7" s="278"/>
      <c r="D7" s="277"/>
      <c r="E7" s="277"/>
      <c r="F7" s="277"/>
      <c r="G7" s="277"/>
      <c r="H7" s="277"/>
      <c r="I7" s="276"/>
      <c r="J7" s="276"/>
      <c r="K7" s="276"/>
      <c r="L7" s="276"/>
      <c r="M7" s="276"/>
      <c r="N7" s="276"/>
    </row>
    <row r="10" spans="1:14">
      <c r="A10" s="212"/>
      <c r="B10" s="295" t="s">
        <v>127</v>
      </c>
      <c r="C10" s="296"/>
      <c r="F10" s="217"/>
    </row>
    <row r="11" spans="1:14" ht="36" customHeight="1">
      <c r="A11" s="212"/>
      <c r="B11" s="457" t="s">
        <v>128</v>
      </c>
      <c r="C11" s="457"/>
      <c r="D11" s="457"/>
      <c r="E11" s="457"/>
      <c r="F11" s="457"/>
      <c r="G11" s="457"/>
      <c r="H11" s="457"/>
      <c r="I11" s="457"/>
    </row>
    <row r="12" spans="1:14">
      <c r="A12" s="212"/>
      <c r="F12" s="217"/>
    </row>
    <row r="13" spans="1:14">
      <c r="A13" s="212"/>
      <c r="B13" s="295" t="s">
        <v>129</v>
      </c>
      <c r="C13" s="296"/>
      <c r="F13" s="217"/>
    </row>
    <row r="14" spans="1:14">
      <c r="A14" s="212"/>
      <c r="B14" s="210" t="s">
        <v>254</v>
      </c>
      <c r="F14" s="217"/>
    </row>
    <row r="15" spans="1:14">
      <c r="A15" s="212"/>
      <c r="F15" s="217"/>
    </row>
    <row r="16" spans="1:14">
      <c r="A16" s="212"/>
      <c r="B16" s="331" t="s">
        <v>130</v>
      </c>
      <c r="C16" s="332"/>
      <c r="F16" s="217"/>
    </row>
    <row r="17" spans="1:9">
      <c r="A17" s="212"/>
      <c r="B17" s="466" t="s">
        <v>255</v>
      </c>
      <c r="C17" s="466"/>
      <c r="D17" s="466"/>
      <c r="E17" s="466"/>
      <c r="F17" s="466"/>
      <c r="G17" s="466"/>
      <c r="H17" s="466"/>
      <c r="I17" s="466"/>
    </row>
    <row r="18" spans="1:9">
      <c r="A18" s="212"/>
      <c r="B18" s="333"/>
      <c r="C18" s="333"/>
      <c r="D18" s="333"/>
      <c r="E18" s="333"/>
      <c r="F18" s="333"/>
      <c r="G18" s="333"/>
      <c r="H18" s="333"/>
      <c r="I18" s="333"/>
    </row>
    <row r="19" spans="1:9">
      <c r="A19" s="212"/>
      <c r="B19" s="331" t="s">
        <v>131</v>
      </c>
      <c r="C19" s="332"/>
      <c r="D19" s="315"/>
      <c r="E19" s="315"/>
      <c r="F19" s="315"/>
      <c r="G19" s="315"/>
      <c r="H19" s="315"/>
      <c r="I19" s="315"/>
    </row>
    <row r="20" spans="1:9" ht="36.75" customHeight="1">
      <c r="A20" s="212"/>
      <c r="B20" s="466" t="s">
        <v>345</v>
      </c>
      <c r="C20" s="466"/>
      <c r="D20" s="466"/>
      <c r="E20" s="466"/>
      <c r="F20" s="466"/>
      <c r="G20" s="466"/>
      <c r="H20" s="466"/>
      <c r="I20" s="466"/>
    </row>
    <row r="21" spans="1:9">
      <c r="A21" s="212"/>
    </row>
    <row r="22" spans="1:9">
      <c r="A22" s="212"/>
      <c r="B22" s="210" t="s">
        <v>138</v>
      </c>
    </row>
    <row r="23" spans="1:9">
      <c r="A23" s="212"/>
    </row>
    <row r="24" spans="1:9">
      <c r="A24" s="212"/>
    </row>
    <row r="25" spans="1:9">
      <c r="A25" s="212"/>
    </row>
    <row r="26" spans="1:9" s="150" customFormat="1">
      <c r="A26" s="148"/>
      <c r="B26" s="149" t="s">
        <v>356</v>
      </c>
      <c r="C26" s="149"/>
      <c r="D26" s="151" t="s">
        <v>206</v>
      </c>
      <c r="F26" s="151"/>
      <c r="G26" s="152" t="s">
        <v>99</v>
      </c>
    </row>
    <row r="27" spans="1:9" s="150" customFormat="1">
      <c r="A27" s="148"/>
      <c r="B27" s="153" t="s">
        <v>205</v>
      </c>
      <c r="D27" s="153" t="s">
        <v>205</v>
      </c>
      <c r="F27" s="154"/>
      <c r="G27" s="153" t="s">
        <v>28</v>
      </c>
    </row>
    <row r="28" spans="1:9" s="1" customFormat="1">
      <c r="B28" s="146"/>
    </row>
    <row r="29" spans="1:9" s="1" customFormat="1">
      <c r="B29" s="146"/>
    </row>
    <row r="30" spans="1:9">
      <c r="A30" s="212"/>
    </row>
    <row r="31" spans="1:9">
      <c r="A31" s="212"/>
    </row>
    <row r="32" spans="1:9">
      <c r="A32" s="212"/>
      <c r="B32" s="213"/>
      <c r="D32" s="213"/>
      <c r="F32" s="214"/>
      <c r="G32" s="191"/>
      <c r="H32" s="215"/>
    </row>
    <row r="33" spans="1:10">
      <c r="A33" s="212"/>
      <c r="B33" s="216"/>
      <c r="D33" s="216"/>
      <c r="F33" s="217"/>
      <c r="G33" s="273"/>
      <c r="H33" s="216"/>
      <c r="I33" s="274"/>
      <c r="J33" s="334"/>
    </row>
  </sheetData>
  <mergeCells count="3">
    <mergeCell ref="B20:I20"/>
    <mergeCell ref="B11:I11"/>
    <mergeCell ref="B17:I17"/>
  </mergeCells>
  <hyperlinks>
    <hyperlink ref="H5" location="INDICE!A1" display="Índice" xr:uid="{9DD7F24C-1FA6-44E4-A0D3-AC01E3E4C945}"/>
  </hyperlinks>
  <pageMargins left="0.25" right="0.25" top="0.75" bottom="0.75" header="0.3" footer="0.3"/>
  <pageSetup paperSize="9" scale="4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FFE5-F6E4-4C95-8830-BCDBDA1D18F9}">
  <sheetPr>
    <tabColor rgb="FFFFC000"/>
  </sheetPr>
  <dimension ref="A1:K66"/>
  <sheetViews>
    <sheetView showGridLines="0" workbookViewId="0">
      <pane ySplit="6" topLeftCell="A22" activePane="bottomLeft" state="frozen"/>
      <selection activeCell="D10" sqref="D10"/>
      <selection pane="bottomLeft" activeCell="H37" sqref="H37"/>
    </sheetView>
  </sheetViews>
  <sheetFormatPr baseColWidth="10" defaultColWidth="11.44140625" defaultRowHeight="13.2"/>
  <cols>
    <col min="1" max="1" width="16.88671875" style="15" customWidth="1"/>
    <col min="2" max="2" width="21.44140625" style="15" customWidth="1"/>
    <col min="3" max="3" width="15.33203125" style="17" customWidth="1"/>
    <col min="4" max="4" width="28.88671875" style="16" bestFit="1" customWidth="1"/>
    <col min="5" max="5" width="14.77734375" style="17" customWidth="1"/>
    <col min="6" max="6" width="14.33203125" style="15" hidden="1" customWidth="1"/>
    <col min="7" max="7" width="15.77734375" style="15" hidden="1" customWidth="1"/>
    <col min="8" max="8" width="15.77734375" style="103" customWidth="1"/>
    <col min="9" max="11" width="8.88671875" style="15" hidden="1" customWidth="1"/>
    <col min="12" max="249" width="8.88671875" style="15" customWidth="1"/>
    <col min="250" max="250" width="1" style="15" customWidth="1"/>
    <col min="251" max="251" width="17.33203125" style="15" customWidth="1"/>
    <col min="252" max="252" width="67.33203125" style="15" customWidth="1"/>
    <col min="253" max="253" width="28.44140625" style="15" customWidth="1"/>
    <col min="254" max="505" width="8.88671875" style="15" customWidth="1"/>
    <col min="506" max="506" width="1" style="15" customWidth="1"/>
    <col min="507" max="507" width="17.33203125" style="15" customWidth="1"/>
    <col min="508" max="508" width="67.33203125" style="15" customWidth="1"/>
    <col min="509" max="509" width="28.44140625" style="15" customWidth="1"/>
    <col min="510" max="761" width="8.88671875" style="15" customWidth="1"/>
    <col min="762" max="762" width="1" style="15" customWidth="1"/>
    <col min="763" max="763" width="17.33203125" style="15" customWidth="1"/>
    <col min="764" max="764" width="67.33203125" style="15" customWidth="1"/>
    <col min="765" max="765" width="28.44140625" style="15" customWidth="1"/>
    <col min="766" max="1017" width="8.88671875" style="15" customWidth="1"/>
    <col min="1018" max="1018" width="1" style="15" customWidth="1"/>
    <col min="1019" max="1019" width="17.33203125" style="15" customWidth="1"/>
    <col min="1020" max="1020" width="67.33203125" style="15" customWidth="1"/>
    <col min="1021" max="1021" width="28.44140625" style="15" customWidth="1"/>
    <col min="1022" max="1273" width="8.88671875" style="15" customWidth="1"/>
    <col min="1274" max="1274" width="1" style="15" customWidth="1"/>
    <col min="1275" max="1275" width="17.33203125" style="15" customWidth="1"/>
    <col min="1276" max="1276" width="67.33203125" style="15" customWidth="1"/>
    <col min="1277" max="1277" width="28.44140625" style="15" customWidth="1"/>
    <col min="1278" max="1529" width="8.88671875" style="15" customWidth="1"/>
    <col min="1530" max="1530" width="1" style="15" customWidth="1"/>
    <col min="1531" max="1531" width="17.33203125" style="15" customWidth="1"/>
    <col min="1532" max="1532" width="67.33203125" style="15" customWidth="1"/>
    <col min="1533" max="1533" width="28.44140625" style="15" customWidth="1"/>
    <col min="1534" max="1785" width="8.88671875" style="15" customWidth="1"/>
    <col min="1786" max="1786" width="1" style="15" customWidth="1"/>
    <col min="1787" max="1787" width="17.33203125" style="15" customWidth="1"/>
    <col min="1788" max="1788" width="67.33203125" style="15" customWidth="1"/>
    <col min="1789" max="1789" width="28.44140625" style="15" customWidth="1"/>
    <col min="1790" max="2041" width="8.88671875" style="15" customWidth="1"/>
    <col min="2042" max="2042" width="1" style="15" customWidth="1"/>
    <col min="2043" max="2043" width="17.33203125" style="15" customWidth="1"/>
    <col min="2044" max="2044" width="67.33203125" style="15" customWidth="1"/>
    <col min="2045" max="2045" width="28.44140625" style="15" customWidth="1"/>
    <col min="2046" max="2297" width="8.88671875" style="15" customWidth="1"/>
    <col min="2298" max="2298" width="1" style="15" customWidth="1"/>
    <col min="2299" max="2299" width="17.33203125" style="15" customWidth="1"/>
    <col min="2300" max="2300" width="67.33203125" style="15" customWidth="1"/>
    <col min="2301" max="2301" width="28.44140625" style="15" customWidth="1"/>
    <col min="2302" max="2553" width="8.88671875" style="15" customWidth="1"/>
    <col min="2554" max="2554" width="1" style="15" customWidth="1"/>
    <col min="2555" max="2555" width="17.33203125" style="15" customWidth="1"/>
    <col min="2556" max="2556" width="67.33203125" style="15" customWidth="1"/>
    <col min="2557" max="2557" width="28.44140625" style="15" customWidth="1"/>
    <col min="2558" max="2809" width="8.88671875" style="15" customWidth="1"/>
    <col min="2810" max="2810" width="1" style="15" customWidth="1"/>
    <col min="2811" max="2811" width="17.33203125" style="15" customWidth="1"/>
    <col min="2812" max="2812" width="67.33203125" style="15" customWidth="1"/>
    <col min="2813" max="2813" width="28.44140625" style="15" customWidth="1"/>
    <col min="2814" max="3065" width="8.88671875" style="15" customWidth="1"/>
    <col min="3066" max="3066" width="1" style="15" customWidth="1"/>
    <col min="3067" max="3067" width="17.33203125" style="15" customWidth="1"/>
    <col min="3068" max="3068" width="67.33203125" style="15" customWidth="1"/>
    <col min="3069" max="3069" width="28.44140625" style="15" customWidth="1"/>
    <col min="3070" max="3321" width="8.88671875" style="15" customWidth="1"/>
    <col min="3322" max="3322" width="1" style="15" customWidth="1"/>
    <col min="3323" max="3323" width="17.33203125" style="15" customWidth="1"/>
    <col min="3324" max="3324" width="67.33203125" style="15" customWidth="1"/>
    <col min="3325" max="3325" width="28.44140625" style="15" customWidth="1"/>
    <col min="3326" max="3577" width="8.88671875" style="15" customWidth="1"/>
    <col min="3578" max="3578" width="1" style="15" customWidth="1"/>
    <col min="3579" max="3579" width="17.33203125" style="15" customWidth="1"/>
    <col min="3580" max="3580" width="67.33203125" style="15" customWidth="1"/>
    <col min="3581" max="3581" width="28.44140625" style="15" customWidth="1"/>
    <col min="3582" max="3833" width="8.88671875" style="15" customWidth="1"/>
    <col min="3834" max="3834" width="1" style="15" customWidth="1"/>
    <col min="3835" max="3835" width="17.33203125" style="15" customWidth="1"/>
    <col min="3836" max="3836" width="67.33203125" style="15" customWidth="1"/>
    <col min="3837" max="3837" width="28.44140625" style="15" customWidth="1"/>
    <col min="3838" max="4089" width="8.88671875" style="15" customWidth="1"/>
    <col min="4090" max="4090" width="1" style="15" customWidth="1"/>
    <col min="4091" max="4091" width="17.33203125" style="15" customWidth="1"/>
    <col min="4092" max="4092" width="67.33203125" style="15" customWidth="1"/>
    <col min="4093" max="4093" width="28.44140625" style="15" customWidth="1"/>
    <col min="4094" max="4345" width="8.88671875" style="15" customWidth="1"/>
    <col min="4346" max="4346" width="1" style="15" customWidth="1"/>
    <col min="4347" max="4347" width="17.33203125" style="15" customWidth="1"/>
    <col min="4348" max="4348" width="67.33203125" style="15" customWidth="1"/>
    <col min="4349" max="4349" width="28.44140625" style="15" customWidth="1"/>
    <col min="4350" max="4601" width="8.88671875" style="15" customWidth="1"/>
    <col min="4602" max="4602" width="1" style="15" customWidth="1"/>
    <col min="4603" max="4603" width="17.33203125" style="15" customWidth="1"/>
    <col min="4604" max="4604" width="67.33203125" style="15" customWidth="1"/>
    <col min="4605" max="4605" width="28.44140625" style="15" customWidth="1"/>
    <col min="4606" max="4857" width="8.88671875" style="15" customWidth="1"/>
    <col min="4858" max="4858" width="1" style="15" customWidth="1"/>
    <col min="4859" max="4859" width="17.33203125" style="15" customWidth="1"/>
    <col min="4860" max="4860" width="67.33203125" style="15" customWidth="1"/>
    <col min="4861" max="4861" width="28.44140625" style="15" customWidth="1"/>
    <col min="4862" max="5113" width="8.88671875" style="15" customWidth="1"/>
    <col min="5114" max="5114" width="1" style="15" customWidth="1"/>
    <col min="5115" max="5115" width="17.33203125" style="15" customWidth="1"/>
    <col min="5116" max="5116" width="67.33203125" style="15" customWidth="1"/>
    <col min="5117" max="5117" width="28.44140625" style="15" customWidth="1"/>
    <col min="5118" max="5369" width="8.88671875" style="15" customWidth="1"/>
    <col min="5370" max="5370" width="1" style="15" customWidth="1"/>
    <col min="5371" max="5371" width="17.33203125" style="15" customWidth="1"/>
    <col min="5372" max="5372" width="67.33203125" style="15" customWidth="1"/>
    <col min="5373" max="5373" width="28.44140625" style="15" customWidth="1"/>
    <col min="5374" max="5625" width="8.88671875" style="15" customWidth="1"/>
    <col min="5626" max="5626" width="1" style="15" customWidth="1"/>
    <col min="5627" max="5627" width="17.33203125" style="15" customWidth="1"/>
    <col min="5628" max="5628" width="67.33203125" style="15" customWidth="1"/>
    <col min="5629" max="5629" width="28.44140625" style="15" customWidth="1"/>
    <col min="5630" max="5881" width="8.88671875" style="15" customWidth="1"/>
    <col min="5882" max="5882" width="1" style="15" customWidth="1"/>
    <col min="5883" max="5883" width="17.33203125" style="15" customWidth="1"/>
    <col min="5884" max="5884" width="67.33203125" style="15" customWidth="1"/>
    <col min="5885" max="5885" width="28.44140625" style="15" customWidth="1"/>
    <col min="5886" max="6137" width="8.88671875" style="15" customWidth="1"/>
    <col min="6138" max="6138" width="1" style="15" customWidth="1"/>
    <col min="6139" max="6139" width="17.33203125" style="15" customWidth="1"/>
    <col min="6140" max="6140" width="67.33203125" style="15" customWidth="1"/>
    <col min="6141" max="6141" width="28.44140625" style="15" customWidth="1"/>
    <col min="6142" max="6393" width="8.88671875" style="15" customWidth="1"/>
    <col min="6394" max="6394" width="1" style="15" customWidth="1"/>
    <col min="6395" max="6395" width="17.33203125" style="15" customWidth="1"/>
    <col min="6396" max="6396" width="67.33203125" style="15" customWidth="1"/>
    <col min="6397" max="6397" width="28.44140625" style="15" customWidth="1"/>
    <col min="6398" max="6649" width="8.88671875" style="15" customWidth="1"/>
    <col min="6650" max="6650" width="1" style="15" customWidth="1"/>
    <col min="6651" max="6651" width="17.33203125" style="15" customWidth="1"/>
    <col min="6652" max="6652" width="67.33203125" style="15" customWidth="1"/>
    <col min="6653" max="6653" width="28.44140625" style="15" customWidth="1"/>
    <col min="6654" max="6905" width="8.88671875" style="15" customWidth="1"/>
    <col min="6906" max="6906" width="1" style="15" customWidth="1"/>
    <col min="6907" max="6907" width="17.33203125" style="15" customWidth="1"/>
    <col min="6908" max="6908" width="67.33203125" style="15" customWidth="1"/>
    <col min="6909" max="6909" width="28.44140625" style="15" customWidth="1"/>
    <col min="6910" max="7161" width="8.88671875" style="15" customWidth="1"/>
    <col min="7162" max="7162" width="1" style="15" customWidth="1"/>
    <col min="7163" max="7163" width="17.33203125" style="15" customWidth="1"/>
    <col min="7164" max="7164" width="67.33203125" style="15" customWidth="1"/>
    <col min="7165" max="7165" width="28.44140625" style="15" customWidth="1"/>
    <col min="7166" max="7417" width="8.88671875" style="15" customWidth="1"/>
    <col min="7418" max="7418" width="1" style="15" customWidth="1"/>
    <col min="7419" max="7419" width="17.33203125" style="15" customWidth="1"/>
    <col min="7420" max="7420" width="67.33203125" style="15" customWidth="1"/>
    <col min="7421" max="7421" width="28.44140625" style="15" customWidth="1"/>
    <col min="7422" max="7673" width="8.88671875" style="15" customWidth="1"/>
    <col min="7674" max="7674" width="1" style="15" customWidth="1"/>
    <col min="7675" max="7675" width="17.33203125" style="15" customWidth="1"/>
    <col min="7676" max="7676" width="67.33203125" style="15" customWidth="1"/>
    <col min="7677" max="7677" width="28.44140625" style="15" customWidth="1"/>
    <col min="7678" max="7929" width="8.88671875" style="15" customWidth="1"/>
    <col min="7930" max="7930" width="1" style="15" customWidth="1"/>
    <col min="7931" max="7931" width="17.33203125" style="15" customWidth="1"/>
    <col min="7932" max="7932" width="67.33203125" style="15" customWidth="1"/>
    <col min="7933" max="7933" width="28.44140625" style="15" customWidth="1"/>
    <col min="7934" max="8185" width="8.88671875" style="15" customWidth="1"/>
    <col min="8186" max="8186" width="1" style="15" customWidth="1"/>
    <col min="8187" max="8187" width="17.33203125" style="15" customWidth="1"/>
    <col min="8188" max="8188" width="67.33203125" style="15" customWidth="1"/>
    <col min="8189" max="8189" width="28.44140625" style="15" customWidth="1"/>
    <col min="8190" max="8441" width="8.88671875" style="15" customWidth="1"/>
    <col min="8442" max="8442" width="1" style="15" customWidth="1"/>
    <col min="8443" max="8443" width="17.33203125" style="15" customWidth="1"/>
    <col min="8444" max="8444" width="67.33203125" style="15" customWidth="1"/>
    <col min="8445" max="8445" width="28.44140625" style="15" customWidth="1"/>
    <col min="8446" max="8697" width="8.88671875" style="15" customWidth="1"/>
    <col min="8698" max="8698" width="1" style="15" customWidth="1"/>
    <col min="8699" max="8699" width="17.33203125" style="15" customWidth="1"/>
    <col min="8700" max="8700" width="67.33203125" style="15" customWidth="1"/>
    <col min="8701" max="8701" width="28.44140625" style="15" customWidth="1"/>
    <col min="8702" max="8953" width="8.88671875" style="15" customWidth="1"/>
    <col min="8954" max="8954" width="1" style="15" customWidth="1"/>
    <col min="8955" max="8955" width="17.33203125" style="15" customWidth="1"/>
    <col min="8956" max="8956" width="67.33203125" style="15" customWidth="1"/>
    <col min="8957" max="8957" width="28.44140625" style="15" customWidth="1"/>
    <col min="8958" max="9209" width="8.88671875" style="15" customWidth="1"/>
    <col min="9210" max="9210" width="1" style="15" customWidth="1"/>
    <col min="9211" max="9211" width="17.33203125" style="15" customWidth="1"/>
    <col min="9212" max="9212" width="67.33203125" style="15" customWidth="1"/>
    <col min="9213" max="9213" width="28.44140625" style="15" customWidth="1"/>
    <col min="9214" max="9465" width="8.88671875" style="15" customWidth="1"/>
    <col min="9466" max="9466" width="1" style="15" customWidth="1"/>
    <col min="9467" max="9467" width="17.33203125" style="15" customWidth="1"/>
    <col min="9468" max="9468" width="67.33203125" style="15" customWidth="1"/>
    <col min="9469" max="9469" width="28.44140625" style="15" customWidth="1"/>
    <col min="9470" max="9721" width="8.88671875" style="15" customWidth="1"/>
    <col min="9722" max="9722" width="1" style="15" customWidth="1"/>
    <col min="9723" max="9723" width="17.33203125" style="15" customWidth="1"/>
    <col min="9724" max="9724" width="67.33203125" style="15" customWidth="1"/>
    <col min="9725" max="9725" width="28.44140625" style="15" customWidth="1"/>
    <col min="9726" max="9977" width="8.88671875" style="15" customWidth="1"/>
    <col min="9978" max="9978" width="1" style="15" customWidth="1"/>
    <col min="9979" max="9979" width="17.33203125" style="15" customWidth="1"/>
    <col min="9980" max="9980" width="67.33203125" style="15" customWidth="1"/>
    <col min="9981" max="9981" width="28.44140625" style="15" customWidth="1"/>
    <col min="9982" max="10233" width="8.88671875" style="15" customWidth="1"/>
    <col min="10234" max="10234" width="1" style="15" customWidth="1"/>
    <col min="10235" max="10235" width="17.33203125" style="15" customWidth="1"/>
    <col min="10236" max="10236" width="67.33203125" style="15" customWidth="1"/>
    <col min="10237" max="10237" width="28.44140625" style="15" customWidth="1"/>
    <col min="10238" max="10489" width="8.88671875" style="15" customWidth="1"/>
    <col min="10490" max="10490" width="1" style="15" customWidth="1"/>
    <col min="10491" max="10491" width="17.33203125" style="15" customWidth="1"/>
    <col min="10492" max="10492" width="67.33203125" style="15" customWidth="1"/>
    <col min="10493" max="10493" width="28.44140625" style="15" customWidth="1"/>
    <col min="10494" max="10745" width="8.88671875" style="15" customWidth="1"/>
    <col min="10746" max="10746" width="1" style="15" customWidth="1"/>
    <col min="10747" max="10747" width="17.33203125" style="15" customWidth="1"/>
    <col min="10748" max="10748" width="67.33203125" style="15" customWidth="1"/>
    <col min="10749" max="10749" width="28.44140625" style="15" customWidth="1"/>
    <col min="10750" max="11001" width="8.88671875" style="15" customWidth="1"/>
    <col min="11002" max="11002" width="1" style="15" customWidth="1"/>
    <col min="11003" max="11003" width="17.33203125" style="15" customWidth="1"/>
    <col min="11004" max="11004" width="67.33203125" style="15" customWidth="1"/>
    <col min="11005" max="11005" width="28.44140625" style="15" customWidth="1"/>
    <col min="11006" max="11257" width="8.88671875" style="15" customWidth="1"/>
    <col min="11258" max="11258" width="1" style="15" customWidth="1"/>
    <col min="11259" max="11259" width="17.33203125" style="15" customWidth="1"/>
    <col min="11260" max="11260" width="67.33203125" style="15" customWidth="1"/>
    <col min="11261" max="11261" width="28.44140625" style="15" customWidth="1"/>
    <col min="11262" max="11513" width="8.88671875" style="15" customWidth="1"/>
    <col min="11514" max="11514" width="1" style="15" customWidth="1"/>
    <col min="11515" max="11515" width="17.33203125" style="15" customWidth="1"/>
    <col min="11516" max="11516" width="67.33203125" style="15" customWidth="1"/>
    <col min="11517" max="11517" width="28.44140625" style="15" customWidth="1"/>
    <col min="11518" max="11769" width="8.88671875" style="15" customWidth="1"/>
    <col min="11770" max="11770" width="1" style="15" customWidth="1"/>
    <col min="11771" max="11771" width="17.33203125" style="15" customWidth="1"/>
    <col min="11772" max="11772" width="67.33203125" style="15" customWidth="1"/>
    <col min="11773" max="11773" width="28.44140625" style="15" customWidth="1"/>
    <col min="11774" max="12025" width="8.88671875" style="15" customWidth="1"/>
    <col min="12026" max="12026" width="1" style="15" customWidth="1"/>
    <col min="12027" max="12027" width="17.33203125" style="15" customWidth="1"/>
    <col min="12028" max="12028" width="67.33203125" style="15" customWidth="1"/>
    <col min="12029" max="12029" width="28.44140625" style="15" customWidth="1"/>
    <col min="12030" max="12281" width="8.88671875" style="15" customWidth="1"/>
    <col min="12282" max="12282" width="1" style="15" customWidth="1"/>
    <col min="12283" max="12283" width="17.33203125" style="15" customWidth="1"/>
    <col min="12284" max="12284" width="67.33203125" style="15" customWidth="1"/>
    <col min="12285" max="12285" width="28.44140625" style="15" customWidth="1"/>
    <col min="12286" max="12537" width="8.88671875" style="15" customWidth="1"/>
    <col min="12538" max="12538" width="1" style="15" customWidth="1"/>
    <col min="12539" max="12539" width="17.33203125" style="15" customWidth="1"/>
    <col min="12540" max="12540" width="67.33203125" style="15" customWidth="1"/>
    <col min="12541" max="12541" width="28.44140625" style="15" customWidth="1"/>
    <col min="12542" max="12793" width="8.88671875" style="15" customWidth="1"/>
    <col min="12794" max="12794" width="1" style="15" customWidth="1"/>
    <col min="12795" max="12795" width="17.33203125" style="15" customWidth="1"/>
    <col min="12796" max="12796" width="67.33203125" style="15" customWidth="1"/>
    <col min="12797" max="12797" width="28.44140625" style="15" customWidth="1"/>
    <col min="12798" max="13049" width="8.88671875" style="15" customWidth="1"/>
    <col min="13050" max="13050" width="1" style="15" customWidth="1"/>
    <col min="13051" max="13051" width="17.33203125" style="15" customWidth="1"/>
    <col min="13052" max="13052" width="67.33203125" style="15" customWidth="1"/>
    <col min="13053" max="13053" width="28.44140625" style="15" customWidth="1"/>
    <col min="13054" max="13305" width="8.88671875" style="15" customWidth="1"/>
    <col min="13306" max="13306" width="1" style="15" customWidth="1"/>
    <col min="13307" max="13307" width="17.33203125" style="15" customWidth="1"/>
    <col min="13308" max="13308" width="67.33203125" style="15" customWidth="1"/>
    <col min="13309" max="13309" width="28.44140625" style="15" customWidth="1"/>
    <col min="13310" max="13561" width="8.88671875" style="15" customWidth="1"/>
    <col min="13562" max="13562" width="1" style="15" customWidth="1"/>
    <col min="13563" max="13563" width="17.33203125" style="15" customWidth="1"/>
    <col min="13564" max="13564" width="67.33203125" style="15" customWidth="1"/>
    <col min="13565" max="13565" width="28.44140625" style="15" customWidth="1"/>
    <col min="13566" max="13817" width="8.88671875" style="15" customWidth="1"/>
    <col min="13818" max="13818" width="1" style="15" customWidth="1"/>
    <col min="13819" max="13819" width="17.33203125" style="15" customWidth="1"/>
    <col min="13820" max="13820" width="67.33203125" style="15" customWidth="1"/>
    <col min="13821" max="13821" width="28.44140625" style="15" customWidth="1"/>
    <col min="13822" max="14073" width="8.88671875" style="15" customWidth="1"/>
    <col min="14074" max="14074" width="1" style="15" customWidth="1"/>
    <col min="14075" max="14075" width="17.33203125" style="15" customWidth="1"/>
    <col min="14076" max="14076" width="67.33203125" style="15" customWidth="1"/>
    <col min="14077" max="14077" width="28.44140625" style="15" customWidth="1"/>
    <col min="14078" max="14329" width="8.88671875" style="15" customWidth="1"/>
    <col min="14330" max="14330" width="1" style="15" customWidth="1"/>
    <col min="14331" max="14331" width="17.33203125" style="15" customWidth="1"/>
    <col min="14332" max="14332" width="67.33203125" style="15" customWidth="1"/>
    <col min="14333" max="14333" width="28.44140625" style="15" customWidth="1"/>
    <col min="14334" max="14585" width="8.88671875" style="15" customWidth="1"/>
    <col min="14586" max="14586" width="1" style="15" customWidth="1"/>
    <col min="14587" max="14587" width="17.33203125" style="15" customWidth="1"/>
    <col min="14588" max="14588" width="67.33203125" style="15" customWidth="1"/>
    <col min="14589" max="14589" width="28.44140625" style="15" customWidth="1"/>
    <col min="14590" max="14841" width="8.88671875" style="15" customWidth="1"/>
    <col min="14842" max="14842" width="1" style="15" customWidth="1"/>
    <col min="14843" max="14843" width="17.33203125" style="15" customWidth="1"/>
    <col min="14844" max="14844" width="67.33203125" style="15" customWidth="1"/>
    <col min="14845" max="14845" width="28.44140625" style="15" customWidth="1"/>
    <col min="14846" max="15097" width="8.88671875" style="15" customWidth="1"/>
    <col min="15098" max="15098" width="1" style="15" customWidth="1"/>
    <col min="15099" max="15099" width="17.33203125" style="15" customWidth="1"/>
    <col min="15100" max="15100" width="67.33203125" style="15" customWidth="1"/>
    <col min="15101" max="15101" width="28.44140625" style="15" customWidth="1"/>
    <col min="15102" max="15353" width="8.88671875" style="15" customWidth="1"/>
    <col min="15354" max="15354" width="1" style="15" customWidth="1"/>
    <col min="15355" max="15355" width="17.33203125" style="15" customWidth="1"/>
    <col min="15356" max="15356" width="67.33203125" style="15" customWidth="1"/>
    <col min="15357" max="15357" width="28.44140625" style="15" customWidth="1"/>
    <col min="15358" max="15609" width="8.88671875" style="15" customWidth="1"/>
    <col min="15610" max="15610" width="1" style="15" customWidth="1"/>
    <col min="15611" max="15611" width="17.33203125" style="15" customWidth="1"/>
    <col min="15612" max="15612" width="67.33203125" style="15" customWidth="1"/>
    <col min="15613" max="15613" width="28.44140625" style="15" customWidth="1"/>
    <col min="15614" max="15865" width="8.88671875" style="15" customWidth="1"/>
    <col min="15866" max="15866" width="1" style="15" customWidth="1"/>
    <col min="15867" max="15867" width="17.33203125" style="15" customWidth="1"/>
    <col min="15868" max="15868" width="67.33203125" style="15" customWidth="1"/>
    <col min="15869" max="15869" width="28.44140625" style="15" customWidth="1"/>
    <col min="15870" max="16121" width="8.88671875" style="15" customWidth="1"/>
    <col min="16122" max="16122" width="1" style="15" customWidth="1"/>
    <col min="16123" max="16123" width="17.33203125" style="15" customWidth="1"/>
    <col min="16124" max="16124" width="67.33203125" style="15" customWidth="1"/>
    <col min="16125" max="16125" width="28.44140625" style="15" customWidth="1"/>
    <col min="16126" max="16384" width="8.88671875" style="15" customWidth="1"/>
  </cols>
  <sheetData>
    <row r="1" spans="1:10" s="14" customFormat="1" ht="15.6">
      <c r="A1" s="13"/>
      <c r="B1" s="13"/>
      <c r="C1" s="13"/>
      <c r="D1" s="13"/>
      <c r="E1" s="13"/>
      <c r="H1" s="101"/>
    </row>
    <row r="2" spans="1:10" s="14" customFormat="1" ht="15.6">
      <c r="A2" s="337" t="s">
        <v>172</v>
      </c>
      <c r="B2" s="337"/>
      <c r="C2" s="337"/>
      <c r="D2" s="337"/>
      <c r="E2" s="337"/>
      <c r="F2" s="337"/>
      <c r="G2" s="337"/>
      <c r="H2" s="344"/>
      <c r="I2" s="344"/>
      <c r="J2" s="337"/>
    </row>
    <row r="3" spans="1:10" s="14" customFormat="1" ht="15.6">
      <c r="A3" s="337" t="s">
        <v>173</v>
      </c>
      <c r="B3" s="337"/>
      <c r="C3" s="337"/>
      <c r="D3" s="337"/>
      <c r="E3" s="337"/>
      <c r="F3" s="337"/>
      <c r="G3" s="337"/>
      <c r="H3" s="344"/>
      <c r="I3" s="344"/>
      <c r="J3" s="337"/>
    </row>
    <row r="4" spans="1:10" s="14" customFormat="1" ht="14.4">
      <c r="A4" s="336" t="s">
        <v>260</v>
      </c>
      <c r="B4" s="336"/>
      <c r="C4" s="336"/>
      <c r="D4" s="336"/>
      <c r="E4" s="336"/>
      <c r="F4" s="336"/>
      <c r="G4" s="336"/>
      <c r="H4" s="345"/>
      <c r="I4" s="345"/>
      <c r="J4" s="336"/>
    </row>
    <row r="5" spans="1:10" s="14" customFormat="1" ht="14.4">
      <c r="A5" s="336" t="s">
        <v>174</v>
      </c>
      <c r="B5" s="336"/>
      <c r="C5" s="336"/>
      <c r="D5" s="336"/>
      <c r="E5" s="336"/>
      <c r="F5" s="336"/>
      <c r="G5" s="336"/>
      <c r="H5" s="345"/>
      <c r="I5" s="345"/>
      <c r="J5" s="336"/>
    </row>
    <row r="6" spans="1:10" s="18" customFormat="1" ht="14.4">
      <c r="A6" s="336" t="s">
        <v>261</v>
      </c>
      <c r="B6" s="336"/>
      <c r="C6" s="336"/>
      <c r="D6" s="336"/>
      <c r="E6" s="336"/>
      <c r="F6" s="336"/>
      <c r="G6" s="336"/>
      <c r="H6" s="345"/>
      <c r="I6" s="345"/>
      <c r="J6" s="336"/>
    </row>
    <row r="7" spans="1:10" s="23" customFormat="1" ht="13.2" customHeight="1">
      <c r="A7" s="19"/>
      <c r="B7" s="20"/>
      <c r="C7" s="21"/>
      <c r="D7" s="22"/>
      <c r="E7" s="21"/>
      <c r="H7" s="102"/>
    </row>
    <row r="8" spans="1:10" s="23" customFormat="1" ht="13.2" customHeight="1">
      <c r="A8" s="338" t="s">
        <v>262</v>
      </c>
      <c r="B8" s="338"/>
      <c r="C8" s="338" t="s">
        <v>175</v>
      </c>
      <c r="D8" s="338"/>
      <c r="E8" s="338"/>
      <c r="F8" s="338"/>
      <c r="G8" s="338"/>
      <c r="H8" s="346"/>
      <c r="I8" s="346"/>
      <c r="J8" s="338"/>
    </row>
    <row r="9" spans="1:10" s="104" customFormat="1" ht="13.2" customHeight="1">
      <c r="A9" s="338" t="s">
        <v>0</v>
      </c>
      <c r="B9" s="338" t="s">
        <v>10</v>
      </c>
      <c r="C9" s="338" t="s">
        <v>176</v>
      </c>
      <c r="D9" s="338" t="s">
        <v>177</v>
      </c>
      <c r="E9" s="338" t="s">
        <v>178</v>
      </c>
      <c r="F9" s="338" t="s">
        <v>179</v>
      </c>
      <c r="G9" s="338" t="s">
        <v>180</v>
      </c>
      <c r="H9" s="346" t="s">
        <v>181</v>
      </c>
      <c r="I9" s="346" t="s">
        <v>182</v>
      </c>
      <c r="J9" s="338" t="s">
        <v>183</v>
      </c>
    </row>
    <row r="10" spans="1:10" s="23" customFormat="1" ht="13.2" customHeight="1">
      <c r="A10" s="339">
        <v>1</v>
      </c>
      <c r="B10" s="339" t="s">
        <v>2</v>
      </c>
      <c r="C10" s="339">
        <v>5</v>
      </c>
      <c r="D10" s="339" t="s">
        <v>263</v>
      </c>
      <c r="E10" s="339">
        <v>0</v>
      </c>
      <c r="F10" s="340" t="s">
        <v>264</v>
      </c>
      <c r="G10" s="340" t="s">
        <v>265</v>
      </c>
      <c r="H10" s="347">
        <v>27513976826.400002</v>
      </c>
      <c r="I10" s="347">
        <v>156329635.81999999</v>
      </c>
      <c r="J10" s="339"/>
    </row>
    <row r="11" spans="1:10" s="26" customFormat="1" ht="13.2" customHeight="1">
      <c r="A11" s="339">
        <v>101</v>
      </c>
      <c r="B11" s="339" t="s">
        <v>156</v>
      </c>
      <c r="C11" s="339">
        <v>5</v>
      </c>
      <c r="D11" s="339" t="s">
        <v>263</v>
      </c>
      <c r="E11" s="339">
        <v>0</v>
      </c>
      <c r="F11" s="340">
        <v>48349850380</v>
      </c>
      <c r="G11" s="340" t="s">
        <v>266</v>
      </c>
      <c r="H11" s="347">
        <v>228666361.58000001</v>
      </c>
      <c r="I11" s="347">
        <v>0</v>
      </c>
      <c r="J11" s="339"/>
    </row>
    <row r="12" spans="1:10" s="26" customFormat="1" ht="13.2" customHeight="1">
      <c r="A12" s="339">
        <v>10101</v>
      </c>
      <c r="B12" s="339" t="s">
        <v>156</v>
      </c>
      <c r="C12" s="339">
        <v>5</v>
      </c>
      <c r="D12" s="339" t="s">
        <v>263</v>
      </c>
      <c r="E12" s="339">
        <v>0</v>
      </c>
      <c r="F12" s="340">
        <v>48349850380</v>
      </c>
      <c r="G12" s="340" t="s">
        <v>266</v>
      </c>
      <c r="H12" s="347">
        <v>228666361.58000001</v>
      </c>
      <c r="I12" s="347">
        <v>0</v>
      </c>
      <c r="J12" s="339"/>
    </row>
    <row r="13" spans="1:10" s="26" customFormat="1" ht="13.2" customHeight="1">
      <c r="A13" s="339">
        <v>1010101</v>
      </c>
      <c r="B13" s="339" t="s">
        <v>184</v>
      </c>
      <c r="C13" s="339">
        <v>5</v>
      </c>
      <c r="D13" s="339" t="s">
        <v>263</v>
      </c>
      <c r="E13" s="339">
        <v>0</v>
      </c>
      <c r="F13" s="340">
        <v>48349850380</v>
      </c>
      <c r="G13" s="340" t="s">
        <v>266</v>
      </c>
      <c r="H13" s="347">
        <v>228666361.58000001</v>
      </c>
      <c r="I13" s="347">
        <v>0</v>
      </c>
      <c r="J13" s="339"/>
    </row>
    <row r="14" spans="1:10" s="26" customFormat="1" ht="13.2" customHeight="1">
      <c r="A14" s="342">
        <v>1010101001</v>
      </c>
      <c r="B14" s="342" t="s">
        <v>185</v>
      </c>
      <c r="C14" s="342">
        <v>5</v>
      </c>
      <c r="D14" s="342" t="s">
        <v>263</v>
      </c>
      <c r="E14" s="342">
        <v>0</v>
      </c>
      <c r="F14" s="343">
        <v>48349850380</v>
      </c>
      <c r="G14" s="343" t="s">
        <v>266</v>
      </c>
      <c r="H14" s="348">
        <v>228666361.58000001</v>
      </c>
      <c r="I14" s="348">
        <v>0</v>
      </c>
      <c r="J14" s="342"/>
    </row>
    <row r="15" spans="1:10" s="26" customFormat="1" ht="13.2" customHeight="1">
      <c r="A15" s="339">
        <v>102</v>
      </c>
      <c r="B15" s="339" t="s">
        <v>114</v>
      </c>
      <c r="C15" s="339">
        <v>5</v>
      </c>
      <c r="D15" s="339" t="s">
        <v>263</v>
      </c>
      <c r="E15" s="339">
        <v>0</v>
      </c>
      <c r="F15" s="340" t="s">
        <v>267</v>
      </c>
      <c r="G15" s="340" t="s">
        <v>268</v>
      </c>
      <c r="H15" s="347">
        <v>27285310464.82</v>
      </c>
      <c r="I15" s="347">
        <v>156329635.81999999</v>
      </c>
      <c r="J15" s="339"/>
    </row>
    <row r="16" spans="1:10" s="26" customFormat="1" ht="13.2" customHeight="1">
      <c r="A16" s="339">
        <v>10201</v>
      </c>
      <c r="B16" s="339" t="s">
        <v>114</v>
      </c>
      <c r="C16" s="339">
        <v>5</v>
      </c>
      <c r="D16" s="339" t="s">
        <v>263</v>
      </c>
      <c r="E16" s="339">
        <v>0</v>
      </c>
      <c r="F16" s="340" t="s">
        <v>267</v>
      </c>
      <c r="G16" s="340" t="s">
        <v>268</v>
      </c>
      <c r="H16" s="347">
        <v>27285310464.82</v>
      </c>
      <c r="I16" s="347">
        <v>156329635.81999999</v>
      </c>
      <c r="J16" s="339"/>
    </row>
    <row r="17" spans="1:10" s="26" customFormat="1" ht="13.2" customHeight="1">
      <c r="A17" s="339">
        <v>1020101</v>
      </c>
      <c r="B17" s="339" t="s">
        <v>269</v>
      </c>
      <c r="C17" s="339">
        <v>5</v>
      </c>
      <c r="D17" s="339" t="s">
        <v>263</v>
      </c>
      <c r="E17" s="339">
        <v>0</v>
      </c>
      <c r="F17" s="340">
        <v>2738772440</v>
      </c>
      <c r="G17" s="340">
        <v>-701612440</v>
      </c>
      <c r="H17" s="347">
        <v>2037160000</v>
      </c>
      <c r="I17" s="347">
        <v>18565585</v>
      </c>
      <c r="J17" s="100"/>
    </row>
    <row r="18" spans="1:10" s="26" customFormat="1" ht="13.2" customHeight="1">
      <c r="A18" s="338">
        <v>1020101001</v>
      </c>
      <c r="B18" s="338" t="s">
        <v>270</v>
      </c>
      <c r="C18" s="338">
        <v>5</v>
      </c>
      <c r="D18" s="338" t="s">
        <v>263</v>
      </c>
      <c r="E18" s="338">
        <v>0</v>
      </c>
      <c r="F18" s="341">
        <v>2738772440</v>
      </c>
      <c r="G18" s="341">
        <v>-701612440</v>
      </c>
      <c r="H18" s="349">
        <v>2037160000</v>
      </c>
      <c r="I18" s="349">
        <v>18565585</v>
      </c>
      <c r="J18" s="100"/>
    </row>
    <row r="19" spans="1:10" s="23" customFormat="1" ht="13.2" customHeight="1">
      <c r="A19" s="339">
        <v>1020107</v>
      </c>
      <c r="B19" s="339" t="s">
        <v>186</v>
      </c>
      <c r="C19" s="339">
        <v>5</v>
      </c>
      <c r="D19" s="339" t="s">
        <v>263</v>
      </c>
      <c r="E19" s="339">
        <v>0</v>
      </c>
      <c r="F19" s="340">
        <v>10093307649</v>
      </c>
      <c r="G19" s="340">
        <v>-5046381914</v>
      </c>
      <c r="H19" s="347">
        <v>5046925735</v>
      </c>
      <c r="I19" s="347">
        <v>34303174</v>
      </c>
      <c r="J19" s="99"/>
    </row>
    <row r="20" spans="1:10" s="26" customFormat="1" ht="13.2" customHeight="1">
      <c r="A20" s="338">
        <v>1020107001</v>
      </c>
      <c r="B20" s="338" t="s">
        <v>187</v>
      </c>
      <c r="C20" s="338">
        <v>5</v>
      </c>
      <c r="D20" s="338" t="s">
        <v>263</v>
      </c>
      <c r="E20" s="338">
        <v>0</v>
      </c>
      <c r="F20" s="341">
        <v>10093307649</v>
      </c>
      <c r="G20" s="341">
        <v>-5046381914</v>
      </c>
      <c r="H20" s="349">
        <v>5046925735</v>
      </c>
      <c r="I20" s="349">
        <v>34303174</v>
      </c>
      <c r="J20" s="100"/>
    </row>
    <row r="21" spans="1:10" s="26" customFormat="1" ht="13.2" customHeight="1">
      <c r="A21" s="339">
        <v>1020108</v>
      </c>
      <c r="B21" s="339" t="s">
        <v>271</v>
      </c>
      <c r="C21" s="339">
        <v>5</v>
      </c>
      <c r="D21" s="339" t="s">
        <v>263</v>
      </c>
      <c r="E21" s="339">
        <v>0</v>
      </c>
      <c r="F21" s="340" t="s">
        <v>272</v>
      </c>
      <c r="G21" s="340" t="s">
        <v>273</v>
      </c>
      <c r="H21" s="347">
        <v>20201224729.82</v>
      </c>
      <c r="I21" s="347">
        <v>103460876.81999999</v>
      </c>
      <c r="J21" s="100"/>
    </row>
    <row r="22" spans="1:10" s="26" customFormat="1" ht="13.2" customHeight="1">
      <c r="A22" s="338">
        <v>1020108001</v>
      </c>
      <c r="B22" s="338" t="s">
        <v>274</v>
      </c>
      <c r="C22" s="338">
        <v>5</v>
      </c>
      <c r="D22" s="338" t="s">
        <v>263</v>
      </c>
      <c r="E22" s="338">
        <v>0</v>
      </c>
      <c r="F22" s="341" t="s">
        <v>272</v>
      </c>
      <c r="G22" s="341" t="s">
        <v>273</v>
      </c>
      <c r="H22" s="349">
        <v>20201224729.82</v>
      </c>
      <c r="I22" s="349">
        <v>103460876.81999999</v>
      </c>
      <c r="J22" s="100"/>
    </row>
    <row r="23" spans="1:10" s="26" customFormat="1" ht="13.2" customHeight="1">
      <c r="A23" s="339">
        <v>104</v>
      </c>
      <c r="B23" s="339" t="s">
        <v>275</v>
      </c>
      <c r="C23" s="339">
        <v>5</v>
      </c>
      <c r="D23" s="339" t="s">
        <v>263</v>
      </c>
      <c r="E23" s="339">
        <v>0</v>
      </c>
      <c r="F23" s="340" t="s">
        <v>276</v>
      </c>
      <c r="G23" s="340" t="s">
        <v>277</v>
      </c>
      <c r="H23" s="347">
        <v>0</v>
      </c>
      <c r="I23" s="347">
        <v>0</v>
      </c>
      <c r="J23" s="100"/>
    </row>
    <row r="24" spans="1:10" s="23" customFormat="1" ht="13.2" customHeight="1">
      <c r="A24" s="339">
        <v>10401</v>
      </c>
      <c r="B24" s="339" t="s">
        <v>278</v>
      </c>
      <c r="C24" s="339">
        <v>5</v>
      </c>
      <c r="D24" s="339" t="s">
        <v>263</v>
      </c>
      <c r="E24" s="339">
        <v>0</v>
      </c>
      <c r="F24" s="340" t="s">
        <v>276</v>
      </c>
      <c r="G24" s="340" t="s">
        <v>277</v>
      </c>
      <c r="H24" s="347">
        <v>0</v>
      </c>
      <c r="I24" s="347">
        <v>0</v>
      </c>
      <c r="J24" s="99"/>
    </row>
    <row r="25" spans="1:10" s="26" customFormat="1" ht="13.2" customHeight="1">
      <c r="A25" s="339">
        <v>1040100</v>
      </c>
      <c r="B25" s="339" t="s">
        <v>278</v>
      </c>
      <c r="C25" s="339">
        <v>5</v>
      </c>
      <c r="D25" s="339" t="s">
        <v>263</v>
      </c>
      <c r="E25" s="339">
        <v>0</v>
      </c>
      <c r="F25" s="340" t="s">
        <v>276</v>
      </c>
      <c r="G25" s="340" t="s">
        <v>277</v>
      </c>
      <c r="H25" s="347">
        <v>0</v>
      </c>
      <c r="I25" s="347">
        <v>0</v>
      </c>
      <c r="J25" s="100"/>
    </row>
    <row r="26" spans="1:10" s="26" customFormat="1" ht="13.2" customHeight="1">
      <c r="A26" s="339">
        <v>1040100002</v>
      </c>
      <c r="B26" s="339" t="s">
        <v>279</v>
      </c>
      <c r="C26" s="339">
        <v>5</v>
      </c>
      <c r="D26" s="339" t="s">
        <v>263</v>
      </c>
      <c r="E26" s="339">
        <v>0</v>
      </c>
      <c r="F26" s="340" t="s">
        <v>276</v>
      </c>
      <c r="G26" s="340" t="s">
        <v>277</v>
      </c>
      <c r="H26" s="347">
        <v>0</v>
      </c>
      <c r="I26" s="347">
        <v>0</v>
      </c>
      <c r="J26" s="100"/>
    </row>
    <row r="27" spans="1:10" s="26" customFormat="1" ht="13.2" customHeight="1">
      <c r="A27" s="339">
        <v>2</v>
      </c>
      <c r="B27" s="339" t="s">
        <v>3</v>
      </c>
      <c r="C27" s="339">
        <v>5</v>
      </c>
      <c r="D27" s="339" t="s">
        <v>263</v>
      </c>
      <c r="E27" s="339">
        <v>0</v>
      </c>
      <c r="F27" s="340" t="s">
        <v>280</v>
      </c>
      <c r="G27" s="340" t="s">
        <v>281</v>
      </c>
      <c r="H27" s="347">
        <v>-27739400.91</v>
      </c>
      <c r="I27" s="347">
        <v>0</v>
      </c>
      <c r="J27" s="100"/>
    </row>
    <row r="28" spans="1:10" s="23" customFormat="1" ht="13.2" customHeight="1">
      <c r="A28" s="339">
        <v>201</v>
      </c>
      <c r="B28" s="339" t="s">
        <v>188</v>
      </c>
      <c r="C28" s="339">
        <v>5</v>
      </c>
      <c r="D28" s="339" t="s">
        <v>263</v>
      </c>
      <c r="E28" s="339">
        <v>0</v>
      </c>
      <c r="F28" s="340" t="s">
        <v>280</v>
      </c>
      <c r="G28" s="340" t="s">
        <v>281</v>
      </c>
      <c r="H28" s="347">
        <v>-27739400.91</v>
      </c>
      <c r="I28" s="347">
        <v>0</v>
      </c>
      <c r="J28" s="99"/>
    </row>
    <row r="29" spans="1:10" s="26" customFormat="1" ht="13.2" customHeight="1">
      <c r="A29" s="339">
        <v>20101</v>
      </c>
      <c r="B29" s="339" t="s">
        <v>188</v>
      </c>
      <c r="C29" s="339">
        <v>5</v>
      </c>
      <c r="D29" s="339" t="s">
        <v>263</v>
      </c>
      <c r="E29" s="339">
        <v>0</v>
      </c>
      <c r="F29" s="340" t="s">
        <v>282</v>
      </c>
      <c r="G29" s="340" t="s">
        <v>283</v>
      </c>
      <c r="H29" s="347">
        <v>-2664997</v>
      </c>
      <c r="I29" s="347">
        <v>0</v>
      </c>
      <c r="J29" s="100"/>
    </row>
    <row r="30" spans="1:10" s="26" customFormat="1" ht="13.2" customHeight="1">
      <c r="A30" s="339">
        <v>2010100</v>
      </c>
      <c r="B30" s="339" t="s">
        <v>188</v>
      </c>
      <c r="C30" s="339">
        <v>5</v>
      </c>
      <c r="D30" s="339" t="s">
        <v>263</v>
      </c>
      <c r="E30" s="339">
        <v>0</v>
      </c>
      <c r="F30" s="340" t="s">
        <v>282</v>
      </c>
      <c r="G30" s="340" t="s">
        <v>283</v>
      </c>
      <c r="H30" s="347">
        <v>-2664997</v>
      </c>
      <c r="I30" s="347">
        <v>0</v>
      </c>
      <c r="J30" s="100"/>
    </row>
    <row r="31" spans="1:10" s="26" customFormat="1" ht="13.2" customHeight="1">
      <c r="A31" s="339">
        <v>2010100002</v>
      </c>
      <c r="B31" s="339" t="s">
        <v>284</v>
      </c>
      <c r="C31" s="339">
        <v>5</v>
      </c>
      <c r="D31" s="339" t="s">
        <v>263</v>
      </c>
      <c r="E31" s="339">
        <v>0</v>
      </c>
      <c r="F31" s="340">
        <v>760841</v>
      </c>
      <c r="G31" s="340">
        <v>-3425838</v>
      </c>
      <c r="H31" s="347">
        <v>-2664997</v>
      </c>
      <c r="I31" s="347">
        <v>0</v>
      </c>
      <c r="J31" s="100"/>
    </row>
    <row r="32" spans="1:10" s="26" customFormat="1" ht="13.2" customHeight="1">
      <c r="A32" s="339">
        <v>2010100003</v>
      </c>
      <c r="B32" s="339" t="s">
        <v>285</v>
      </c>
      <c r="C32" s="339">
        <v>5</v>
      </c>
      <c r="D32" s="339" t="s">
        <v>263</v>
      </c>
      <c r="E32" s="339">
        <v>0</v>
      </c>
      <c r="F32" s="340" t="s">
        <v>286</v>
      </c>
      <c r="G32" s="340" t="s">
        <v>287</v>
      </c>
      <c r="H32" s="347">
        <v>0</v>
      </c>
      <c r="I32" s="347">
        <v>0</v>
      </c>
      <c r="J32" s="100"/>
    </row>
    <row r="33" spans="1:10" s="23" customFormat="1" ht="13.2" customHeight="1">
      <c r="A33" s="339">
        <v>20105</v>
      </c>
      <c r="B33" s="339" t="s">
        <v>189</v>
      </c>
      <c r="C33" s="339">
        <v>5</v>
      </c>
      <c r="D33" s="339" t="s">
        <v>263</v>
      </c>
      <c r="E33" s="339">
        <v>0</v>
      </c>
      <c r="F33" s="340" t="s">
        <v>288</v>
      </c>
      <c r="G33" s="340" t="s">
        <v>289</v>
      </c>
      <c r="H33" s="347">
        <v>-25074403.91</v>
      </c>
      <c r="I33" s="347">
        <v>0</v>
      </c>
      <c r="J33" s="99"/>
    </row>
    <row r="34" spans="1:10" s="26" customFormat="1" ht="13.2" customHeight="1">
      <c r="A34" s="339">
        <v>2010500</v>
      </c>
      <c r="B34" s="339" t="s">
        <v>189</v>
      </c>
      <c r="C34" s="339">
        <v>5</v>
      </c>
      <c r="D34" s="339" t="s">
        <v>263</v>
      </c>
      <c r="E34" s="339">
        <v>0</v>
      </c>
      <c r="F34" s="340" t="s">
        <v>288</v>
      </c>
      <c r="G34" s="340" t="s">
        <v>289</v>
      </c>
      <c r="H34" s="347">
        <v>-25074403.91</v>
      </c>
      <c r="I34" s="347">
        <v>0</v>
      </c>
      <c r="J34" s="100"/>
    </row>
    <row r="35" spans="1:10" s="26" customFormat="1" ht="13.2" customHeight="1">
      <c r="A35" s="339">
        <v>2010500003</v>
      </c>
      <c r="B35" s="339" t="s">
        <v>190</v>
      </c>
      <c r="C35" s="339">
        <v>5</v>
      </c>
      <c r="D35" s="339" t="s">
        <v>263</v>
      </c>
      <c r="E35" s="339">
        <v>0</v>
      </c>
      <c r="F35" s="340" t="s">
        <v>290</v>
      </c>
      <c r="G35" s="340" t="s">
        <v>291</v>
      </c>
      <c r="H35" s="347">
        <v>-25074403.91</v>
      </c>
      <c r="I35" s="347">
        <v>0</v>
      </c>
      <c r="J35" s="100"/>
    </row>
    <row r="36" spans="1:10" s="26" customFormat="1" ht="13.2" customHeight="1">
      <c r="A36" s="339">
        <v>2010500007</v>
      </c>
      <c r="B36" s="339" t="s">
        <v>292</v>
      </c>
      <c r="C36" s="339">
        <v>5</v>
      </c>
      <c r="D36" s="339" t="s">
        <v>263</v>
      </c>
      <c r="E36" s="339">
        <v>0</v>
      </c>
      <c r="F36" s="340" t="s">
        <v>293</v>
      </c>
      <c r="G36" s="340" t="s">
        <v>294</v>
      </c>
      <c r="H36" s="347">
        <v>0</v>
      </c>
      <c r="I36" s="347">
        <v>0</v>
      </c>
      <c r="J36" s="100"/>
    </row>
    <row r="37" spans="1:10" s="26" customFormat="1" ht="13.2" customHeight="1">
      <c r="A37" s="339">
        <v>3</v>
      </c>
      <c r="B37" s="339" t="s">
        <v>191</v>
      </c>
      <c r="C37" s="339">
        <v>5</v>
      </c>
      <c r="D37" s="339" t="s">
        <v>263</v>
      </c>
      <c r="E37" s="339">
        <v>0</v>
      </c>
      <c r="F37" s="340" t="s">
        <v>295</v>
      </c>
      <c r="G37" s="340" t="s">
        <v>296</v>
      </c>
      <c r="H37" s="347">
        <v>-27486237425.490002</v>
      </c>
      <c r="I37" s="347">
        <v>0</v>
      </c>
      <c r="J37" s="100"/>
    </row>
    <row r="38" spans="1:10" s="26" customFormat="1" ht="13.2" customHeight="1">
      <c r="A38" s="339">
        <v>301</v>
      </c>
      <c r="B38" s="339" t="s">
        <v>192</v>
      </c>
      <c r="C38" s="339">
        <v>5</v>
      </c>
      <c r="D38" s="339" t="s">
        <v>263</v>
      </c>
      <c r="E38" s="339">
        <v>0</v>
      </c>
      <c r="F38" s="340" t="s">
        <v>295</v>
      </c>
      <c r="G38" s="340" t="s">
        <v>296</v>
      </c>
      <c r="H38" s="347">
        <v>-27486237425.490002</v>
      </c>
      <c r="I38" s="347">
        <v>0</v>
      </c>
      <c r="J38" s="100"/>
    </row>
    <row r="39" spans="1:10" s="26" customFormat="1" ht="13.2" customHeight="1">
      <c r="A39" s="339">
        <v>30101</v>
      </c>
      <c r="B39" s="339" t="s">
        <v>51</v>
      </c>
      <c r="C39" s="339">
        <v>5</v>
      </c>
      <c r="D39" s="339" t="s">
        <v>263</v>
      </c>
      <c r="E39" s="339">
        <v>0</v>
      </c>
      <c r="F39" s="340">
        <v>0</v>
      </c>
      <c r="G39" s="340">
        <v>-28950998295</v>
      </c>
      <c r="H39" s="347">
        <v>-28950998295</v>
      </c>
      <c r="I39" s="347">
        <v>0</v>
      </c>
      <c r="J39" s="100"/>
    </row>
    <row r="40" spans="1:10" s="26" customFormat="1" ht="13.2" customHeight="1">
      <c r="A40" s="339">
        <v>30102</v>
      </c>
      <c r="B40" s="339" t="s">
        <v>50</v>
      </c>
      <c r="C40" s="339">
        <v>5</v>
      </c>
      <c r="D40" s="339" t="s">
        <v>263</v>
      </c>
      <c r="E40" s="339">
        <v>0</v>
      </c>
      <c r="F40" s="340" t="s">
        <v>297</v>
      </c>
      <c r="G40" s="340">
        <v>0</v>
      </c>
      <c r="H40" s="347">
        <v>1586505127.4200001</v>
      </c>
      <c r="I40" s="347">
        <v>0</v>
      </c>
      <c r="J40" s="100"/>
    </row>
    <row r="41" spans="1:10" s="26" customFormat="1" ht="13.2" customHeight="1">
      <c r="A41" s="338">
        <v>30103</v>
      </c>
      <c r="B41" s="338" t="s">
        <v>193</v>
      </c>
      <c r="C41" s="338">
        <v>5</v>
      </c>
      <c r="D41" s="338" t="s">
        <v>263</v>
      </c>
      <c r="E41" s="338">
        <v>0</v>
      </c>
      <c r="F41" s="341" t="s">
        <v>298</v>
      </c>
      <c r="G41" s="341" t="s">
        <v>299</v>
      </c>
      <c r="H41" s="349">
        <v>-121744257.91</v>
      </c>
      <c r="I41" s="349">
        <v>0</v>
      </c>
      <c r="J41" s="100"/>
    </row>
    <row r="42" spans="1:10" s="26" customFormat="1" ht="13.2" customHeight="1">
      <c r="A42" s="339">
        <v>4</v>
      </c>
      <c r="B42" s="339" t="s">
        <v>194</v>
      </c>
      <c r="C42" s="339">
        <v>5</v>
      </c>
      <c r="D42" s="339" t="s">
        <v>263</v>
      </c>
      <c r="E42" s="339">
        <v>0</v>
      </c>
      <c r="F42" s="340">
        <v>8539041</v>
      </c>
      <c r="G42" s="340" t="s">
        <v>300</v>
      </c>
      <c r="H42" s="347">
        <v>-160918360.31999999</v>
      </c>
      <c r="I42" s="347">
        <v>-166840710.63999999</v>
      </c>
      <c r="J42" s="100"/>
    </row>
    <row r="43" spans="1:10">
      <c r="A43" s="339">
        <v>401</v>
      </c>
      <c r="B43" s="339" t="s">
        <v>194</v>
      </c>
      <c r="C43" s="339">
        <v>5</v>
      </c>
      <c r="D43" s="339" t="s">
        <v>263</v>
      </c>
      <c r="E43" s="339">
        <v>0</v>
      </c>
      <c r="F43" s="340">
        <v>8539041</v>
      </c>
      <c r="G43" s="340" t="s">
        <v>300</v>
      </c>
      <c r="H43" s="347">
        <v>-160918360.31999999</v>
      </c>
      <c r="I43" s="347">
        <v>-166840710.63999999</v>
      </c>
    </row>
    <row r="44" spans="1:10">
      <c r="A44" s="339">
        <v>40101</v>
      </c>
      <c r="B44" s="339" t="s">
        <v>194</v>
      </c>
      <c r="C44" s="339">
        <v>5</v>
      </c>
      <c r="D44" s="339" t="s">
        <v>263</v>
      </c>
      <c r="E44" s="339">
        <v>0</v>
      </c>
      <c r="F44" s="340">
        <v>8539041</v>
      </c>
      <c r="G44" s="340" t="s">
        <v>300</v>
      </c>
      <c r="H44" s="347">
        <v>-160918360.31999999</v>
      </c>
      <c r="I44" s="347">
        <v>-166840710.63999999</v>
      </c>
    </row>
    <row r="45" spans="1:10">
      <c r="A45" s="339">
        <v>4010101</v>
      </c>
      <c r="B45" s="339" t="s">
        <v>195</v>
      </c>
      <c r="C45" s="339">
        <v>5</v>
      </c>
      <c r="D45" s="339" t="s">
        <v>263</v>
      </c>
      <c r="E45" s="339">
        <v>0</v>
      </c>
      <c r="F45" s="340">
        <v>8539041</v>
      </c>
      <c r="G45" s="340" t="s">
        <v>301</v>
      </c>
      <c r="H45" s="347">
        <v>-160765635.63999999</v>
      </c>
      <c r="I45" s="347">
        <v>-166840710.63999999</v>
      </c>
    </row>
    <row r="46" spans="1:10">
      <c r="A46" s="338">
        <v>4010101001</v>
      </c>
      <c r="B46" s="338" t="s">
        <v>302</v>
      </c>
      <c r="C46" s="338">
        <v>5</v>
      </c>
      <c r="D46" s="338" t="s">
        <v>263</v>
      </c>
      <c r="E46" s="338">
        <v>0</v>
      </c>
      <c r="F46" s="341">
        <v>0</v>
      </c>
      <c r="G46" s="341">
        <v>-20634450</v>
      </c>
      <c r="H46" s="349">
        <v>-20634450</v>
      </c>
      <c r="I46" s="349">
        <v>-18569525</v>
      </c>
    </row>
    <row r="47" spans="1:10">
      <c r="A47" s="339">
        <v>4010101007</v>
      </c>
      <c r="B47" s="339" t="s">
        <v>196</v>
      </c>
      <c r="C47" s="339">
        <v>5</v>
      </c>
      <c r="D47" s="339" t="s">
        <v>263</v>
      </c>
      <c r="E47" s="339">
        <v>0</v>
      </c>
      <c r="F47" s="340">
        <v>8539041</v>
      </c>
      <c r="G47" s="340">
        <v>-42844445</v>
      </c>
      <c r="H47" s="347">
        <v>-34305404</v>
      </c>
      <c r="I47" s="347">
        <v>-42445404</v>
      </c>
    </row>
    <row r="48" spans="1:10">
      <c r="A48" s="339">
        <v>4010101008</v>
      </c>
      <c r="B48" s="339" t="s">
        <v>303</v>
      </c>
      <c r="C48" s="339">
        <v>5</v>
      </c>
      <c r="D48" s="339" t="s">
        <v>263</v>
      </c>
      <c r="E48" s="339">
        <v>0</v>
      </c>
      <c r="F48" s="340">
        <v>0</v>
      </c>
      <c r="G48" s="340" t="s">
        <v>304</v>
      </c>
      <c r="H48" s="347">
        <v>-105825781.64</v>
      </c>
      <c r="I48" s="347">
        <v>-105825781.64</v>
      </c>
    </row>
    <row r="49" spans="1:9">
      <c r="A49" s="339">
        <v>4010105</v>
      </c>
      <c r="B49" s="339" t="s">
        <v>305</v>
      </c>
      <c r="C49" s="339">
        <v>5</v>
      </c>
      <c r="D49" s="339" t="s">
        <v>263</v>
      </c>
      <c r="E49" s="339">
        <v>0</v>
      </c>
      <c r="F49" s="340">
        <v>0</v>
      </c>
      <c r="G49" s="340" t="s">
        <v>294</v>
      </c>
      <c r="H49" s="347">
        <v>-152724.68</v>
      </c>
      <c r="I49" s="347">
        <v>0</v>
      </c>
    </row>
    <row r="50" spans="1:9">
      <c r="A50" s="339">
        <v>4010105003</v>
      </c>
      <c r="B50" s="339" t="s">
        <v>306</v>
      </c>
      <c r="C50" s="339">
        <v>5</v>
      </c>
      <c r="D50" s="339" t="s">
        <v>263</v>
      </c>
      <c r="E50" s="339">
        <v>0</v>
      </c>
      <c r="F50" s="340">
        <v>0</v>
      </c>
      <c r="G50" s="340" t="s">
        <v>294</v>
      </c>
      <c r="H50" s="347">
        <v>-152724.68</v>
      </c>
      <c r="I50" s="347">
        <v>0</v>
      </c>
    </row>
    <row r="51" spans="1:9">
      <c r="A51" s="339">
        <v>5</v>
      </c>
      <c r="B51" s="339" t="s">
        <v>12</v>
      </c>
      <c r="C51" s="339">
        <v>5</v>
      </c>
      <c r="D51" s="339" t="s">
        <v>263</v>
      </c>
      <c r="E51" s="339">
        <v>0</v>
      </c>
      <c r="F51" s="340" t="s">
        <v>307</v>
      </c>
      <c r="G51" s="340" t="s">
        <v>308</v>
      </c>
      <c r="H51" s="347">
        <v>160918360.31999999</v>
      </c>
      <c r="I51" s="347">
        <v>10511074.82</v>
      </c>
    </row>
    <row r="52" spans="1:9">
      <c r="A52" s="339">
        <v>501</v>
      </c>
      <c r="B52" s="339" t="s">
        <v>197</v>
      </c>
      <c r="C52" s="339">
        <v>5</v>
      </c>
      <c r="D52" s="339" t="s">
        <v>263</v>
      </c>
      <c r="E52" s="339">
        <v>0</v>
      </c>
      <c r="F52" s="340" t="s">
        <v>309</v>
      </c>
      <c r="G52" s="340" t="s">
        <v>310</v>
      </c>
      <c r="H52" s="347">
        <v>39078740.810000002</v>
      </c>
      <c r="I52" s="347">
        <v>10511074.82</v>
      </c>
    </row>
    <row r="53" spans="1:9">
      <c r="A53" s="339">
        <v>50101</v>
      </c>
      <c r="B53" s="339" t="s">
        <v>197</v>
      </c>
      <c r="C53" s="339">
        <v>5</v>
      </c>
      <c r="D53" s="339" t="s">
        <v>263</v>
      </c>
      <c r="E53" s="339">
        <v>0</v>
      </c>
      <c r="F53" s="340" t="s">
        <v>311</v>
      </c>
      <c r="G53" s="340">
        <v>-8295052</v>
      </c>
      <c r="H53" s="347">
        <v>2373477.8199999998</v>
      </c>
      <c r="I53" s="347">
        <v>10511074.82</v>
      </c>
    </row>
    <row r="54" spans="1:9">
      <c r="A54" s="339">
        <v>5010100</v>
      </c>
      <c r="B54" s="339" t="s">
        <v>197</v>
      </c>
      <c r="C54" s="339">
        <v>5</v>
      </c>
      <c r="D54" s="339" t="s">
        <v>263</v>
      </c>
      <c r="E54" s="339">
        <v>0</v>
      </c>
      <c r="F54" s="340" t="s">
        <v>311</v>
      </c>
      <c r="G54" s="340">
        <v>-8295052</v>
      </c>
      <c r="H54" s="347">
        <v>2373477.8199999998</v>
      </c>
      <c r="I54" s="347">
        <v>10511074.82</v>
      </c>
    </row>
    <row r="55" spans="1:9">
      <c r="A55" s="338">
        <v>5010100001</v>
      </c>
      <c r="B55" s="338" t="s">
        <v>312</v>
      </c>
      <c r="C55" s="338">
        <v>5</v>
      </c>
      <c r="D55" s="338" t="s">
        <v>263</v>
      </c>
      <c r="E55" s="338">
        <v>0</v>
      </c>
      <c r="F55" s="341">
        <v>3940</v>
      </c>
      <c r="G55" s="341">
        <v>0</v>
      </c>
      <c r="H55" s="349">
        <v>3940</v>
      </c>
      <c r="I55" s="349">
        <v>3940</v>
      </c>
    </row>
    <row r="56" spans="1:9">
      <c r="A56" s="339">
        <v>5010100007</v>
      </c>
      <c r="B56" s="339" t="s">
        <v>198</v>
      </c>
      <c r="C56" s="339">
        <v>5</v>
      </c>
      <c r="D56" s="339" t="s">
        <v>263</v>
      </c>
      <c r="E56" s="339">
        <v>0</v>
      </c>
      <c r="F56" s="340">
        <v>8142230</v>
      </c>
      <c r="G56" s="340">
        <v>-8140000</v>
      </c>
      <c r="H56" s="347">
        <v>2230</v>
      </c>
      <c r="I56" s="347">
        <v>8142230</v>
      </c>
    </row>
    <row r="57" spans="1:9">
      <c r="A57" s="339">
        <v>5010100010</v>
      </c>
      <c r="B57" s="339" t="s">
        <v>313</v>
      </c>
      <c r="C57" s="339">
        <v>5</v>
      </c>
      <c r="D57" s="339" t="s">
        <v>263</v>
      </c>
      <c r="E57" s="339">
        <v>0</v>
      </c>
      <c r="F57" s="340" t="s">
        <v>314</v>
      </c>
      <c r="G57" s="340">
        <v>-155052</v>
      </c>
      <c r="H57" s="347">
        <v>2367307.8199999998</v>
      </c>
      <c r="I57" s="347">
        <v>2364904.8199999998</v>
      </c>
    </row>
    <row r="58" spans="1:9">
      <c r="A58" s="339">
        <v>50102</v>
      </c>
      <c r="B58" s="339" t="s">
        <v>199</v>
      </c>
      <c r="C58" s="339">
        <v>5</v>
      </c>
      <c r="D58" s="339" t="s">
        <v>263</v>
      </c>
      <c r="E58" s="339">
        <v>0</v>
      </c>
      <c r="F58" s="340" t="s">
        <v>315</v>
      </c>
      <c r="G58" s="340" t="s">
        <v>316</v>
      </c>
      <c r="H58" s="347">
        <v>36705262.990000002</v>
      </c>
      <c r="I58" s="347">
        <v>0</v>
      </c>
    </row>
    <row r="59" spans="1:9">
      <c r="A59" s="339">
        <v>5010200</v>
      </c>
      <c r="B59" s="339" t="s">
        <v>199</v>
      </c>
      <c r="C59" s="339">
        <v>5</v>
      </c>
      <c r="D59" s="339" t="s">
        <v>263</v>
      </c>
      <c r="E59" s="339">
        <v>0</v>
      </c>
      <c r="F59" s="340" t="s">
        <v>276</v>
      </c>
      <c r="G59" s="340">
        <v>0</v>
      </c>
      <c r="H59" s="347">
        <v>57363.08</v>
      </c>
      <c r="I59" s="347">
        <v>0</v>
      </c>
    </row>
    <row r="60" spans="1:9">
      <c r="A60" s="339">
        <v>5010200007</v>
      </c>
      <c r="B60" s="339" t="s">
        <v>317</v>
      </c>
      <c r="C60" s="339">
        <v>5</v>
      </c>
      <c r="D60" s="339" t="s">
        <v>263</v>
      </c>
      <c r="E60" s="339">
        <v>0</v>
      </c>
      <c r="F60" s="340" t="s">
        <v>276</v>
      </c>
      <c r="G60" s="340">
        <v>0</v>
      </c>
      <c r="H60" s="347">
        <v>57363.08</v>
      </c>
      <c r="I60" s="347">
        <v>0</v>
      </c>
    </row>
    <row r="61" spans="1:9">
      <c r="A61" s="339">
        <v>5010201</v>
      </c>
      <c r="B61" s="339" t="s">
        <v>200</v>
      </c>
      <c r="C61" s="339">
        <v>5</v>
      </c>
      <c r="D61" s="339" t="s">
        <v>263</v>
      </c>
      <c r="E61" s="339">
        <v>0</v>
      </c>
      <c r="F61" s="340" t="s">
        <v>318</v>
      </c>
      <c r="G61" s="340" t="s">
        <v>319</v>
      </c>
      <c r="H61" s="347">
        <v>33255061.91</v>
      </c>
      <c r="I61" s="347">
        <v>0</v>
      </c>
    </row>
    <row r="62" spans="1:9">
      <c r="A62" s="339">
        <v>5010201001</v>
      </c>
      <c r="B62" s="339" t="s">
        <v>201</v>
      </c>
      <c r="C62" s="339">
        <v>5</v>
      </c>
      <c r="D62" s="339" t="s">
        <v>263</v>
      </c>
      <c r="E62" s="339">
        <v>0</v>
      </c>
      <c r="F62" s="340" t="s">
        <v>318</v>
      </c>
      <c r="G62" s="340" t="s">
        <v>319</v>
      </c>
      <c r="H62" s="347">
        <v>33255061.91</v>
      </c>
      <c r="I62" s="347">
        <v>0</v>
      </c>
    </row>
    <row r="63" spans="1:9">
      <c r="A63" s="339">
        <v>5010202</v>
      </c>
      <c r="B63" s="339" t="s">
        <v>320</v>
      </c>
      <c r="C63" s="339">
        <v>5</v>
      </c>
      <c r="D63" s="339" t="s">
        <v>263</v>
      </c>
      <c r="E63" s="339">
        <v>0</v>
      </c>
      <c r="F63" s="340">
        <v>3425838</v>
      </c>
      <c r="G63" s="340">
        <v>-33000</v>
      </c>
      <c r="H63" s="347">
        <v>3392838</v>
      </c>
      <c r="I63" s="347">
        <v>0</v>
      </c>
    </row>
    <row r="64" spans="1:9">
      <c r="A64" s="339">
        <v>5010202002</v>
      </c>
      <c r="B64" s="339" t="s">
        <v>321</v>
      </c>
      <c r="C64" s="339">
        <v>5</v>
      </c>
      <c r="D64" s="339" t="s">
        <v>263</v>
      </c>
      <c r="E64" s="339">
        <v>0</v>
      </c>
      <c r="F64" s="340">
        <v>3425838</v>
      </c>
      <c r="G64" s="340">
        <v>-33000</v>
      </c>
      <c r="H64" s="347">
        <v>3392838</v>
      </c>
      <c r="I64" s="347">
        <v>0</v>
      </c>
    </row>
    <row r="65" spans="1:9">
      <c r="A65" s="339">
        <v>580</v>
      </c>
      <c r="B65" s="339" t="s">
        <v>202</v>
      </c>
      <c r="C65" s="339">
        <v>5</v>
      </c>
      <c r="D65" s="339" t="s">
        <v>263</v>
      </c>
      <c r="E65" s="339">
        <v>0</v>
      </c>
      <c r="F65" s="340" t="s">
        <v>322</v>
      </c>
      <c r="G65" s="340" t="s">
        <v>323</v>
      </c>
      <c r="H65" s="347">
        <v>121839619.51000001</v>
      </c>
      <c r="I65" s="347">
        <v>0</v>
      </c>
    </row>
    <row r="66" spans="1:9">
      <c r="A66" s="339">
        <v>58001</v>
      </c>
      <c r="B66" s="339" t="s">
        <v>202</v>
      </c>
      <c r="C66" s="339">
        <v>5</v>
      </c>
      <c r="D66" s="339" t="s">
        <v>263</v>
      </c>
      <c r="E66" s="339">
        <v>0</v>
      </c>
      <c r="F66" s="340" t="s">
        <v>322</v>
      </c>
      <c r="G66" s="340" t="s">
        <v>323</v>
      </c>
      <c r="H66" s="347">
        <v>121839619.51000001</v>
      </c>
      <c r="I66" s="347">
        <v>0</v>
      </c>
    </row>
  </sheetData>
  <printOptions gridLinesSet="0"/>
  <pageMargins left="0.75" right="0.75" top="1" bottom="0.75" header="0.5" footer="0.5"/>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A1:J43"/>
  <sheetViews>
    <sheetView showGridLines="0" tabSelected="1" zoomScale="90" zoomScaleNormal="90" zoomScaleSheetLayoutView="80" workbookViewId="0">
      <pane ySplit="11" topLeftCell="A26" activePane="bottomLeft" state="frozen"/>
      <selection activeCell="B21" sqref="B21"/>
      <selection pane="bottomLeft" activeCell="H39" sqref="H39"/>
    </sheetView>
  </sheetViews>
  <sheetFormatPr baseColWidth="10" defaultColWidth="11.44140625" defaultRowHeight="15.6"/>
  <cols>
    <col min="1" max="1" width="3.5546875" style="109" customWidth="1"/>
    <col min="2" max="2" width="44.21875" style="109" customWidth="1"/>
    <col min="3" max="3" width="19.5546875" style="109" customWidth="1"/>
    <col min="4" max="4" width="15.5546875" style="111" customWidth="1"/>
    <col min="5" max="6" width="21.88671875" style="109" customWidth="1"/>
    <col min="7" max="7" width="18.88671875" style="109" bestFit="1" customWidth="1"/>
    <col min="8" max="8" width="17.6640625" style="109" customWidth="1"/>
    <col min="9" max="9" width="16.6640625" style="109" customWidth="1"/>
    <col min="10" max="10" width="18.88671875" style="109" bestFit="1" customWidth="1"/>
    <col min="11" max="11" width="13.5546875" style="109" bestFit="1" customWidth="1"/>
    <col min="12" max="16384" width="11.44140625" style="109"/>
  </cols>
  <sheetData>
    <row r="1" spans="1:10" s="105" customFormat="1" ht="13.2" customHeight="1">
      <c r="D1" s="106"/>
    </row>
    <row r="2" spans="1:10" s="105" customFormat="1" ht="13.2" customHeight="1">
      <c r="D2" s="106"/>
    </row>
    <row r="3" spans="1:10" s="105" customFormat="1" ht="13.2" customHeight="1">
      <c r="D3" s="106"/>
    </row>
    <row r="4" spans="1:10" s="107" customFormat="1" ht="13.2" customHeight="1" thickBot="1">
      <c r="D4" s="108"/>
    </row>
    <row r="5" spans="1:10" ht="16.2" thickTop="1">
      <c r="B5" s="110"/>
      <c r="J5" s="156" t="s">
        <v>111</v>
      </c>
    </row>
    <row r="6" spans="1:10" s="73" customFormat="1" ht="13.8">
      <c r="B6" s="414" t="s">
        <v>257</v>
      </c>
      <c r="C6" s="414"/>
      <c r="D6" s="414"/>
      <c r="E6" s="414"/>
      <c r="F6" s="414"/>
    </row>
    <row r="7" spans="1:10" s="1" customFormat="1" ht="13.2">
      <c r="B7" s="416" t="s">
        <v>42</v>
      </c>
      <c r="C7" s="416"/>
      <c r="D7" s="416"/>
      <c r="E7" s="416"/>
      <c r="F7" s="416"/>
    </row>
    <row r="8" spans="1:10" s="1" customFormat="1" ht="13.2">
      <c r="B8" s="142" t="s">
        <v>347</v>
      </c>
      <c r="C8" s="142"/>
      <c r="D8" s="142"/>
      <c r="E8" s="142"/>
      <c r="F8" s="142"/>
    </row>
    <row r="9" spans="1:10" s="1" customFormat="1" ht="13.2">
      <c r="B9" s="417" t="s">
        <v>203</v>
      </c>
      <c r="C9" s="417"/>
      <c r="D9" s="417"/>
      <c r="E9" s="417"/>
      <c r="F9" s="417"/>
    </row>
    <row r="10" spans="1:10" ht="7.5" customHeight="1"/>
    <row r="11" spans="1:10" ht="30" customHeight="1">
      <c r="A11" s="117"/>
      <c r="B11" s="418" t="s">
        <v>2</v>
      </c>
      <c r="C11" s="419"/>
      <c r="D11" s="419"/>
      <c r="E11" s="118">
        <v>44651</v>
      </c>
      <c r="F11" s="118">
        <v>44561</v>
      </c>
      <c r="G11" s="1"/>
    </row>
    <row r="12" spans="1:10" ht="15">
      <c r="A12" s="117"/>
      <c r="B12" s="119"/>
      <c r="C12" s="120"/>
      <c r="D12" s="121"/>
      <c r="E12" s="122"/>
      <c r="F12" s="122"/>
      <c r="G12" s="1"/>
    </row>
    <row r="13" spans="1:10" ht="15">
      <c r="A13" s="117"/>
      <c r="B13" s="119" t="s">
        <v>156</v>
      </c>
      <c r="C13" s="120"/>
      <c r="D13" s="121" t="s">
        <v>113</v>
      </c>
      <c r="E13" s="354">
        <v>228666361.58000001</v>
      </c>
      <c r="F13" s="122">
        <v>0</v>
      </c>
      <c r="G13" s="1"/>
    </row>
    <row r="14" spans="1:10" ht="15">
      <c r="A14" s="117"/>
      <c r="B14" s="123"/>
      <c r="C14" s="120"/>
      <c r="D14" s="124"/>
      <c r="E14" s="354"/>
      <c r="F14" s="122"/>
      <c r="G14" s="1"/>
    </row>
    <row r="15" spans="1:10" ht="15">
      <c r="A15" s="117"/>
      <c r="B15" s="119" t="s">
        <v>114</v>
      </c>
      <c r="C15" s="120"/>
      <c r="D15" s="124" t="s">
        <v>115</v>
      </c>
      <c r="E15" s="354">
        <v>27285310464.82</v>
      </c>
      <c r="F15" s="122">
        <v>0</v>
      </c>
      <c r="G15" s="125"/>
      <c r="I15" s="112"/>
      <c r="J15" s="112"/>
    </row>
    <row r="16" spans="1:10" ht="15">
      <c r="A16" s="117"/>
      <c r="B16" s="119"/>
      <c r="C16" s="126"/>
      <c r="D16" s="124"/>
      <c r="E16" s="354"/>
      <c r="F16" s="122"/>
      <c r="G16" s="1"/>
      <c r="I16" s="112"/>
      <c r="J16" s="112"/>
    </row>
    <row r="17" spans="1:9" ht="15">
      <c r="A17" s="117"/>
      <c r="B17" s="123" t="s">
        <v>37</v>
      </c>
      <c r="C17" s="127"/>
      <c r="D17" s="127"/>
      <c r="E17" s="355">
        <v>27513976826.400002</v>
      </c>
      <c r="F17" s="128">
        <v>0</v>
      </c>
      <c r="G17" s="129"/>
    </row>
    <row r="18" spans="1:9" ht="15">
      <c r="A18" s="117"/>
      <c r="B18" s="123"/>
      <c r="C18" s="127"/>
      <c r="D18" s="127"/>
      <c r="E18" s="355"/>
      <c r="F18" s="128"/>
      <c r="G18" s="129"/>
    </row>
    <row r="19" spans="1:9" ht="30" customHeight="1">
      <c r="A19" s="117"/>
      <c r="B19" s="418" t="s">
        <v>3</v>
      </c>
      <c r="C19" s="419"/>
      <c r="D19" s="419"/>
      <c r="E19" s="356"/>
      <c r="F19" s="118"/>
      <c r="G19" s="1"/>
    </row>
    <row r="20" spans="1:9" ht="15">
      <c r="A20" s="117"/>
      <c r="B20" s="123"/>
      <c r="C20" s="130"/>
      <c r="D20" s="131"/>
      <c r="E20" s="357"/>
      <c r="F20" s="132"/>
      <c r="G20" s="1"/>
    </row>
    <row r="21" spans="1:9" ht="15">
      <c r="A21" s="117"/>
      <c r="B21" s="119" t="s">
        <v>116</v>
      </c>
      <c r="C21" s="131"/>
      <c r="D21" s="131"/>
      <c r="E21" s="354">
        <v>-2664997</v>
      </c>
      <c r="F21" s="122">
        <v>0</v>
      </c>
      <c r="G21" s="1"/>
    </row>
    <row r="22" spans="1:9" ht="15">
      <c r="A22" s="117"/>
      <c r="B22" s="119"/>
      <c r="C22" s="126"/>
      <c r="D22" s="124"/>
      <c r="E22" s="358"/>
      <c r="F22" s="133"/>
      <c r="G22" s="1"/>
      <c r="I22" s="112"/>
    </row>
    <row r="23" spans="1:9" ht="15">
      <c r="A23" s="117"/>
      <c r="B23" s="119" t="s">
        <v>117</v>
      </c>
      <c r="C23" s="126"/>
      <c r="D23" s="124" t="s">
        <v>118</v>
      </c>
      <c r="E23" s="354">
        <v>-25074403.91</v>
      </c>
      <c r="F23" s="122">
        <v>0</v>
      </c>
      <c r="G23" s="125"/>
      <c r="I23" s="112"/>
    </row>
    <row r="24" spans="1:9" ht="15">
      <c r="A24" s="117"/>
      <c r="B24" s="123"/>
      <c r="C24" s="126"/>
      <c r="D24" s="124"/>
      <c r="E24" s="358"/>
      <c r="F24" s="133"/>
      <c r="G24" s="1"/>
      <c r="I24" s="112"/>
    </row>
    <row r="25" spans="1:9" ht="15">
      <c r="A25" s="117"/>
      <c r="B25" s="119" t="s">
        <v>38</v>
      </c>
      <c r="C25" s="126"/>
      <c r="D25" s="124"/>
      <c r="E25" s="354">
        <v>0</v>
      </c>
      <c r="F25" s="122">
        <v>0</v>
      </c>
      <c r="G25" s="1"/>
      <c r="I25" s="112"/>
    </row>
    <row r="26" spans="1:9" ht="15">
      <c r="A26" s="117"/>
      <c r="B26" s="123"/>
      <c r="C26" s="126"/>
      <c r="D26" s="124"/>
      <c r="E26" s="358"/>
      <c r="F26" s="134"/>
      <c r="G26" s="1"/>
      <c r="I26" s="112"/>
    </row>
    <row r="27" spans="1:9" ht="15">
      <c r="A27" s="117"/>
      <c r="B27" s="123" t="s">
        <v>39</v>
      </c>
      <c r="C27" s="130"/>
      <c r="D27" s="131"/>
      <c r="E27" s="355">
        <v>27486237425.490002</v>
      </c>
      <c r="F27" s="128">
        <v>0</v>
      </c>
      <c r="G27" s="135"/>
    </row>
    <row r="28" spans="1:9" ht="15">
      <c r="A28" s="117"/>
      <c r="B28" s="123" t="s">
        <v>40</v>
      </c>
      <c r="C28" s="124"/>
      <c r="D28" s="124"/>
      <c r="E28" s="136">
        <v>54323.712923999999</v>
      </c>
      <c r="F28" s="136">
        <v>0</v>
      </c>
      <c r="G28" s="1"/>
      <c r="H28" s="113"/>
    </row>
    <row r="29" spans="1:9" ht="15">
      <c r="A29" s="117"/>
      <c r="B29" s="137" t="s">
        <v>41</v>
      </c>
      <c r="C29" s="138"/>
      <c r="D29" s="139"/>
      <c r="E29" s="140">
        <v>505971.259066</v>
      </c>
      <c r="F29" s="140">
        <v>0</v>
      </c>
      <c r="G29" s="1"/>
      <c r="H29" s="114"/>
      <c r="I29" s="112"/>
    </row>
    <row r="30" spans="1:9">
      <c r="B30" s="115"/>
      <c r="C30" s="116"/>
      <c r="D30" s="116"/>
      <c r="E30" s="335"/>
    </row>
    <row r="31" spans="1:9" s="1" customFormat="1" ht="15" customHeight="1">
      <c r="B31" s="415" t="s">
        <v>134</v>
      </c>
      <c r="C31" s="415"/>
      <c r="D31" s="415"/>
      <c r="E31" s="415"/>
      <c r="F31" s="415"/>
      <c r="G31" s="143"/>
      <c r="H31" s="143"/>
      <c r="I31" s="143"/>
    </row>
    <row r="32" spans="1:9" s="1" customFormat="1" ht="15" customHeight="1">
      <c r="D32" s="144"/>
      <c r="E32" s="145"/>
      <c r="F32" s="145"/>
      <c r="G32" s="143"/>
      <c r="H32" s="143"/>
      <c r="I32" s="143"/>
    </row>
    <row r="33" spans="1:9" s="1" customFormat="1" ht="15" customHeight="1">
      <c r="D33" s="144"/>
      <c r="G33" s="143"/>
      <c r="H33" s="143"/>
      <c r="I33" s="143"/>
    </row>
    <row r="34" spans="1:9" s="1" customFormat="1" ht="15" customHeight="1">
      <c r="B34" s="1" t="s">
        <v>158</v>
      </c>
      <c r="D34" s="144"/>
      <c r="G34" s="143"/>
      <c r="H34" s="143"/>
      <c r="I34" s="143"/>
    </row>
    <row r="35" spans="1:9" s="1" customFormat="1" ht="15" customHeight="1">
      <c r="D35" s="144"/>
      <c r="G35" s="143"/>
      <c r="H35" s="143"/>
      <c r="I35" s="143"/>
    </row>
    <row r="36" spans="1:9" s="1" customFormat="1" ht="15" customHeight="1">
      <c r="D36" s="144"/>
      <c r="G36" s="143"/>
      <c r="H36" s="143"/>
      <c r="I36" s="143"/>
    </row>
    <row r="37" spans="1:9" s="1" customFormat="1" ht="15" customHeight="1">
      <c r="D37" s="144"/>
      <c r="G37" s="143"/>
      <c r="H37" s="143"/>
      <c r="I37" s="143"/>
    </row>
    <row r="38" spans="1:9" s="1" customFormat="1" ht="13.2">
      <c r="B38" s="146"/>
      <c r="D38" s="144"/>
    </row>
    <row r="39" spans="1:9" s="1" customFormat="1" ht="13.2">
      <c r="B39" s="147"/>
      <c r="C39" s="147"/>
      <c r="D39" s="147"/>
      <c r="E39" s="147"/>
      <c r="F39" s="147"/>
    </row>
    <row r="40" spans="1:9" s="150" customFormat="1" ht="13.2">
      <c r="A40" s="148"/>
      <c r="B40" s="149" t="s">
        <v>356</v>
      </c>
      <c r="C40" s="149"/>
      <c r="D40" s="151" t="s">
        <v>206</v>
      </c>
      <c r="E40" s="151"/>
      <c r="F40" s="152" t="s">
        <v>99</v>
      </c>
    </row>
    <row r="41" spans="1:9" s="150" customFormat="1" ht="13.2">
      <c r="A41" s="148"/>
      <c r="B41" s="153" t="s">
        <v>205</v>
      </c>
      <c r="D41" s="153" t="s">
        <v>205</v>
      </c>
      <c r="E41" s="154"/>
      <c r="F41" s="153" t="s">
        <v>28</v>
      </c>
    </row>
    <row r="42" spans="1:9" s="1" customFormat="1" ht="13.2">
      <c r="B42" s="146"/>
      <c r="D42" s="144"/>
    </row>
    <row r="43" spans="1:9" s="1" customFormat="1" ht="13.2">
      <c r="D43" s="144"/>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7" right="0.7" top="0.75" bottom="0.75" header="0.3" footer="0.3"/>
      <pageSetup paperSize="9" scale="46" orientation="portrait" r:id="rId4"/>
    </customSheetView>
  </customSheetViews>
  <mergeCells count="6">
    <mergeCell ref="B6:F6"/>
    <mergeCell ref="B31:F31"/>
    <mergeCell ref="B7:F7"/>
    <mergeCell ref="B9:F9"/>
    <mergeCell ref="B11:D11"/>
    <mergeCell ref="B19:D19"/>
  </mergeCells>
  <hyperlinks>
    <hyperlink ref="J5" location="INDICE!A1" display="Índice" xr:uid="{5289182D-4933-4DC1-999A-50ED67B1FA2C}"/>
  </hyperlinks>
  <pageMargins left="0.7" right="0.7" top="0.75" bottom="0.75" header="0.3" footer="0.3"/>
  <pageSetup paperSize="9" scale="55" fitToHeight="0" orientation="portrait" r:id="rId5"/>
  <colBreaks count="1" manualBreakCount="1">
    <brk id="6" max="1048575" man="1"/>
  </colBreaks>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pageSetUpPr fitToPage="1"/>
  </sheetPr>
  <dimension ref="A1:K38"/>
  <sheetViews>
    <sheetView showGridLines="0" zoomScale="90" zoomScaleNormal="90" zoomScaleSheetLayoutView="90" workbookViewId="0">
      <pane ySplit="11" topLeftCell="A12" activePane="bottomLeft" state="frozen"/>
      <selection activeCell="B21" sqref="B21"/>
      <selection pane="bottomLeft" activeCell="B12" sqref="B12"/>
    </sheetView>
  </sheetViews>
  <sheetFormatPr baseColWidth="10" defaultColWidth="11.44140625" defaultRowHeight="13.2"/>
  <cols>
    <col min="1" max="1" width="2.88671875" style="160" customWidth="1"/>
    <col min="2" max="2" width="60.44140625" style="160" customWidth="1"/>
    <col min="3" max="3" width="11.109375" style="160" customWidth="1"/>
    <col min="4" max="4" width="9.21875" style="160" customWidth="1"/>
    <col min="5" max="5" width="7.77734375" style="174" customWidth="1"/>
    <col min="6" max="7" width="20.21875" style="160" customWidth="1"/>
    <col min="8" max="9" width="17.88671875" style="160" bestFit="1" customWidth="1"/>
    <col min="10" max="10" width="6.88671875" style="160" customWidth="1"/>
    <col min="11" max="16384" width="11.44140625" style="160"/>
  </cols>
  <sheetData>
    <row r="1" spans="1:11" s="164" customFormat="1">
      <c r="D1" s="165"/>
    </row>
    <row r="2" spans="1:11" s="164" customFormat="1">
      <c r="D2" s="165"/>
    </row>
    <row r="3" spans="1:11" s="164" customFormat="1">
      <c r="D3" s="165"/>
    </row>
    <row r="4" spans="1:11" s="166" customFormat="1" ht="13.8" thickBot="1">
      <c r="D4" s="167"/>
    </row>
    <row r="5" spans="1:11" ht="13.8" thickTop="1">
      <c r="B5" s="168"/>
      <c r="C5" s="169"/>
      <c r="D5" s="169"/>
      <c r="E5" s="169"/>
      <c r="F5" s="169"/>
      <c r="G5" s="156" t="s">
        <v>111</v>
      </c>
      <c r="H5" s="170"/>
      <c r="I5" s="170"/>
      <c r="J5" s="170"/>
    </row>
    <row r="6" spans="1:11" ht="13.8">
      <c r="B6" s="420" t="s">
        <v>257</v>
      </c>
      <c r="C6" s="420"/>
      <c r="D6" s="420"/>
      <c r="E6" s="420"/>
      <c r="F6" s="420"/>
      <c r="G6" s="420"/>
      <c r="H6" s="170"/>
      <c r="I6" s="170"/>
      <c r="J6" s="170"/>
    </row>
    <row r="7" spans="1:11">
      <c r="B7" s="421" t="s">
        <v>43</v>
      </c>
      <c r="C7" s="421"/>
      <c r="D7" s="421"/>
      <c r="E7" s="421"/>
      <c r="F7" s="421"/>
      <c r="G7" s="421"/>
      <c r="H7" s="157"/>
      <c r="I7" s="157"/>
    </row>
    <row r="8" spans="1:11">
      <c r="B8" s="157" t="s">
        <v>204</v>
      </c>
      <c r="C8" s="157"/>
      <c r="D8" s="157"/>
      <c r="E8" s="157"/>
      <c r="F8" s="157"/>
      <c r="G8" s="157"/>
      <c r="H8" s="157"/>
      <c r="I8" s="157"/>
    </row>
    <row r="9" spans="1:11" s="230" customFormat="1" ht="12">
      <c r="B9" s="422" t="s">
        <v>203</v>
      </c>
      <c r="C9" s="422"/>
      <c r="D9" s="422"/>
      <c r="E9" s="422"/>
      <c r="F9" s="422"/>
      <c r="G9" s="422"/>
      <c r="H9" s="231"/>
      <c r="I9" s="231"/>
    </row>
    <row r="10" spans="1:11">
      <c r="B10" s="171"/>
      <c r="C10" s="171"/>
      <c r="D10" s="171"/>
      <c r="E10" s="171"/>
      <c r="F10" s="171"/>
      <c r="G10" s="171"/>
      <c r="H10" s="157"/>
      <c r="I10" s="157"/>
    </row>
    <row r="11" spans="1:11" ht="30" customHeight="1">
      <c r="B11" s="141" t="s">
        <v>14</v>
      </c>
      <c r="C11" s="172"/>
      <c r="D11" s="172"/>
      <c r="E11" s="172"/>
      <c r="F11" s="118">
        <v>44651</v>
      </c>
      <c r="G11" s="118">
        <v>44286</v>
      </c>
      <c r="I11" s="173"/>
      <c r="J11" s="174"/>
      <c r="K11" s="174"/>
    </row>
    <row r="12" spans="1:11" s="175" customFormat="1">
      <c r="B12" s="158"/>
      <c r="C12" s="176"/>
      <c r="D12" s="176"/>
      <c r="E12" s="176"/>
      <c r="F12" s="159"/>
      <c r="G12" s="159"/>
      <c r="I12" s="177"/>
      <c r="J12" s="178"/>
      <c r="K12" s="178"/>
    </row>
    <row r="13" spans="1:11" ht="15" customHeight="1">
      <c r="A13" s="179"/>
      <c r="B13" s="180" t="s">
        <v>132</v>
      </c>
      <c r="C13" s="181" t="s">
        <v>119</v>
      </c>
      <c r="D13" s="181"/>
      <c r="E13" s="181"/>
      <c r="F13" s="359">
        <v>160765635.63999999</v>
      </c>
      <c r="G13" s="359">
        <v>0</v>
      </c>
      <c r="H13" s="182"/>
      <c r="I13" s="183"/>
      <c r="J13" s="174"/>
      <c r="K13" s="174"/>
    </row>
    <row r="14" spans="1:11" ht="15" customHeight="1">
      <c r="A14" s="179"/>
      <c r="B14" s="180" t="s">
        <v>120</v>
      </c>
      <c r="C14" s="181" t="s">
        <v>121</v>
      </c>
      <c r="D14" s="184"/>
      <c r="E14" s="181"/>
      <c r="F14" s="359">
        <v>0</v>
      </c>
      <c r="G14" s="359">
        <v>0</v>
      </c>
      <c r="H14" s="182"/>
      <c r="I14" s="183"/>
      <c r="J14" s="185"/>
      <c r="K14" s="174"/>
    </row>
    <row r="15" spans="1:11">
      <c r="A15" s="179"/>
      <c r="B15" s="186" t="s">
        <v>122</v>
      </c>
      <c r="C15" s="187" t="s">
        <v>123</v>
      </c>
      <c r="D15" s="188"/>
      <c r="E15" s="181"/>
      <c r="F15" s="359">
        <v>0</v>
      </c>
      <c r="G15" s="359">
        <v>0</v>
      </c>
      <c r="I15" s="174"/>
      <c r="J15" s="185"/>
      <c r="K15" s="174"/>
    </row>
    <row r="16" spans="1:11">
      <c r="A16" s="179"/>
      <c r="B16" s="186"/>
      <c r="C16" s="187"/>
      <c r="D16" s="188"/>
      <c r="E16" s="181"/>
      <c r="F16" s="359"/>
      <c r="G16" s="359"/>
      <c r="I16" s="174"/>
      <c r="J16" s="185"/>
      <c r="K16" s="174"/>
    </row>
    <row r="17" spans="1:11" s="191" customFormat="1" ht="15" customHeight="1">
      <c r="A17" s="179"/>
      <c r="B17" s="189" t="s">
        <v>34</v>
      </c>
      <c r="C17" s="190"/>
      <c r="D17" s="190"/>
      <c r="E17" s="190"/>
      <c r="F17" s="360">
        <v>160765635.63999999</v>
      </c>
      <c r="G17" s="360">
        <v>0</v>
      </c>
      <c r="I17" s="192"/>
      <c r="J17" s="193"/>
      <c r="K17" s="192"/>
    </row>
    <row r="18" spans="1:11" ht="30" customHeight="1">
      <c r="B18" s="163" t="s">
        <v>16</v>
      </c>
      <c r="C18" s="194"/>
      <c r="D18" s="195"/>
      <c r="E18" s="195"/>
      <c r="F18" s="361"/>
      <c r="G18" s="361"/>
      <c r="I18" s="173"/>
      <c r="J18" s="174"/>
      <c r="K18" s="174"/>
    </row>
    <row r="19" spans="1:11" ht="15" customHeight="1">
      <c r="A19" s="179"/>
      <c r="B19" s="186"/>
      <c r="C19" s="187"/>
      <c r="D19" s="188"/>
      <c r="E19" s="181"/>
      <c r="F19" s="359"/>
      <c r="G19" s="359"/>
      <c r="I19" s="174"/>
      <c r="J19" s="185"/>
      <c r="K19" s="174"/>
    </row>
    <row r="20" spans="1:11" ht="15" customHeight="1">
      <c r="A20" s="179"/>
      <c r="B20" s="186" t="s">
        <v>157</v>
      </c>
      <c r="C20" s="187"/>
      <c r="D20" s="188"/>
      <c r="E20" s="181"/>
      <c r="F20" s="359">
        <v>-33255061.91</v>
      </c>
      <c r="G20" s="359">
        <v>0</v>
      </c>
      <c r="I20" s="174"/>
      <c r="J20" s="185"/>
      <c r="K20" s="174"/>
    </row>
    <row r="21" spans="1:11" ht="15" customHeight="1">
      <c r="A21" s="179"/>
      <c r="B21" s="186" t="s">
        <v>159</v>
      </c>
      <c r="C21" s="187"/>
      <c r="D21" s="188"/>
      <c r="E21" s="181"/>
      <c r="F21" s="359">
        <v>0</v>
      </c>
      <c r="G21" s="359">
        <v>0</v>
      </c>
      <c r="I21" s="174"/>
      <c r="J21" s="185"/>
      <c r="K21" s="174"/>
    </row>
    <row r="22" spans="1:11" ht="15" customHeight="1">
      <c r="A22" s="196"/>
      <c r="B22" s="180" t="s">
        <v>133</v>
      </c>
      <c r="C22" s="197"/>
      <c r="D22" s="184"/>
      <c r="E22" s="197"/>
      <c r="F22" s="359">
        <v>0</v>
      </c>
      <c r="G22" s="359">
        <v>0</v>
      </c>
      <c r="I22" s="185"/>
      <c r="J22" s="174"/>
      <c r="K22" s="174"/>
    </row>
    <row r="23" spans="1:11" ht="15" customHeight="1">
      <c r="A23" s="198"/>
      <c r="B23" s="199" t="s">
        <v>124</v>
      </c>
      <c r="C23" s="200"/>
      <c r="D23" s="201"/>
      <c r="E23" s="202"/>
      <c r="F23" s="359">
        <v>-5766315.8200000003</v>
      </c>
      <c r="G23" s="359">
        <v>0</v>
      </c>
      <c r="I23" s="174"/>
      <c r="J23" s="185"/>
      <c r="K23" s="174"/>
    </row>
    <row r="24" spans="1:11" ht="15" customHeight="1">
      <c r="A24" s="198"/>
      <c r="B24" s="199"/>
      <c r="C24" s="200"/>
      <c r="D24" s="201"/>
      <c r="E24" s="202"/>
      <c r="F24" s="359"/>
      <c r="G24" s="359"/>
      <c r="I24" s="174"/>
      <c r="J24" s="185"/>
      <c r="K24" s="174"/>
    </row>
    <row r="25" spans="1:11" s="191" customFormat="1" ht="15" customHeight="1">
      <c r="A25" s="179"/>
      <c r="B25" s="189" t="s">
        <v>35</v>
      </c>
      <c r="C25" s="190" t="s">
        <v>125</v>
      </c>
      <c r="D25" s="190"/>
      <c r="E25" s="190"/>
      <c r="F25" s="360">
        <v>-39021377.730000004</v>
      </c>
      <c r="G25" s="360">
        <v>0</v>
      </c>
      <c r="I25" s="192"/>
      <c r="J25" s="193"/>
      <c r="K25" s="192"/>
    </row>
    <row r="26" spans="1:11" ht="15" customHeight="1">
      <c r="A26" s="179"/>
      <c r="B26" s="203" t="s">
        <v>4</v>
      </c>
      <c r="C26" s="204"/>
      <c r="D26" s="204"/>
      <c r="E26" s="204"/>
      <c r="F26" s="362">
        <v>121744257.90999998</v>
      </c>
      <c r="G26" s="362">
        <v>0</v>
      </c>
      <c r="H26" s="205">
        <v>0</v>
      </c>
      <c r="I26" s="185"/>
      <c r="J26" s="174"/>
      <c r="K26" s="174"/>
    </row>
    <row r="27" spans="1:11" ht="15" customHeight="1">
      <c r="F27" s="206"/>
      <c r="I27" s="174"/>
      <c r="J27" s="174"/>
      <c r="K27" s="174"/>
    </row>
    <row r="28" spans="1:11" ht="15" customHeight="1">
      <c r="B28" s="175" t="s">
        <v>134</v>
      </c>
      <c r="C28" s="175"/>
      <c r="D28" s="175"/>
      <c r="E28" s="175"/>
      <c r="F28" s="175"/>
      <c r="G28" s="175"/>
      <c r="J28" s="207"/>
    </row>
    <row r="29" spans="1:11" ht="15" customHeight="1">
      <c r="F29" s="207"/>
      <c r="H29" s="208"/>
    </row>
    <row r="30" spans="1:11" ht="15" customHeight="1">
      <c r="F30" s="207"/>
      <c r="G30" s="209"/>
      <c r="H30" s="208"/>
    </row>
    <row r="31" spans="1:11" ht="15" customHeight="1">
      <c r="B31" s="210" t="s">
        <v>138</v>
      </c>
      <c r="F31" s="207"/>
      <c r="G31" s="209"/>
      <c r="H31" s="208"/>
    </row>
    <row r="32" spans="1:11">
      <c r="C32" s="208"/>
      <c r="D32" s="208"/>
      <c r="E32" s="211"/>
      <c r="H32" s="208"/>
    </row>
    <row r="33" spans="1:8">
      <c r="C33" s="208"/>
      <c r="D33" s="208"/>
      <c r="E33" s="211"/>
      <c r="H33" s="208"/>
    </row>
    <row r="34" spans="1:8">
      <c r="C34" s="208"/>
      <c r="D34" s="208"/>
      <c r="E34" s="211"/>
      <c r="H34" s="208"/>
    </row>
    <row r="35" spans="1:8">
      <c r="C35" s="208"/>
      <c r="D35" s="208"/>
      <c r="E35" s="211"/>
      <c r="H35" s="208"/>
    </row>
    <row r="36" spans="1:8">
      <c r="C36" s="208"/>
      <c r="D36" s="208"/>
      <c r="E36" s="211"/>
      <c r="H36" s="208"/>
    </row>
    <row r="37" spans="1:8" s="150" customFormat="1">
      <c r="A37" s="148"/>
      <c r="B37" s="149" t="s">
        <v>356</v>
      </c>
      <c r="C37" s="149"/>
      <c r="D37" s="151" t="s">
        <v>206</v>
      </c>
      <c r="E37" s="151"/>
      <c r="G37" s="152" t="s">
        <v>99</v>
      </c>
    </row>
    <row r="38" spans="1:8" s="150" customFormat="1">
      <c r="A38" s="148"/>
      <c r="B38" s="153" t="s">
        <v>205</v>
      </c>
      <c r="D38" s="153" t="s">
        <v>205</v>
      </c>
      <c r="E38" s="154"/>
      <c r="G38" s="153" t="s">
        <v>28</v>
      </c>
    </row>
  </sheetData>
  <customSheetViews>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4"/>
    </customSheetView>
  </customSheetViews>
  <mergeCells count="3">
    <mergeCell ref="B6:G6"/>
    <mergeCell ref="B7:G7"/>
    <mergeCell ref="B9:G9"/>
  </mergeCells>
  <hyperlinks>
    <hyperlink ref="G5" location="INDICE!A1" display="Índice" xr:uid="{4CFD84B2-FE8F-4786-B770-A82E448DB165}"/>
  </hyperlinks>
  <printOptions horizontalCentered="1"/>
  <pageMargins left="0.48" right="0.39" top="0.74803149606299213" bottom="0.74803149606299213" header="0.31496062992125984" footer="0.31496062992125984"/>
  <pageSetup paperSize="9" scale="67"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A1:O57"/>
  <sheetViews>
    <sheetView showGridLines="0" zoomScale="90" zoomScaleNormal="90" zoomScaleSheetLayoutView="80" workbookViewId="0">
      <pane ySplit="11" topLeftCell="A16" activePane="bottomLeft" state="frozen"/>
      <selection pane="bottomLeft" sqref="A1:XFD1048576"/>
    </sheetView>
  </sheetViews>
  <sheetFormatPr baseColWidth="10" defaultColWidth="11.44140625" defaultRowHeight="13.2"/>
  <cols>
    <col min="1" max="1" width="3.44140625" style="1" customWidth="1"/>
    <col min="2" max="2" width="35.33203125" style="146" customWidth="1"/>
    <col min="3" max="3" width="11.6640625" style="1" customWidth="1"/>
    <col min="4" max="4" width="2.33203125" style="1" bestFit="1" customWidth="1"/>
    <col min="5" max="5" width="14.109375" style="1" customWidth="1"/>
    <col min="6" max="6" width="6.5546875" style="1" customWidth="1"/>
    <col min="7" max="7" width="16.109375" style="1" customWidth="1"/>
    <col min="8" max="8" width="2.33203125" style="1" bestFit="1" customWidth="1"/>
    <col min="9" max="9" width="24.109375" style="1" customWidth="1"/>
    <col min="10" max="10" width="11.33203125" style="1" customWidth="1"/>
    <col min="11" max="11" width="16.44140625" style="1" bestFit="1" customWidth="1"/>
    <col min="12" max="12" width="15.44140625" style="1" bestFit="1" customWidth="1"/>
    <col min="13" max="13" width="15.109375" style="1" bestFit="1" customWidth="1"/>
    <col min="14" max="14" width="15.44140625" style="1" bestFit="1" customWidth="1"/>
    <col min="15" max="15" width="21.88671875" style="1" bestFit="1" customWidth="1"/>
    <col min="16" max="16384" width="11.44140625" style="1"/>
  </cols>
  <sheetData>
    <row r="1" spans="2:12" s="164" customFormat="1">
      <c r="D1" s="165"/>
    </row>
    <row r="2" spans="2:12" s="164" customFormat="1">
      <c r="D2" s="165"/>
    </row>
    <row r="3" spans="2:12" s="164" customFormat="1">
      <c r="D3" s="165"/>
    </row>
    <row r="4" spans="2:12" s="166" customFormat="1" ht="13.8" thickBot="1">
      <c r="D4" s="167"/>
    </row>
    <row r="5" spans="2:12" ht="13.8" thickTop="1">
      <c r="B5" s="155"/>
      <c r="K5" s="156" t="s">
        <v>111</v>
      </c>
    </row>
    <row r="6" spans="2:12" s="229" customFormat="1" ht="13.8">
      <c r="B6" s="430" t="s">
        <v>257</v>
      </c>
      <c r="C6" s="430"/>
      <c r="D6" s="430"/>
      <c r="E6" s="430"/>
      <c r="F6" s="430"/>
      <c r="G6" s="430"/>
      <c r="H6" s="430"/>
      <c r="I6" s="430"/>
      <c r="J6" s="430"/>
      <c r="K6" s="430"/>
    </row>
    <row r="7" spans="2:12" s="25" customFormat="1">
      <c r="B7" s="431" t="s">
        <v>52</v>
      </c>
      <c r="C7" s="431"/>
      <c r="D7" s="431"/>
      <c r="E7" s="431"/>
      <c r="F7" s="431"/>
      <c r="G7" s="431"/>
      <c r="H7" s="431"/>
      <c r="I7" s="431"/>
      <c r="J7" s="431"/>
      <c r="K7" s="431"/>
    </row>
    <row r="8" spans="2:12" s="25" customFormat="1">
      <c r="B8" s="157" t="s">
        <v>204</v>
      </c>
      <c r="C8" s="157"/>
      <c r="D8" s="157"/>
      <c r="E8" s="157"/>
      <c r="F8" s="157"/>
      <c r="G8" s="157"/>
      <c r="H8" s="157"/>
      <c r="I8" s="157"/>
      <c r="J8" s="157"/>
      <c r="K8" s="157"/>
    </row>
    <row r="9" spans="2:12" s="31" customFormat="1" ht="11.4">
      <c r="B9" s="259" t="s">
        <v>203</v>
      </c>
      <c r="C9" s="259"/>
      <c r="D9" s="259"/>
      <c r="E9" s="259"/>
      <c r="F9" s="259"/>
      <c r="G9" s="259"/>
      <c r="H9" s="259"/>
      <c r="I9" s="259"/>
      <c r="J9" s="259"/>
      <c r="K9" s="259"/>
    </row>
    <row r="10" spans="2:12" s="25" customFormat="1">
      <c r="B10" s="178"/>
      <c r="C10" s="157"/>
      <c r="D10" s="157"/>
      <c r="E10" s="157"/>
      <c r="F10" s="157"/>
      <c r="G10" s="157"/>
      <c r="H10" s="157"/>
      <c r="I10" s="157"/>
      <c r="J10" s="157"/>
      <c r="K10" s="157"/>
    </row>
    <row r="11" spans="2:12" s="160" customFormat="1" ht="40.799999999999997" customHeight="1">
      <c r="B11" s="232" t="s">
        <v>22</v>
      </c>
      <c r="C11" s="432" t="s">
        <v>53</v>
      </c>
      <c r="D11" s="432"/>
      <c r="E11" s="432"/>
      <c r="F11" s="432" t="s">
        <v>12</v>
      </c>
      <c r="G11" s="432"/>
      <c r="H11" s="432"/>
      <c r="I11" s="232" t="s">
        <v>160</v>
      </c>
    </row>
    <row r="12" spans="2:12" s="160" customFormat="1" ht="35.1" customHeight="1">
      <c r="B12" s="218" t="s">
        <v>164</v>
      </c>
      <c r="C12" s="433">
        <v>0</v>
      </c>
      <c r="D12" s="433"/>
      <c r="E12" s="433"/>
      <c r="F12" s="424">
        <v>0</v>
      </c>
      <c r="G12" s="424"/>
      <c r="H12" s="424"/>
      <c r="I12" s="219">
        <v>0</v>
      </c>
      <c r="J12" s="182"/>
    </row>
    <row r="13" spans="2:12" s="160" customFormat="1" ht="35.1" customHeight="1">
      <c r="B13" s="220" t="s">
        <v>165</v>
      </c>
      <c r="C13" s="423"/>
      <c r="D13" s="423"/>
      <c r="E13" s="423"/>
      <c r="F13" s="424"/>
      <c r="G13" s="424"/>
      <c r="H13" s="424"/>
      <c r="I13" s="221"/>
      <c r="J13" s="209"/>
    </row>
    <row r="14" spans="2:12" s="175" customFormat="1" ht="35.1" customHeight="1">
      <c r="B14" s="222" t="s">
        <v>51</v>
      </c>
      <c r="C14" s="425">
        <v>28950998295</v>
      </c>
      <c r="D14" s="425"/>
      <c r="E14" s="425"/>
      <c r="F14" s="425">
        <v>0</v>
      </c>
      <c r="G14" s="425"/>
      <c r="H14" s="425"/>
      <c r="I14" s="221"/>
      <c r="L14" s="223"/>
    </row>
    <row r="15" spans="2:12" s="175" customFormat="1" ht="35.1" customHeight="1">
      <c r="B15" s="222" t="s">
        <v>50</v>
      </c>
      <c r="C15" s="425">
        <v>-1586505127.4200001</v>
      </c>
      <c r="D15" s="425"/>
      <c r="E15" s="425"/>
      <c r="F15" s="425">
        <v>0</v>
      </c>
      <c r="G15" s="425"/>
      <c r="H15" s="425"/>
      <c r="I15" s="221"/>
      <c r="L15" s="223"/>
    </row>
    <row r="16" spans="2:12" s="175" customFormat="1" ht="35.1" customHeight="1">
      <c r="B16" s="224" t="s">
        <v>167</v>
      </c>
      <c r="C16" s="429">
        <v>0</v>
      </c>
      <c r="D16" s="429"/>
      <c r="E16" s="429"/>
      <c r="F16" s="425">
        <v>121744257.91</v>
      </c>
      <c r="G16" s="425"/>
      <c r="H16" s="425"/>
      <c r="I16" s="221"/>
      <c r="J16" s="225"/>
      <c r="L16" s="223"/>
    </row>
    <row r="17" spans="1:15" s="175" customFormat="1" ht="35.1" customHeight="1">
      <c r="B17" s="218" t="s">
        <v>166</v>
      </c>
      <c r="C17" s="428">
        <v>27364493167.580002</v>
      </c>
      <c r="D17" s="428"/>
      <c r="E17" s="428"/>
      <c r="F17" s="424">
        <v>121744257.91</v>
      </c>
      <c r="G17" s="424"/>
      <c r="H17" s="424"/>
      <c r="I17" s="232" t="s">
        <v>207</v>
      </c>
      <c r="J17" s="226"/>
      <c r="K17" s="226"/>
    </row>
    <row r="18" spans="1:15" s="175" customFormat="1" ht="35.1" customHeight="1">
      <c r="B18" s="227"/>
      <c r="C18" s="426"/>
      <c r="D18" s="426"/>
      <c r="E18" s="426"/>
      <c r="F18" s="427"/>
      <c r="G18" s="427"/>
      <c r="H18" s="427"/>
      <c r="I18" s="363">
        <v>27486237425.490002</v>
      </c>
      <c r="J18" s="364">
        <v>0</v>
      </c>
      <c r="K18" s="226"/>
    </row>
    <row r="19" spans="1:15">
      <c r="O19" s="228"/>
    </row>
    <row r="20" spans="1:15">
      <c r="B20" s="24" t="s">
        <v>137</v>
      </c>
      <c r="C20" s="24"/>
      <c r="D20" s="24"/>
      <c r="E20" s="24"/>
      <c r="F20" s="24"/>
      <c r="G20" s="24"/>
      <c r="H20" s="24"/>
      <c r="I20" s="24"/>
      <c r="J20" s="24"/>
      <c r="K20" s="24"/>
      <c r="O20" s="228"/>
    </row>
    <row r="21" spans="1:15">
      <c r="O21" s="228"/>
    </row>
    <row r="22" spans="1:15">
      <c r="O22" s="228"/>
    </row>
    <row r="23" spans="1:15">
      <c r="B23" s="150" t="s">
        <v>138</v>
      </c>
      <c r="O23" s="228"/>
    </row>
    <row r="24" spans="1:15">
      <c r="B24" s="150"/>
      <c r="O24" s="228"/>
    </row>
    <row r="25" spans="1:15">
      <c r="O25" s="228"/>
    </row>
    <row r="26" spans="1:15">
      <c r="O26" s="228"/>
    </row>
    <row r="27" spans="1:15">
      <c r="O27" s="228"/>
    </row>
    <row r="28" spans="1:15" s="160" customFormat="1">
      <c r="C28" s="208"/>
      <c r="D28" s="208"/>
      <c r="E28" s="211"/>
      <c r="H28" s="208"/>
    </row>
    <row r="29" spans="1:15" s="150" customFormat="1">
      <c r="A29" s="148"/>
      <c r="B29" s="149" t="s">
        <v>356</v>
      </c>
      <c r="C29" s="149"/>
      <c r="E29" s="151" t="s">
        <v>206</v>
      </c>
      <c r="F29" s="151"/>
      <c r="I29" s="152" t="s">
        <v>99</v>
      </c>
    </row>
    <row r="30" spans="1:15" s="150" customFormat="1">
      <c r="A30" s="148"/>
      <c r="B30" s="153" t="s">
        <v>205</v>
      </c>
      <c r="E30" s="153" t="s">
        <v>205</v>
      </c>
      <c r="F30" s="154"/>
      <c r="I30" s="153" t="s">
        <v>28</v>
      </c>
    </row>
    <row r="48" spans="8:8">
      <c r="H48" s="1">
        <v>0</v>
      </c>
    </row>
    <row r="57" spans="4:4">
      <c r="D57" s="1">
        <v>0</v>
      </c>
    </row>
  </sheetData>
  <customSheetViews>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75" right="0.75" top="1" bottom="1" header="0.5" footer="0.5"/>
      <pageSetup scale="47" orientation="portrait" r:id="rId4"/>
      <headerFooter alignWithMargins="0"/>
    </customSheetView>
  </customSheetViews>
  <mergeCells count="18">
    <mergeCell ref="B6:K6"/>
    <mergeCell ref="B7:K7"/>
    <mergeCell ref="C11:E11"/>
    <mergeCell ref="F11:H11"/>
    <mergeCell ref="C12:E12"/>
    <mergeCell ref="F12:H12"/>
    <mergeCell ref="C13:E13"/>
    <mergeCell ref="F17:H17"/>
    <mergeCell ref="F13:H13"/>
    <mergeCell ref="F14:H14"/>
    <mergeCell ref="C18:E18"/>
    <mergeCell ref="F18:H18"/>
    <mergeCell ref="C17:E17"/>
    <mergeCell ref="C14:E14"/>
    <mergeCell ref="C16:E16"/>
    <mergeCell ref="F15:H15"/>
    <mergeCell ref="C15:E15"/>
    <mergeCell ref="F16:H16"/>
  </mergeCells>
  <hyperlinks>
    <hyperlink ref="K5" location="INDICE!A1" display="Índice" xr:uid="{A9804CE8-F799-42D5-8931-9A5826441F6A}"/>
  </hyperlink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pageSetUpPr fitToPage="1"/>
  </sheetPr>
  <dimension ref="A1:K43"/>
  <sheetViews>
    <sheetView showGridLines="0" topLeftCell="A12" zoomScale="90" zoomScaleNormal="90" zoomScaleSheetLayoutView="90" workbookViewId="0">
      <selection activeCell="A12" sqref="A1:XFD1048576"/>
    </sheetView>
  </sheetViews>
  <sheetFormatPr baseColWidth="10" defaultColWidth="11.44140625" defaultRowHeight="13.2"/>
  <cols>
    <col min="1" max="1" width="3" style="1" customWidth="1"/>
    <col min="2" max="2" width="52.5546875" style="146" customWidth="1"/>
    <col min="3" max="3" width="17" style="146" bestFit="1" customWidth="1"/>
    <col min="4" max="4" width="10.44140625" style="161" customWidth="1"/>
    <col min="5" max="5" width="21.77734375" style="146" customWidth="1"/>
    <col min="6" max="6" width="21.33203125" style="257" customWidth="1"/>
    <col min="7" max="7" width="3" style="1" customWidth="1"/>
    <col min="8" max="8" width="9.109375" style="1" bestFit="1" customWidth="1"/>
    <col min="9" max="9" width="17.44140625" style="1" customWidth="1"/>
    <col min="10" max="10" width="19" style="1" bestFit="1" customWidth="1"/>
    <col min="11" max="16384" width="11.44140625" style="1"/>
  </cols>
  <sheetData>
    <row r="1" spans="2:11" s="164" customFormat="1">
      <c r="D1" s="165"/>
    </row>
    <row r="2" spans="2:11" s="164" customFormat="1">
      <c r="D2" s="165"/>
    </row>
    <row r="3" spans="2:11" s="164" customFormat="1">
      <c r="D3" s="165"/>
    </row>
    <row r="4" spans="2:11" s="166" customFormat="1" ht="13.8" thickBot="1">
      <c r="D4" s="167"/>
    </row>
    <row r="5" spans="2:11" ht="13.8" thickTop="1">
      <c r="B5" s="155"/>
      <c r="F5" s="156" t="s">
        <v>111</v>
      </c>
    </row>
    <row r="6" spans="2:11" s="229" customFormat="1" ht="13.8">
      <c r="B6" s="414" t="s">
        <v>257</v>
      </c>
      <c r="C6" s="414"/>
      <c r="D6" s="414"/>
      <c r="E6" s="414"/>
      <c r="F6" s="414"/>
      <c r="G6" s="414"/>
      <c r="H6" s="258"/>
      <c r="I6" s="258"/>
    </row>
    <row r="7" spans="2:11" s="25" customFormat="1">
      <c r="B7" s="436" t="s">
        <v>136</v>
      </c>
      <c r="C7" s="436"/>
      <c r="D7" s="436"/>
      <c r="E7" s="436"/>
      <c r="F7" s="436"/>
      <c r="G7" s="233"/>
      <c r="H7" s="234"/>
      <c r="I7" s="234"/>
    </row>
    <row r="8" spans="2:11" s="25" customFormat="1">
      <c r="B8" s="157" t="s">
        <v>204</v>
      </c>
      <c r="C8" s="157"/>
      <c r="D8" s="157"/>
      <c r="E8" s="157"/>
      <c r="F8" s="157"/>
      <c r="G8" s="157"/>
      <c r="H8" s="234"/>
      <c r="I8" s="234"/>
    </row>
    <row r="9" spans="2:11" s="25" customFormat="1">
      <c r="B9" s="259" t="s">
        <v>203</v>
      </c>
      <c r="C9" s="260"/>
      <c r="D9" s="260"/>
      <c r="E9" s="260"/>
      <c r="F9" s="260"/>
      <c r="G9" s="234"/>
      <c r="H9" s="234"/>
      <c r="I9" s="234"/>
    </row>
    <row r="10" spans="2:11">
      <c r="B10" s="235"/>
      <c r="C10" s="235"/>
      <c r="D10" s="235"/>
      <c r="E10" s="235"/>
      <c r="F10" s="174"/>
      <c r="G10" s="146"/>
    </row>
    <row r="11" spans="2:11" ht="28.8" customHeight="1">
      <c r="B11" s="261"/>
      <c r="C11" s="162"/>
      <c r="D11" s="162"/>
      <c r="E11" s="118">
        <v>44651</v>
      </c>
      <c r="F11" s="118">
        <v>44286</v>
      </c>
    </row>
    <row r="12" spans="2:11">
      <c r="B12" s="439"/>
      <c r="C12" s="440"/>
      <c r="D12" s="440"/>
      <c r="E12" s="236"/>
      <c r="F12" s="236"/>
    </row>
    <row r="13" spans="2:11" s="160" customFormat="1">
      <c r="B13" s="237" t="s">
        <v>44</v>
      </c>
      <c r="C13" s="238"/>
      <c r="D13" s="238"/>
      <c r="E13" s="359"/>
      <c r="F13" s="359"/>
    </row>
    <row r="14" spans="2:11" s="160" customFormat="1">
      <c r="B14" s="239"/>
      <c r="C14" s="238"/>
      <c r="D14" s="238"/>
      <c r="E14" s="359"/>
      <c r="F14" s="359"/>
      <c r="H14" s="240"/>
      <c r="I14" s="240"/>
      <c r="J14" s="240"/>
      <c r="K14" s="240"/>
    </row>
    <row r="15" spans="2:11" s="160" customFormat="1">
      <c r="B15" s="434" t="s">
        <v>45</v>
      </c>
      <c r="C15" s="435"/>
      <c r="D15" s="435"/>
      <c r="E15" s="359"/>
      <c r="F15" s="359"/>
      <c r="H15" s="240"/>
      <c r="I15" s="240"/>
      <c r="J15" s="240"/>
      <c r="K15" s="240"/>
    </row>
    <row r="16" spans="2:11" s="160" customFormat="1">
      <c r="B16" s="239" t="s">
        <v>142</v>
      </c>
      <c r="C16" s="241"/>
      <c r="D16" s="241"/>
      <c r="E16" s="359">
        <v>-27126918307</v>
      </c>
      <c r="F16" s="359">
        <v>0</v>
      </c>
      <c r="H16" s="240"/>
      <c r="I16" s="240"/>
      <c r="J16" s="240"/>
      <c r="K16" s="240"/>
    </row>
    <row r="17" spans="2:11" s="160" customFormat="1">
      <c r="B17" s="239" t="s">
        <v>143</v>
      </c>
      <c r="C17" s="238"/>
      <c r="D17" s="241"/>
      <c r="E17" s="359">
        <v>0</v>
      </c>
      <c r="F17" s="359">
        <v>0</v>
      </c>
      <c r="H17" s="240"/>
      <c r="I17" s="240"/>
      <c r="J17" s="240"/>
      <c r="K17" s="240"/>
    </row>
    <row r="18" spans="2:11" s="160" customFormat="1">
      <c r="B18" s="180" t="s">
        <v>144</v>
      </c>
      <c r="C18" s="241"/>
      <c r="D18" s="241"/>
      <c r="E18" s="359">
        <v>-11573496</v>
      </c>
      <c r="F18" s="359">
        <v>0</v>
      </c>
      <c r="H18" s="240"/>
      <c r="I18" s="240"/>
      <c r="J18" s="240"/>
      <c r="K18" s="240"/>
    </row>
    <row r="19" spans="2:11" s="160" customFormat="1">
      <c r="B19" s="180" t="s">
        <v>161</v>
      </c>
      <c r="C19" s="241"/>
      <c r="D19" s="241"/>
      <c r="E19" s="359">
        <v>2664997</v>
      </c>
      <c r="F19" s="359">
        <v>0</v>
      </c>
      <c r="H19" s="240"/>
      <c r="I19" s="240"/>
      <c r="J19" s="240"/>
      <c r="K19" s="240"/>
    </row>
    <row r="20" spans="2:11" s="160" customFormat="1">
      <c r="B20" s="180"/>
      <c r="C20" s="238"/>
      <c r="D20" s="238"/>
      <c r="E20" s="359"/>
      <c r="F20" s="359"/>
      <c r="H20" s="240"/>
      <c r="I20" s="240"/>
      <c r="J20" s="240"/>
      <c r="K20" s="240"/>
    </row>
    <row r="21" spans="2:11" s="191" customFormat="1">
      <c r="B21" s="434" t="s">
        <v>49</v>
      </c>
      <c r="C21" s="435"/>
      <c r="D21" s="435"/>
      <c r="E21" s="378">
        <v>-27135826806</v>
      </c>
      <c r="F21" s="378">
        <v>0</v>
      </c>
      <c r="H21" s="240"/>
      <c r="I21" s="240"/>
      <c r="J21" s="240"/>
      <c r="K21" s="240"/>
    </row>
    <row r="22" spans="2:11" s="160" customFormat="1">
      <c r="B22" s="239"/>
      <c r="C22" s="238"/>
      <c r="D22" s="241"/>
      <c r="E22" s="359"/>
      <c r="F22" s="359"/>
      <c r="H22" s="240"/>
      <c r="I22" s="240"/>
      <c r="J22" s="240"/>
      <c r="K22" s="240"/>
    </row>
    <row r="23" spans="2:11" s="160" customFormat="1">
      <c r="B23" s="237" t="s">
        <v>103</v>
      </c>
      <c r="C23" s="241"/>
      <c r="D23" s="241"/>
      <c r="E23" s="359"/>
      <c r="F23" s="359"/>
      <c r="H23" s="240"/>
      <c r="I23" s="240"/>
      <c r="J23" s="240"/>
      <c r="K23" s="240"/>
    </row>
    <row r="24" spans="2:11" s="160" customFormat="1">
      <c r="B24" s="242"/>
      <c r="C24" s="241"/>
      <c r="D24" s="241"/>
      <c r="E24" s="359"/>
      <c r="F24" s="359"/>
      <c r="H24" s="240"/>
      <c r="I24" s="240"/>
      <c r="J24" s="240"/>
      <c r="K24" s="240"/>
    </row>
    <row r="25" spans="2:11" s="160" customFormat="1">
      <c r="B25" s="437" t="s">
        <v>50</v>
      </c>
      <c r="C25" s="438"/>
      <c r="D25" s="438"/>
      <c r="E25" s="359">
        <v>-1586505127.4200001</v>
      </c>
      <c r="F25" s="359">
        <v>0</v>
      </c>
      <c r="H25" s="240"/>
      <c r="I25" s="240"/>
      <c r="J25" s="240"/>
      <c r="K25" s="240"/>
    </row>
    <row r="26" spans="2:11" s="160" customFormat="1">
      <c r="B26" s="243" t="s">
        <v>51</v>
      </c>
      <c r="C26" s="244"/>
      <c r="D26" s="238"/>
      <c r="E26" s="359">
        <v>28950998295</v>
      </c>
      <c r="F26" s="359">
        <v>0</v>
      </c>
      <c r="H26" s="240"/>
    </row>
    <row r="27" spans="2:11" s="160" customFormat="1">
      <c r="B27" s="243"/>
      <c r="C27" s="244"/>
      <c r="D27" s="241"/>
      <c r="E27" s="359"/>
      <c r="F27" s="359"/>
      <c r="H27" s="240"/>
    </row>
    <row r="28" spans="2:11" s="160" customFormat="1">
      <c r="B28" s="434" t="s">
        <v>135</v>
      </c>
      <c r="C28" s="435"/>
      <c r="D28" s="435"/>
      <c r="E28" s="378">
        <v>27364493167.580002</v>
      </c>
      <c r="F28" s="378">
        <v>0</v>
      </c>
      <c r="H28" s="240"/>
    </row>
    <row r="29" spans="2:11" s="160" customFormat="1">
      <c r="B29" s="245" t="s">
        <v>168</v>
      </c>
      <c r="C29" s="246"/>
      <c r="D29" s="246"/>
      <c r="E29" s="378">
        <v>0</v>
      </c>
      <c r="F29" s="378">
        <v>0</v>
      </c>
      <c r="H29" s="240"/>
    </row>
    <row r="30" spans="2:11" s="247" customFormat="1">
      <c r="B30" s="248" t="s">
        <v>169</v>
      </c>
      <c r="C30" s="249"/>
      <c r="D30" s="249"/>
      <c r="E30" s="379">
        <v>228666361.58000183</v>
      </c>
      <c r="F30" s="379">
        <v>0</v>
      </c>
      <c r="I30" s="380">
        <v>1.8179416656494141E-6</v>
      </c>
      <c r="J30" s="380">
        <v>0</v>
      </c>
    </row>
    <row r="31" spans="2:11" s="160" customFormat="1">
      <c r="B31" s="174"/>
      <c r="C31" s="251"/>
      <c r="D31" s="251"/>
      <c r="E31" s="252"/>
      <c r="F31" s="252"/>
      <c r="I31" s="253"/>
      <c r="J31" s="254"/>
      <c r="K31" s="255"/>
    </row>
    <row r="32" spans="2:11" s="160" customFormat="1">
      <c r="B32" s="24" t="s">
        <v>137</v>
      </c>
      <c r="C32" s="24"/>
      <c r="D32" s="24"/>
      <c r="E32" s="24"/>
      <c r="F32" s="24"/>
      <c r="I32" s="254"/>
      <c r="J32" s="254"/>
      <c r="K32" s="255"/>
    </row>
    <row r="33" spans="1:11">
      <c r="E33" s="1"/>
      <c r="F33" s="1"/>
      <c r="I33" s="256"/>
      <c r="J33" s="256"/>
      <c r="K33" s="256"/>
    </row>
    <row r="34" spans="1:11">
      <c r="E34" s="1"/>
      <c r="F34" s="1"/>
      <c r="G34" s="146"/>
      <c r="I34" s="160"/>
    </row>
    <row r="35" spans="1:11">
      <c r="B35" s="150" t="s">
        <v>138</v>
      </c>
      <c r="E35" s="1"/>
      <c r="F35" s="1"/>
      <c r="G35" s="146"/>
      <c r="I35" s="160"/>
    </row>
    <row r="36" spans="1:11">
      <c r="B36" s="150"/>
      <c r="E36" s="1"/>
      <c r="F36" s="1"/>
      <c r="G36" s="146"/>
      <c r="I36" s="160"/>
    </row>
    <row r="37" spans="1:11">
      <c r="B37" s="150"/>
      <c r="E37" s="1"/>
      <c r="F37" s="1"/>
      <c r="G37" s="146"/>
      <c r="I37" s="160"/>
    </row>
    <row r="38" spans="1:11">
      <c r="B38" s="150"/>
      <c r="E38" s="1"/>
      <c r="F38" s="1"/>
      <c r="G38" s="146"/>
      <c r="I38" s="160"/>
    </row>
    <row r="40" spans="1:11" s="160" customFormat="1">
      <c r="C40" s="208"/>
      <c r="D40" s="208"/>
      <c r="E40" s="211"/>
      <c r="H40" s="208"/>
    </row>
    <row r="41" spans="1:11" s="150" customFormat="1">
      <c r="A41" s="148"/>
      <c r="B41" s="149" t="s">
        <v>356</v>
      </c>
      <c r="C41" s="149"/>
      <c r="D41" s="151" t="s">
        <v>206</v>
      </c>
      <c r="F41" s="152" t="s">
        <v>99</v>
      </c>
    </row>
    <row r="42" spans="1:11" s="150" customFormat="1">
      <c r="A42" s="148"/>
      <c r="B42" s="153" t="s">
        <v>205</v>
      </c>
      <c r="D42" s="153" t="s">
        <v>205</v>
      </c>
      <c r="F42" s="153" t="s">
        <v>28</v>
      </c>
    </row>
    <row r="43" spans="1:11">
      <c r="C43" s="1"/>
      <c r="D43" s="1"/>
      <c r="E43" s="1"/>
      <c r="F43" s="1"/>
    </row>
  </sheetData>
  <customSheetViews>
    <customSheetView guid="{B9F63820-5C32-455A-BC9D-0BE84D6B0867}" scale="80" showGridLines="0" fitToPage="1" hiddenRows="1" state="hidden">
      <pane ySplit="7" topLeftCell="A25" activePane="bottomLeft" state="frozen"/>
      <selection pane="bottomLeft" activeCell="B2" sqref="B2:G44"/>
      <pageMargins left="0.7" right="0.7" top="0.75" bottom="0.75" header="0.3" footer="0.3"/>
      <pageSetup paperSize="9" scale="71" fitToHeight="0" orientation="portrait" r:id="rId1"/>
    </customSheetView>
    <customSheetView guid="{7015FC6D-0680-4B00-AA0E-B83DA1D0B666}" scale="80" showPageBreaks="1" showGridLines="0" fitToPage="1" printArea="1" hiddenRows="1">
      <pane ySplit="7" topLeftCell="A25" activePane="bottomLeft" state="frozen"/>
      <selection pane="bottomLeft" activeCell="B2" sqref="B2:G44"/>
      <pageMargins left="0.7" right="0.7" top="0.75" bottom="0.75" header="0.3" footer="0.3"/>
      <pageSetup paperSize="9" scale="71"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7" right="0.7" top="0.75" bottom="0.75" header="0.3" footer="0.3"/>
      <pageSetup paperSize="9" scale="71" fitToHeight="0" orientation="portrait" r:id="rId3"/>
    </customSheetView>
    <customSheetView guid="{F3648BCD-1CED-4BBB-AE63-37BDB925883F}" scale="80" showGridLines="0" fitToPage="1" hiddenRows="1">
      <pane ySplit="7" topLeftCell="A25" activePane="bottomLeft" state="frozen"/>
      <selection pane="bottomLeft" activeCell="B2" sqref="B2:G44"/>
      <pageMargins left="0.7" right="0.7" top="0.75" bottom="0.75" header="0.3" footer="0.3"/>
      <pageSetup paperSize="9" scale="71" fitToHeight="0" orientation="portrait" r:id="rId4"/>
    </customSheetView>
  </customSheetViews>
  <mergeCells count="7">
    <mergeCell ref="B6:G6"/>
    <mergeCell ref="B28:D28"/>
    <mergeCell ref="B7:F7"/>
    <mergeCell ref="B15:D15"/>
    <mergeCell ref="B21:D21"/>
    <mergeCell ref="B25:D25"/>
    <mergeCell ref="B12:D12"/>
  </mergeCells>
  <hyperlinks>
    <hyperlink ref="F5" location="INDICE!A1" display="Índice" xr:uid="{9029DE74-9442-480E-9BEB-5BD7B6239876}"/>
  </hyperlinks>
  <pageMargins left="0.7" right="0.7" top="0.75" bottom="0.75" header="0.3" footer="0.3"/>
  <pageSetup paperSize="9" scale="70" fitToHeight="0"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N65"/>
  <sheetViews>
    <sheetView zoomScaleNormal="100" workbookViewId="0">
      <pane xSplit="6" ySplit="3" topLeftCell="G4" activePane="bottomRight" state="frozen"/>
      <selection activeCell="D410" sqref="D410"/>
      <selection pane="topRight" activeCell="D410" sqref="D410"/>
      <selection pane="bottomLeft" activeCell="D410" sqref="D410"/>
      <selection pane="bottomRight" activeCell="J62" sqref="J62"/>
    </sheetView>
  </sheetViews>
  <sheetFormatPr baseColWidth="10" defaultColWidth="9.109375" defaultRowHeight="15" customHeight="1"/>
  <cols>
    <col min="1" max="1" width="53.33203125" style="12" bestFit="1" customWidth="1"/>
    <col min="2" max="2" width="16" style="54" customWidth="1"/>
    <col min="3" max="3" width="15" style="12" bestFit="1" customWidth="1"/>
    <col min="4" max="4" width="15.109375" style="12" bestFit="1" customWidth="1"/>
    <col min="5" max="5" width="16.5546875" style="12" bestFit="1" customWidth="1"/>
    <col min="6" max="6" width="14.109375" style="55" bestFit="1" customWidth="1"/>
    <col min="7" max="7" width="17.5546875" style="54" bestFit="1" customWidth="1"/>
    <col min="8" max="9" width="18.109375" style="54" bestFit="1" customWidth="1"/>
    <col min="10" max="10" width="13.5546875" style="54" bestFit="1" customWidth="1"/>
    <col min="11" max="11" width="13.6640625" style="54" bestFit="1" customWidth="1"/>
    <col min="12" max="12" width="13.109375" style="54" customWidth="1"/>
    <col min="13" max="13" width="13.44140625" style="54" bestFit="1" customWidth="1"/>
    <col min="14" max="14" width="16" style="37" bestFit="1" customWidth="1"/>
    <col min="15" max="40" width="9.109375" style="37"/>
    <col min="41" max="248" width="9.109375" style="12"/>
    <col min="249" max="249" width="33.6640625" style="12" customWidth="1"/>
    <col min="250" max="250" width="16" style="12" customWidth="1"/>
    <col min="251" max="252" width="15" style="12" bestFit="1" customWidth="1"/>
    <col min="253" max="253" width="16.5546875" style="12" bestFit="1" customWidth="1"/>
    <col min="254" max="254" width="12.5546875" style="12" customWidth="1"/>
    <col min="255" max="255" width="17.5546875" style="12" bestFit="1" customWidth="1"/>
    <col min="256" max="257" width="18.109375" style="12" bestFit="1" customWidth="1"/>
    <col min="258" max="258" width="12.88671875" style="12" bestFit="1" customWidth="1"/>
    <col min="259" max="260" width="16.5546875" style="12" bestFit="1" customWidth="1"/>
    <col min="261" max="262" width="13.109375" style="12" bestFit="1" customWidth="1"/>
    <col min="263" max="263" width="15.5546875" style="12" bestFit="1" customWidth="1"/>
    <col min="264" max="264" width="13.6640625" style="12" bestFit="1" customWidth="1"/>
    <col min="265" max="267" width="12.33203125" style="12" bestFit="1" customWidth="1"/>
    <col min="268" max="268" width="17.5546875" style="12" bestFit="1" customWidth="1"/>
    <col min="269" max="269" width="12.33203125" style="12" bestFit="1" customWidth="1"/>
    <col min="270" max="270" width="13.44140625" style="12" bestFit="1" customWidth="1"/>
    <col min="271" max="504" width="9.109375" style="12"/>
    <col min="505" max="505" width="33.6640625" style="12" customWidth="1"/>
    <col min="506" max="506" width="16" style="12" customWidth="1"/>
    <col min="507" max="508" width="15" style="12" bestFit="1" customWidth="1"/>
    <col min="509" max="509" width="16.5546875" style="12" bestFit="1" customWidth="1"/>
    <col min="510" max="510" width="12.5546875" style="12" customWidth="1"/>
    <col min="511" max="511" width="17.5546875" style="12" bestFit="1" customWidth="1"/>
    <col min="512" max="513" width="18.109375" style="12" bestFit="1" customWidth="1"/>
    <col min="514" max="514" width="12.88671875" style="12" bestFit="1" customWidth="1"/>
    <col min="515" max="516" width="16.5546875" style="12" bestFit="1" customWidth="1"/>
    <col min="517" max="518" width="13.109375" style="12" bestFit="1" customWidth="1"/>
    <col min="519" max="519" width="15.5546875" style="12" bestFit="1" customWidth="1"/>
    <col min="520" max="520" width="13.6640625" style="12" bestFit="1" customWidth="1"/>
    <col min="521" max="523" width="12.33203125" style="12" bestFit="1" customWidth="1"/>
    <col min="524" max="524" width="17.5546875" style="12" bestFit="1" customWidth="1"/>
    <col min="525" max="525" width="12.33203125" style="12" bestFit="1" customWidth="1"/>
    <col min="526" max="526" width="13.44140625" style="12" bestFit="1" customWidth="1"/>
    <col min="527" max="760" width="9.109375" style="12"/>
    <col min="761" max="761" width="33.6640625" style="12" customWidth="1"/>
    <col min="762" max="762" width="16" style="12" customWidth="1"/>
    <col min="763" max="764" width="15" style="12" bestFit="1" customWidth="1"/>
    <col min="765" max="765" width="16.5546875" style="12" bestFit="1" customWidth="1"/>
    <col min="766" max="766" width="12.5546875" style="12" customWidth="1"/>
    <col min="767" max="767" width="17.5546875" style="12" bestFit="1" customWidth="1"/>
    <col min="768" max="769" width="18.109375" style="12" bestFit="1" customWidth="1"/>
    <col min="770" max="770" width="12.88671875" style="12" bestFit="1" customWidth="1"/>
    <col min="771" max="772" width="16.5546875" style="12" bestFit="1" customWidth="1"/>
    <col min="773" max="774" width="13.109375" style="12" bestFit="1" customWidth="1"/>
    <col min="775" max="775" width="15.5546875" style="12" bestFit="1" customWidth="1"/>
    <col min="776" max="776" width="13.6640625" style="12" bestFit="1" customWidth="1"/>
    <col min="777" max="779" width="12.33203125" style="12" bestFit="1" customWidth="1"/>
    <col min="780" max="780" width="17.5546875" style="12" bestFit="1" customWidth="1"/>
    <col min="781" max="781" width="12.33203125" style="12" bestFit="1" customWidth="1"/>
    <col min="782" max="782" width="13.44140625" style="12" bestFit="1" customWidth="1"/>
    <col min="783" max="1016" width="9.109375" style="12"/>
    <col min="1017" max="1017" width="33.6640625" style="12" customWidth="1"/>
    <col min="1018" max="1018" width="16" style="12" customWidth="1"/>
    <col min="1019" max="1020" width="15" style="12" bestFit="1" customWidth="1"/>
    <col min="1021" max="1021" width="16.5546875" style="12" bestFit="1" customWidth="1"/>
    <col min="1022" max="1022" width="12.5546875" style="12" customWidth="1"/>
    <col min="1023" max="1023" width="17.5546875" style="12" bestFit="1" customWidth="1"/>
    <col min="1024" max="1025" width="18.109375" style="12" bestFit="1" customWidth="1"/>
    <col min="1026" max="1026" width="12.88671875" style="12" bestFit="1" customWidth="1"/>
    <col min="1027" max="1028" width="16.5546875" style="12" bestFit="1" customWidth="1"/>
    <col min="1029" max="1030" width="13.109375" style="12" bestFit="1" customWidth="1"/>
    <col min="1031" max="1031" width="15.5546875" style="12" bestFit="1" customWidth="1"/>
    <col min="1032" max="1032" width="13.6640625" style="12" bestFit="1" customWidth="1"/>
    <col min="1033" max="1035" width="12.33203125" style="12" bestFit="1" customWidth="1"/>
    <col min="1036" max="1036" width="17.5546875" style="12" bestFit="1" customWidth="1"/>
    <col min="1037" max="1037" width="12.33203125" style="12" bestFit="1" customWidth="1"/>
    <col min="1038" max="1038" width="13.44140625" style="12" bestFit="1" customWidth="1"/>
    <col min="1039" max="1272" width="9.109375" style="12"/>
    <col min="1273" max="1273" width="33.6640625" style="12" customWidth="1"/>
    <col min="1274" max="1274" width="16" style="12" customWidth="1"/>
    <col min="1275" max="1276" width="15" style="12" bestFit="1" customWidth="1"/>
    <col min="1277" max="1277" width="16.5546875" style="12" bestFit="1" customWidth="1"/>
    <col min="1278" max="1278" width="12.5546875" style="12" customWidth="1"/>
    <col min="1279" max="1279" width="17.5546875" style="12" bestFit="1" customWidth="1"/>
    <col min="1280" max="1281" width="18.109375" style="12" bestFit="1" customWidth="1"/>
    <col min="1282" max="1282" width="12.88671875" style="12" bestFit="1" customWidth="1"/>
    <col min="1283" max="1284" width="16.5546875" style="12" bestFit="1" customWidth="1"/>
    <col min="1285" max="1286" width="13.109375" style="12" bestFit="1" customWidth="1"/>
    <col min="1287" max="1287" width="15.5546875" style="12" bestFit="1" customWidth="1"/>
    <col min="1288" max="1288" width="13.6640625" style="12" bestFit="1" customWidth="1"/>
    <col min="1289" max="1291" width="12.33203125" style="12" bestFit="1" customWidth="1"/>
    <col min="1292" max="1292" width="17.5546875" style="12" bestFit="1" customWidth="1"/>
    <col min="1293" max="1293" width="12.33203125" style="12" bestFit="1" customWidth="1"/>
    <col min="1294" max="1294" width="13.44140625" style="12" bestFit="1" customWidth="1"/>
    <col min="1295" max="1528" width="9.109375" style="12"/>
    <col min="1529" max="1529" width="33.6640625" style="12" customWidth="1"/>
    <col min="1530" max="1530" width="16" style="12" customWidth="1"/>
    <col min="1531" max="1532" width="15" style="12" bestFit="1" customWidth="1"/>
    <col min="1533" max="1533" width="16.5546875" style="12" bestFit="1" customWidth="1"/>
    <col min="1534" max="1534" width="12.5546875" style="12" customWidth="1"/>
    <col min="1535" max="1535" width="17.5546875" style="12" bestFit="1" customWidth="1"/>
    <col min="1536" max="1537" width="18.109375" style="12" bestFit="1" customWidth="1"/>
    <col min="1538" max="1538" width="12.88671875" style="12" bestFit="1" customWidth="1"/>
    <col min="1539" max="1540" width="16.5546875" style="12" bestFit="1" customWidth="1"/>
    <col min="1541" max="1542" width="13.109375" style="12" bestFit="1" customWidth="1"/>
    <col min="1543" max="1543" width="15.5546875" style="12" bestFit="1" customWidth="1"/>
    <col min="1544" max="1544" width="13.6640625" style="12" bestFit="1" customWidth="1"/>
    <col min="1545" max="1547" width="12.33203125" style="12" bestFit="1" customWidth="1"/>
    <col min="1548" max="1548" width="17.5546875" style="12" bestFit="1" customWidth="1"/>
    <col min="1549" max="1549" width="12.33203125" style="12" bestFit="1" customWidth="1"/>
    <col min="1550" max="1550" width="13.44140625" style="12" bestFit="1" customWidth="1"/>
    <col min="1551" max="1784" width="9.109375" style="12"/>
    <col min="1785" max="1785" width="33.6640625" style="12" customWidth="1"/>
    <col min="1786" max="1786" width="16" style="12" customWidth="1"/>
    <col min="1787" max="1788" width="15" style="12" bestFit="1" customWidth="1"/>
    <col min="1789" max="1789" width="16.5546875" style="12" bestFit="1" customWidth="1"/>
    <col min="1790" max="1790" width="12.5546875" style="12" customWidth="1"/>
    <col min="1791" max="1791" width="17.5546875" style="12" bestFit="1" customWidth="1"/>
    <col min="1792" max="1793" width="18.109375" style="12" bestFit="1" customWidth="1"/>
    <col min="1794" max="1794" width="12.88671875" style="12" bestFit="1" customWidth="1"/>
    <col min="1795" max="1796" width="16.5546875" style="12" bestFit="1" customWidth="1"/>
    <col min="1797" max="1798" width="13.109375" style="12" bestFit="1" customWidth="1"/>
    <col min="1799" max="1799" width="15.5546875" style="12" bestFit="1" customWidth="1"/>
    <col min="1800" max="1800" width="13.6640625" style="12" bestFit="1" customWidth="1"/>
    <col min="1801" max="1803" width="12.33203125" style="12" bestFit="1" customWidth="1"/>
    <col min="1804" max="1804" width="17.5546875" style="12" bestFit="1" customWidth="1"/>
    <col min="1805" max="1805" width="12.33203125" style="12" bestFit="1" customWidth="1"/>
    <col min="1806" max="1806" width="13.44140625" style="12" bestFit="1" customWidth="1"/>
    <col min="1807" max="2040" width="9.109375" style="12"/>
    <col min="2041" max="2041" width="33.6640625" style="12" customWidth="1"/>
    <col min="2042" max="2042" width="16" style="12" customWidth="1"/>
    <col min="2043" max="2044" width="15" style="12" bestFit="1" customWidth="1"/>
    <col min="2045" max="2045" width="16.5546875" style="12" bestFit="1" customWidth="1"/>
    <col min="2046" max="2046" width="12.5546875" style="12" customWidth="1"/>
    <col min="2047" max="2047" width="17.5546875" style="12" bestFit="1" customWidth="1"/>
    <col min="2048" max="2049" width="18.109375" style="12" bestFit="1" customWidth="1"/>
    <col min="2050" max="2050" width="12.88671875" style="12" bestFit="1" customWidth="1"/>
    <col min="2051" max="2052" width="16.5546875" style="12" bestFit="1" customWidth="1"/>
    <col min="2053" max="2054" width="13.109375" style="12" bestFit="1" customWidth="1"/>
    <col min="2055" max="2055" width="15.5546875" style="12" bestFit="1" customWidth="1"/>
    <col min="2056" max="2056" width="13.6640625" style="12" bestFit="1" customWidth="1"/>
    <col min="2057" max="2059" width="12.33203125" style="12" bestFit="1" customWidth="1"/>
    <col min="2060" max="2060" width="17.5546875" style="12" bestFit="1" customWidth="1"/>
    <col min="2061" max="2061" width="12.33203125" style="12" bestFit="1" customWidth="1"/>
    <col min="2062" max="2062" width="13.44140625" style="12" bestFit="1" customWidth="1"/>
    <col min="2063" max="2296" width="9.109375" style="12"/>
    <col min="2297" max="2297" width="33.6640625" style="12" customWidth="1"/>
    <col min="2298" max="2298" width="16" style="12" customWidth="1"/>
    <col min="2299" max="2300" width="15" style="12" bestFit="1" customWidth="1"/>
    <col min="2301" max="2301" width="16.5546875" style="12" bestFit="1" customWidth="1"/>
    <col min="2302" max="2302" width="12.5546875" style="12" customWidth="1"/>
    <col min="2303" max="2303" width="17.5546875" style="12" bestFit="1" customWidth="1"/>
    <col min="2304" max="2305" width="18.109375" style="12" bestFit="1" customWidth="1"/>
    <col min="2306" max="2306" width="12.88671875" style="12" bestFit="1" customWidth="1"/>
    <col min="2307" max="2308" width="16.5546875" style="12" bestFit="1" customWidth="1"/>
    <col min="2309" max="2310" width="13.109375" style="12" bestFit="1" customWidth="1"/>
    <col min="2311" max="2311" width="15.5546875" style="12" bestFit="1" customWidth="1"/>
    <col min="2312" max="2312" width="13.6640625" style="12" bestFit="1" customWidth="1"/>
    <col min="2313" max="2315" width="12.33203125" style="12" bestFit="1" customWidth="1"/>
    <col min="2316" max="2316" width="17.5546875" style="12" bestFit="1" customWidth="1"/>
    <col min="2317" max="2317" width="12.33203125" style="12" bestFit="1" customWidth="1"/>
    <col min="2318" max="2318" width="13.44140625" style="12" bestFit="1" customWidth="1"/>
    <col min="2319" max="2552" width="9.109375" style="12"/>
    <col min="2553" max="2553" width="33.6640625" style="12" customWidth="1"/>
    <col min="2554" max="2554" width="16" style="12" customWidth="1"/>
    <col min="2555" max="2556" width="15" style="12" bestFit="1" customWidth="1"/>
    <col min="2557" max="2557" width="16.5546875" style="12" bestFit="1" customWidth="1"/>
    <col min="2558" max="2558" width="12.5546875" style="12" customWidth="1"/>
    <col min="2559" max="2559" width="17.5546875" style="12" bestFit="1" customWidth="1"/>
    <col min="2560" max="2561" width="18.109375" style="12" bestFit="1" customWidth="1"/>
    <col min="2562" max="2562" width="12.88671875" style="12" bestFit="1" customWidth="1"/>
    <col min="2563" max="2564" width="16.5546875" style="12" bestFit="1" customWidth="1"/>
    <col min="2565" max="2566" width="13.109375" style="12" bestFit="1" customWidth="1"/>
    <col min="2567" max="2567" width="15.5546875" style="12" bestFit="1" customWidth="1"/>
    <col min="2568" max="2568" width="13.6640625" style="12" bestFit="1" customWidth="1"/>
    <col min="2569" max="2571" width="12.33203125" style="12" bestFit="1" customWidth="1"/>
    <col min="2572" max="2572" width="17.5546875" style="12" bestFit="1" customWidth="1"/>
    <col min="2573" max="2573" width="12.33203125" style="12" bestFit="1" customWidth="1"/>
    <col min="2574" max="2574" width="13.44140625" style="12" bestFit="1" customWidth="1"/>
    <col min="2575" max="2808" width="9.109375" style="12"/>
    <col min="2809" max="2809" width="33.6640625" style="12" customWidth="1"/>
    <col min="2810" max="2810" width="16" style="12" customWidth="1"/>
    <col min="2811" max="2812" width="15" style="12" bestFit="1" customWidth="1"/>
    <col min="2813" max="2813" width="16.5546875" style="12" bestFit="1" customWidth="1"/>
    <col min="2814" max="2814" width="12.5546875" style="12" customWidth="1"/>
    <col min="2815" max="2815" width="17.5546875" style="12" bestFit="1" customWidth="1"/>
    <col min="2816" max="2817" width="18.109375" style="12" bestFit="1" customWidth="1"/>
    <col min="2818" max="2818" width="12.88671875" style="12" bestFit="1" customWidth="1"/>
    <col min="2819" max="2820" width="16.5546875" style="12" bestFit="1" customWidth="1"/>
    <col min="2821" max="2822" width="13.109375" style="12" bestFit="1" customWidth="1"/>
    <col min="2823" max="2823" width="15.5546875" style="12" bestFit="1" customWidth="1"/>
    <col min="2824" max="2824" width="13.6640625" style="12" bestFit="1" customWidth="1"/>
    <col min="2825" max="2827" width="12.33203125" style="12" bestFit="1" customWidth="1"/>
    <col min="2828" max="2828" width="17.5546875" style="12" bestFit="1" customWidth="1"/>
    <col min="2829" max="2829" width="12.33203125" style="12" bestFit="1" customWidth="1"/>
    <col min="2830" max="2830" width="13.44140625" style="12" bestFit="1" customWidth="1"/>
    <col min="2831" max="3064" width="9.109375" style="12"/>
    <col min="3065" max="3065" width="33.6640625" style="12" customWidth="1"/>
    <col min="3066" max="3066" width="16" style="12" customWidth="1"/>
    <col min="3067" max="3068" width="15" style="12" bestFit="1" customWidth="1"/>
    <col min="3069" max="3069" width="16.5546875" style="12" bestFit="1" customWidth="1"/>
    <col min="3070" max="3070" width="12.5546875" style="12" customWidth="1"/>
    <col min="3071" max="3071" width="17.5546875" style="12" bestFit="1" customWidth="1"/>
    <col min="3072" max="3073" width="18.109375" style="12" bestFit="1" customWidth="1"/>
    <col min="3074" max="3074" width="12.88671875" style="12" bestFit="1" customWidth="1"/>
    <col min="3075" max="3076" width="16.5546875" style="12" bestFit="1" customWidth="1"/>
    <col min="3077" max="3078" width="13.109375" style="12" bestFit="1" customWidth="1"/>
    <col min="3079" max="3079" width="15.5546875" style="12" bestFit="1" customWidth="1"/>
    <col min="3080" max="3080" width="13.6640625" style="12" bestFit="1" customWidth="1"/>
    <col min="3081" max="3083" width="12.33203125" style="12" bestFit="1" customWidth="1"/>
    <col min="3084" max="3084" width="17.5546875" style="12" bestFit="1" customWidth="1"/>
    <col min="3085" max="3085" width="12.33203125" style="12" bestFit="1" customWidth="1"/>
    <col min="3086" max="3086" width="13.44140625" style="12" bestFit="1" customWidth="1"/>
    <col min="3087" max="3320" width="9.109375" style="12"/>
    <col min="3321" max="3321" width="33.6640625" style="12" customWidth="1"/>
    <col min="3322" max="3322" width="16" style="12" customWidth="1"/>
    <col min="3323" max="3324" width="15" style="12" bestFit="1" customWidth="1"/>
    <col min="3325" max="3325" width="16.5546875" style="12" bestFit="1" customWidth="1"/>
    <col min="3326" max="3326" width="12.5546875" style="12" customWidth="1"/>
    <col min="3327" max="3327" width="17.5546875" style="12" bestFit="1" customWidth="1"/>
    <col min="3328" max="3329" width="18.109375" style="12" bestFit="1" customWidth="1"/>
    <col min="3330" max="3330" width="12.88671875" style="12" bestFit="1" customWidth="1"/>
    <col min="3331" max="3332" width="16.5546875" style="12" bestFit="1" customWidth="1"/>
    <col min="3333" max="3334" width="13.109375" style="12" bestFit="1" customWidth="1"/>
    <col min="3335" max="3335" width="15.5546875" style="12" bestFit="1" customWidth="1"/>
    <col min="3336" max="3336" width="13.6640625" style="12" bestFit="1" customWidth="1"/>
    <col min="3337" max="3339" width="12.33203125" style="12" bestFit="1" customWidth="1"/>
    <col min="3340" max="3340" width="17.5546875" style="12" bestFit="1" customWidth="1"/>
    <col min="3341" max="3341" width="12.33203125" style="12" bestFit="1" customWidth="1"/>
    <col min="3342" max="3342" width="13.44140625" style="12" bestFit="1" customWidth="1"/>
    <col min="3343" max="3576" width="9.109375" style="12"/>
    <col min="3577" max="3577" width="33.6640625" style="12" customWidth="1"/>
    <col min="3578" max="3578" width="16" style="12" customWidth="1"/>
    <col min="3579" max="3580" width="15" style="12" bestFit="1" customWidth="1"/>
    <col min="3581" max="3581" width="16.5546875" style="12" bestFit="1" customWidth="1"/>
    <col min="3582" max="3582" width="12.5546875" style="12" customWidth="1"/>
    <col min="3583" max="3583" width="17.5546875" style="12" bestFit="1" customWidth="1"/>
    <col min="3584" max="3585" width="18.109375" style="12" bestFit="1" customWidth="1"/>
    <col min="3586" max="3586" width="12.88671875" style="12" bestFit="1" customWidth="1"/>
    <col min="3587" max="3588" width="16.5546875" style="12" bestFit="1" customWidth="1"/>
    <col min="3589" max="3590" width="13.109375" style="12" bestFit="1" customWidth="1"/>
    <col min="3591" max="3591" width="15.5546875" style="12" bestFit="1" customWidth="1"/>
    <col min="3592" max="3592" width="13.6640625" style="12" bestFit="1" customWidth="1"/>
    <col min="3593" max="3595" width="12.33203125" style="12" bestFit="1" customWidth="1"/>
    <col min="3596" max="3596" width="17.5546875" style="12" bestFit="1" customWidth="1"/>
    <col min="3597" max="3597" width="12.33203125" style="12" bestFit="1" customWidth="1"/>
    <col min="3598" max="3598" width="13.44140625" style="12" bestFit="1" customWidth="1"/>
    <col min="3599" max="3832" width="9.109375" style="12"/>
    <col min="3833" max="3833" width="33.6640625" style="12" customWidth="1"/>
    <col min="3834" max="3834" width="16" style="12" customWidth="1"/>
    <col min="3835" max="3836" width="15" style="12" bestFit="1" customWidth="1"/>
    <col min="3837" max="3837" width="16.5546875" style="12" bestFit="1" customWidth="1"/>
    <col min="3838" max="3838" width="12.5546875" style="12" customWidth="1"/>
    <col min="3839" max="3839" width="17.5546875" style="12" bestFit="1" customWidth="1"/>
    <col min="3840" max="3841" width="18.109375" style="12" bestFit="1" customWidth="1"/>
    <col min="3842" max="3842" width="12.88671875" style="12" bestFit="1" customWidth="1"/>
    <col min="3843" max="3844" width="16.5546875" style="12" bestFit="1" customWidth="1"/>
    <col min="3845" max="3846" width="13.109375" style="12" bestFit="1" customWidth="1"/>
    <col min="3847" max="3847" width="15.5546875" style="12" bestFit="1" customWidth="1"/>
    <col min="3848" max="3848" width="13.6640625" style="12" bestFit="1" customWidth="1"/>
    <col min="3849" max="3851" width="12.33203125" style="12" bestFit="1" customWidth="1"/>
    <col min="3852" max="3852" width="17.5546875" style="12" bestFit="1" customWidth="1"/>
    <col min="3853" max="3853" width="12.33203125" style="12" bestFit="1" customWidth="1"/>
    <col min="3854" max="3854" width="13.44140625" style="12" bestFit="1" customWidth="1"/>
    <col min="3855" max="4088" width="9.109375" style="12"/>
    <col min="4089" max="4089" width="33.6640625" style="12" customWidth="1"/>
    <col min="4090" max="4090" width="16" style="12" customWidth="1"/>
    <col min="4091" max="4092" width="15" style="12" bestFit="1" customWidth="1"/>
    <col min="4093" max="4093" width="16.5546875" style="12" bestFit="1" customWidth="1"/>
    <col min="4094" max="4094" width="12.5546875" style="12" customWidth="1"/>
    <col min="4095" max="4095" width="17.5546875" style="12" bestFit="1" customWidth="1"/>
    <col min="4096" max="4097" width="18.109375" style="12" bestFit="1" customWidth="1"/>
    <col min="4098" max="4098" width="12.88671875" style="12" bestFit="1" customWidth="1"/>
    <col min="4099" max="4100" width="16.5546875" style="12" bestFit="1" customWidth="1"/>
    <col min="4101" max="4102" width="13.109375" style="12" bestFit="1" customWidth="1"/>
    <col min="4103" max="4103" width="15.5546875" style="12" bestFit="1" customWidth="1"/>
    <col min="4104" max="4104" width="13.6640625" style="12" bestFit="1" customWidth="1"/>
    <col min="4105" max="4107" width="12.33203125" style="12" bestFit="1" customWidth="1"/>
    <col min="4108" max="4108" width="17.5546875" style="12" bestFit="1" customWidth="1"/>
    <col min="4109" max="4109" width="12.33203125" style="12" bestFit="1" customWidth="1"/>
    <col min="4110" max="4110" width="13.44140625" style="12" bestFit="1" customWidth="1"/>
    <col min="4111" max="4344" width="9.109375" style="12"/>
    <col min="4345" max="4345" width="33.6640625" style="12" customWidth="1"/>
    <col min="4346" max="4346" width="16" style="12" customWidth="1"/>
    <col min="4347" max="4348" width="15" style="12" bestFit="1" customWidth="1"/>
    <col min="4349" max="4349" width="16.5546875" style="12" bestFit="1" customWidth="1"/>
    <col min="4350" max="4350" width="12.5546875" style="12" customWidth="1"/>
    <col min="4351" max="4351" width="17.5546875" style="12" bestFit="1" customWidth="1"/>
    <col min="4352" max="4353" width="18.109375" style="12" bestFit="1" customWidth="1"/>
    <col min="4354" max="4354" width="12.88671875" style="12" bestFit="1" customWidth="1"/>
    <col min="4355" max="4356" width="16.5546875" style="12" bestFit="1" customWidth="1"/>
    <col min="4357" max="4358" width="13.109375" style="12" bestFit="1" customWidth="1"/>
    <col min="4359" max="4359" width="15.5546875" style="12" bestFit="1" customWidth="1"/>
    <col min="4360" max="4360" width="13.6640625" style="12" bestFit="1" customWidth="1"/>
    <col min="4361" max="4363" width="12.33203125" style="12" bestFit="1" customWidth="1"/>
    <col min="4364" max="4364" width="17.5546875" style="12" bestFit="1" customWidth="1"/>
    <col min="4365" max="4365" width="12.33203125" style="12" bestFit="1" customWidth="1"/>
    <col min="4366" max="4366" width="13.44140625" style="12" bestFit="1" customWidth="1"/>
    <col min="4367" max="4600" width="9.109375" style="12"/>
    <col min="4601" max="4601" width="33.6640625" style="12" customWidth="1"/>
    <col min="4602" max="4602" width="16" style="12" customWidth="1"/>
    <col min="4603" max="4604" width="15" style="12" bestFit="1" customWidth="1"/>
    <col min="4605" max="4605" width="16.5546875" style="12" bestFit="1" customWidth="1"/>
    <col min="4606" max="4606" width="12.5546875" style="12" customWidth="1"/>
    <col min="4607" max="4607" width="17.5546875" style="12" bestFit="1" customWidth="1"/>
    <col min="4608" max="4609" width="18.109375" style="12" bestFit="1" customWidth="1"/>
    <col min="4610" max="4610" width="12.88671875" style="12" bestFit="1" customWidth="1"/>
    <col min="4611" max="4612" width="16.5546875" style="12" bestFit="1" customWidth="1"/>
    <col min="4613" max="4614" width="13.109375" style="12" bestFit="1" customWidth="1"/>
    <col min="4615" max="4615" width="15.5546875" style="12" bestFit="1" customWidth="1"/>
    <col min="4616" max="4616" width="13.6640625" style="12" bestFit="1" customWidth="1"/>
    <col min="4617" max="4619" width="12.33203125" style="12" bestFit="1" customWidth="1"/>
    <col min="4620" max="4620" width="17.5546875" style="12" bestFit="1" customWidth="1"/>
    <col min="4621" max="4621" width="12.33203125" style="12" bestFit="1" customWidth="1"/>
    <col min="4622" max="4622" width="13.44140625" style="12" bestFit="1" customWidth="1"/>
    <col min="4623" max="4856" width="9.109375" style="12"/>
    <col min="4857" max="4857" width="33.6640625" style="12" customWidth="1"/>
    <col min="4858" max="4858" width="16" style="12" customWidth="1"/>
    <col min="4859" max="4860" width="15" style="12" bestFit="1" customWidth="1"/>
    <col min="4861" max="4861" width="16.5546875" style="12" bestFit="1" customWidth="1"/>
    <col min="4862" max="4862" width="12.5546875" style="12" customWidth="1"/>
    <col min="4863" max="4863" width="17.5546875" style="12" bestFit="1" customWidth="1"/>
    <col min="4864" max="4865" width="18.109375" style="12" bestFit="1" customWidth="1"/>
    <col min="4866" max="4866" width="12.88671875" style="12" bestFit="1" customWidth="1"/>
    <col min="4867" max="4868" width="16.5546875" style="12" bestFit="1" customWidth="1"/>
    <col min="4869" max="4870" width="13.109375" style="12" bestFit="1" customWidth="1"/>
    <col min="4871" max="4871" width="15.5546875" style="12" bestFit="1" customWidth="1"/>
    <col min="4872" max="4872" width="13.6640625" style="12" bestFit="1" customWidth="1"/>
    <col min="4873" max="4875" width="12.33203125" style="12" bestFit="1" customWidth="1"/>
    <col min="4876" max="4876" width="17.5546875" style="12" bestFit="1" customWidth="1"/>
    <col min="4877" max="4877" width="12.33203125" style="12" bestFit="1" customWidth="1"/>
    <col min="4878" max="4878" width="13.44140625" style="12" bestFit="1" customWidth="1"/>
    <col min="4879" max="5112" width="9.109375" style="12"/>
    <col min="5113" max="5113" width="33.6640625" style="12" customWidth="1"/>
    <col min="5114" max="5114" width="16" style="12" customWidth="1"/>
    <col min="5115" max="5116" width="15" style="12" bestFit="1" customWidth="1"/>
    <col min="5117" max="5117" width="16.5546875" style="12" bestFit="1" customWidth="1"/>
    <col min="5118" max="5118" width="12.5546875" style="12" customWidth="1"/>
    <col min="5119" max="5119" width="17.5546875" style="12" bestFit="1" customWidth="1"/>
    <col min="5120" max="5121" width="18.109375" style="12" bestFit="1" customWidth="1"/>
    <col min="5122" max="5122" width="12.88671875" style="12" bestFit="1" customWidth="1"/>
    <col min="5123" max="5124" width="16.5546875" style="12" bestFit="1" customWidth="1"/>
    <col min="5125" max="5126" width="13.109375" style="12" bestFit="1" customWidth="1"/>
    <col min="5127" max="5127" width="15.5546875" style="12" bestFit="1" customWidth="1"/>
    <col min="5128" max="5128" width="13.6640625" style="12" bestFit="1" customWidth="1"/>
    <col min="5129" max="5131" width="12.33203125" style="12" bestFit="1" customWidth="1"/>
    <col min="5132" max="5132" width="17.5546875" style="12" bestFit="1" customWidth="1"/>
    <col min="5133" max="5133" width="12.33203125" style="12" bestFit="1" customWidth="1"/>
    <col min="5134" max="5134" width="13.44140625" style="12" bestFit="1" customWidth="1"/>
    <col min="5135" max="5368" width="9.109375" style="12"/>
    <col min="5369" max="5369" width="33.6640625" style="12" customWidth="1"/>
    <col min="5370" max="5370" width="16" style="12" customWidth="1"/>
    <col min="5371" max="5372" width="15" style="12" bestFit="1" customWidth="1"/>
    <col min="5373" max="5373" width="16.5546875" style="12" bestFit="1" customWidth="1"/>
    <col min="5374" max="5374" width="12.5546875" style="12" customWidth="1"/>
    <col min="5375" max="5375" width="17.5546875" style="12" bestFit="1" customWidth="1"/>
    <col min="5376" max="5377" width="18.109375" style="12" bestFit="1" customWidth="1"/>
    <col min="5378" max="5378" width="12.88671875" style="12" bestFit="1" customWidth="1"/>
    <col min="5379" max="5380" width="16.5546875" style="12" bestFit="1" customWidth="1"/>
    <col min="5381" max="5382" width="13.109375" style="12" bestFit="1" customWidth="1"/>
    <col min="5383" max="5383" width="15.5546875" style="12" bestFit="1" customWidth="1"/>
    <col min="5384" max="5384" width="13.6640625" style="12" bestFit="1" customWidth="1"/>
    <col min="5385" max="5387" width="12.33203125" style="12" bestFit="1" customWidth="1"/>
    <col min="5388" max="5388" width="17.5546875" style="12" bestFit="1" customWidth="1"/>
    <col min="5389" max="5389" width="12.33203125" style="12" bestFit="1" customWidth="1"/>
    <col min="5390" max="5390" width="13.44140625" style="12" bestFit="1" customWidth="1"/>
    <col min="5391" max="5624" width="9.109375" style="12"/>
    <col min="5625" max="5625" width="33.6640625" style="12" customWidth="1"/>
    <col min="5626" max="5626" width="16" style="12" customWidth="1"/>
    <col min="5627" max="5628" width="15" style="12" bestFit="1" customWidth="1"/>
    <col min="5629" max="5629" width="16.5546875" style="12" bestFit="1" customWidth="1"/>
    <col min="5630" max="5630" width="12.5546875" style="12" customWidth="1"/>
    <col min="5631" max="5631" width="17.5546875" style="12" bestFit="1" customWidth="1"/>
    <col min="5632" max="5633" width="18.109375" style="12" bestFit="1" customWidth="1"/>
    <col min="5634" max="5634" width="12.88671875" style="12" bestFit="1" customWidth="1"/>
    <col min="5635" max="5636" width="16.5546875" style="12" bestFit="1" customWidth="1"/>
    <col min="5637" max="5638" width="13.109375" style="12" bestFit="1" customWidth="1"/>
    <col min="5639" max="5639" width="15.5546875" style="12" bestFit="1" customWidth="1"/>
    <col min="5640" max="5640" width="13.6640625" style="12" bestFit="1" customWidth="1"/>
    <col min="5641" max="5643" width="12.33203125" style="12" bestFit="1" customWidth="1"/>
    <col min="5644" max="5644" width="17.5546875" style="12" bestFit="1" customWidth="1"/>
    <col min="5645" max="5645" width="12.33203125" style="12" bestFit="1" customWidth="1"/>
    <col min="5646" max="5646" width="13.44140625" style="12" bestFit="1" customWidth="1"/>
    <col min="5647" max="5880" width="9.109375" style="12"/>
    <col min="5881" max="5881" width="33.6640625" style="12" customWidth="1"/>
    <col min="5882" max="5882" width="16" style="12" customWidth="1"/>
    <col min="5883" max="5884" width="15" style="12" bestFit="1" customWidth="1"/>
    <col min="5885" max="5885" width="16.5546875" style="12" bestFit="1" customWidth="1"/>
    <col min="5886" max="5886" width="12.5546875" style="12" customWidth="1"/>
    <col min="5887" max="5887" width="17.5546875" style="12" bestFit="1" customWidth="1"/>
    <col min="5888" max="5889" width="18.109375" style="12" bestFit="1" customWidth="1"/>
    <col min="5890" max="5890" width="12.88671875" style="12" bestFit="1" customWidth="1"/>
    <col min="5891" max="5892" width="16.5546875" style="12" bestFit="1" customWidth="1"/>
    <col min="5893" max="5894" width="13.109375" style="12" bestFit="1" customWidth="1"/>
    <col min="5895" max="5895" width="15.5546875" style="12" bestFit="1" customWidth="1"/>
    <col min="5896" max="5896" width="13.6640625" style="12" bestFit="1" customWidth="1"/>
    <col min="5897" max="5899" width="12.33203125" style="12" bestFit="1" customWidth="1"/>
    <col min="5900" max="5900" width="17.5546875" style="12" bestFit="1" customWidth="1"/>
    <col min="5901" max="5901" width="12.33203125" style="12" bestFit="1" customWidth="1"/>
    <col min="5902" max="5902" width="13.44140625" style="12" bestFit="1" customWidth="1"/>
    <col min="5903" max="6136" width="9.109375" style="12"/>
    <col min="6137" max="6137" width="33.6640625" style="12" customWidth="1"/>
    <col min="6138" max="6138" width="16" style="12" customWidth="1"/>
    <col min="6139" max="6140" width="15" style="12" bestFit="1" customWidth="1"/>
    <col min="6141" max="6141" width="16.5546875" style="12" bestFit="1" customWidth="1"/>
    <col min="6142" max="6142" width="12.5546875" style="12" customWidth="1"/>
    <col min="6143" max="6143" width="17.5546875" style="12" bestFit="1" customWidth="1"/>
    <col min="6144" max="6145" width="18.109375" style="12" bestFit="1" customWidth="1"/>
    <col min="6146" max="6146" width="12.88671875" style="12" bestFit="1" customWidth="1"/>
    <col min="6147" max="6148" width="16.5546875" style="12" bestFit="1" customWidth="1"/>
    <col min="6149" max="6150" width="13.109375" style="12" bestFit="1" customWidth="1"/>
    <col min="6151" max="6151" width="15.5546875" style="12" bestFit="1" customWidth="1"/>
    <col min="6152" max="6152" width="13.6640625" style="12" bestFit="1" customWidth="1"/>
    <col min="6153" max="6155" width="12.33203125" style="12" bestFit="1" customWidth="1"/>
    <col min="6156" max="6156" width="17.5546875" style="12" bestFit="1" customWidth="1"/>
    <col min="6157" max="6157" width="12.33203125" style="12" bestFit="1" customWidth="1"/>
    <col min="6158" max="6158" width="13.44140625" style="12" bestFit="1" customWidth="1"/>
    <col min="6159" max="6392" width="9.109375" style="12"/>
    <col min="6393" max="6393" width="33.6640625" style="12" customWidth="1"/>
    <col min="6394" max="6394" width="16" style="12" customWidth="1"/>
    <col min="6395" max="6396" width="15" style="12" bestFit="1" customWidth="1"/>
    <col min="6397" max="6397" width="16.5546875" style="12" bestFit="1" customWidth="1"/>
    <col min="6398" max="6398" width="12.5546875" style="12" customWidth="1"/>
    <col min="6399" max="6399" width="17.5546875" style="12" bestFit="1" customWidth="1"/>
    <col min="6400" max="6401" width="18.109375" style="12" bestFit="1" customWidth="1"/>
    <col min="6402" max="6402" width="12.88671875" style="12" bestFit="1" customWidth="1"/>
    <col min="6403" max="6404" width="16.5546875" style="12" bestFit="1" customWidth="1"/>
    <col min="6405" max="6406" width="13.109375" style="12" bestFit="1" customWidth="1"/>
    <col min="6407" max="6407" width="15.5546875" style="12" bestFit="1" customWidth="1"/>
    <col min="6408" max="6408" width="13.6640625" style="12" bestFit="1" customWidth="1"/>
    <col min="6409" max="6411" width="12.33203125" style="12" bestFit="1" customWidth="1"/>
    <col min="6412" max="6412" width="17.5546875" style="12" bestFit="1" customWidth="1"/>
    <col min="6413" max="6413" width="12.33203125" style="12" bestFit="1" customWidth="1"/>
    <col min="6414" max="6414" width="13.44140625" style="12" bestFit="1" customWidth="1"/>
    <col min="6415" max="6648" width="9.109375" style="12"/>
    <col min="6649" max="6649" width="33.6640625" style="12" customWidth="1"/>
    <col min="6650" max="6650" width="16" style="12" customWidth="1"/>
    <col min="6651" max="6652" width="15" style="12" bestFit="1" customWidth="1"/>
    <col min="6653" max="6653" width="16.5546875" style="12" bestFit="1" customWidth="1"/>
    <col min="6654" max="6654" width="12.5546875" style="12" customWidth="1"/>
    <col min="6655" max="6655" width="17.5546875" style="12" bestFit="1" customWidth="1"/>
    <col min="6656" max="6657" width="18.109375" style="12" bestFit="1" customWidth="1"/>
    <col min="6658" max="6658" width="12.88671875" style="12" bestFit="1" customWidth="1"/>
    <col min="6659" max="6660" width="16.5546875" style="12" bestFit="1" customWidth="1"/>
    <col min="6661" max="6662" width="13.109375" style="12" bestFit="1" customWidth="1"/>
    <col min="6663" max="6663" width="15.5546875" style="12" bestFit="1" customWidth="1"/>
    <col min="6664" max="6664" width="13.6640625" style="12" bestFit="1" customWidth="1"/>
    <col min="6665" max="6667" width="12.33203125" style="12" bestFit="1" customWidth="1"/>
    <col min="6668" max="6668" width="17.5546875" style="12" bestFit="1" customWidth="1"/>
    <col min="6669" max="6669" width="12.33203125" style="12" bestFit="1" customWidth="1"/>
    <col min="6670" max="6670" width="13.44140625" style="12" bestFit="1" customWidth="1"/>
    <col min="6671" max="6904" width="9.109375" style="12"/>
    <col min="6905" max="6905" width="33.6640625" style="12" customWidth="1"/>
    <col min="6906" max="6906" width="16" style="12" customWidth="1"/>
    <col min="6907" max="6908" width="15" style="12" bestFit="1" customWidth="1"/>
    <col min="6909" max="6909" width="16.5546875" style="12" bestFit="1" customWidth="1"/>
    <col min="6910" max="6910" width="12.5546875" style="12" customWidth="1"/>
    <col min="6911" max="6911" width="17.5546875" style="12" bestFit="1" customWidth="1"/>
    <col min="6912" max="6913" width="18.109375" style="12" bestFit="1" customWidth="1"/>
    <col min="6914" max="6914" width="12.88671875" style="12" bestFit="1" customWidth="1"/>
    <col min="6915" max="6916" width="16.5546875" style="12" bestFit="1" customWidth="1"/>
    <col min="6917" max="6918" width="13.109375" style="12" bestFit="1" customWidth="1"/>
    <col min="6919" max="6919" width="15.5546875" style="12" bestFit="1" customWidth="1"/>
    <col min="6920" max="6920" width="13.6640625" style="12" bestFit="1" customWidth="1"/>
    <col min="6921" max="6923" width="12.33203125" style="12" bestFit="1" customWidth="1"/>
    <col min="6924" max="6924" width="17.5546875" style="12" bestFit="1" customWidth="1"/>
    <col min="6925" max="6925" width="12.33203125" style="12" bestFit="1" customWidth="1"/>
    <col min="6926" max="6926" width="13.44140625" style="12" bestFit="1" customWidth="1"/>
    <col min="6927" max="7160" width="9.109375" style="12"/>
    <col min="7161" max="7161" width="33.6640625" style="12" customWidth="1"/>
    <col min="7162" max="7162" width="16" style="12" customWidth="1"/>
    <col min="7163" max="7164" width="15" style="12" bestFit="1" customWidth="1"/>
    <col min="7165" max="7165" width="16.5546875" style="12" bestFit="1" customWidth="1"/>
    <col min="7166" max="7166" width="12.5546875" style="12" customWidth="1"/>
    <col min="7167" max="7167" width="17.5546875" style="12" bestFit="1" customWidth="1"/>
    <col min="7168" max="7169" width="18.109375" style="12" bestFit="1" customWidth="1"/>
    <col min="7170" max="7170" width="12.88671875" style="12" bestFit="1" customWidth="1"/>
    <col min="7171" max="7172" width="16.5546875" style="12" bestFit="1" customWidth="1"/>
    <col min="7173" max="7174" width="13.109375" style="12" bestFit="1" customWidth="1"/>
    <col min="7175" max="7175" width="15.5546875" style="12" bestFit="1" customWidth="1"/>
    <col min="7176" max="7176" width="13.6640625" style="12" bestFit="1" customWidth="1"/>
    <col min="7177" max="7179" width="12.33203125" style="12" bestFit="1" customWidth="1"/>
    <col min="7180" max="7180" width="17.5546875" style="12" bestFit="1" customWidth="1"/>
    <col min="7181" max="7181" width="12.33203125" style="12" bestFit="1" customWidth="1"/>
    <col min="7182" max="7182" width="13.44140625" style="12" bestFit="1" customWidth="1"/>
    <col min="7183" max="7416" width="9.109375" style="12"/>
    <col min="7417" max="7417" width="33.6640625" style="12" customWidth="1"/>
    <col min="7418" max="7418" width="16" style="12" customWidth="1"/>
    <col min="7419" max="7420" width="15" style="12" bestFit="1" customWidth="1"/>
    <col min="7421" max="7421" width="16.5546875" style="12" bestFit="1" customWidth="1"/>
    <col min="7422" max="7422" width="12.5546875" style="12" customWidth="1"/>
    <col min="7423" max="7423" width="17.5546875" style="12" bestFit="1" customWidth="1"/>
    <col min="7424" max="7425" width="18.109375" style="12" bestFit="1" customWidth="1"/>
    <col min="7426" max="7426" width="12.88671875" style="12" bestFit="1" customWidth="1"/>
    <col min="7427" max="7428" width="16.5546875" style="12" bestFit="1" customWidth="1"/>
    <col min="7429" max="7430" width="13.109375" style="12" bestFit="1" customWidth="1"/>
    <col min="7431" max="7431" width="15.5546875" style="12" bestFit="1" customWidth="1"/>
    <col min="7432" max="7432" width="13.6640625" style="12" bestFit="1" customWidth="1"/>
    <col min="7433" max="7435" width="12.33203125" style="12" bestFit="1" customWidth="1"/>
    <col min="7436" max="7436" width="17.5546875" style="12" bestFit="1" customWidth="1"/>
    <col min="7437" max="7437" width="12.33203125" style="12" bestFit="1" customWidth="1"/>
    <col min="7438" max="7438" width="13.44140625" style="12" bestFit="1" customWidth="1"/>
    <col min="7439" max="7672" width="9.109375" style="12"/>
    <col min="7673" max="7673" width="33.6640625" style="12" customWidth="1"/>
    <col min="7674" max="7674" width="16" style="12" customWidth="1"/>
    <col min="7675" max="7676" width="15" style="12" bestFit="1" customWidth="1"/>
    <col min="7677" max="7677" width="16.5546875" style="12" bestFit="1" customWidth="1"/>
    <col min="7678" max="7678" width="12.5546875" style="12" customWidth="1"/>
    <col min="7679" max="7679" width="17.5546875" style="12" bestFit="1" customWidth="1"/>
    <col min="7680" max="7681" width="18.109375" style="12" bestFit="1" customWidth="1"/>
    <col min="7682" max="7682" width="12.88671875" style="12" bestFit="1" customWidth="1"/>
    <col min="7683" max="7684" width="16.5546875" style="12" bestFit="1" customWidth="1"/>
    <col min="7685" max="7686" width="13.109375" style="12" bestFit="1" customWidth="1"/>
    <col min="7687" max="7687" width="15.5546875" style="12" bestFit="1" customWidth="1"/>
    <col min="7688" max="7688" width="13.6640625" style="12" bestFit="1" customWidth="1"/>
    <col min="7689" max="7691" width="12.33203125" style="12" bestFit="1" customWidth="1"/>
    <col min="7692" max="7692" width="17.5546875" style="12" bestFit="1" customWidth="1"/>
    <col min="7693" max="7693" width="12.33203125" style="12" bestFit="1" customWidth="1"/>
    <col min="7694" max="7694" width="13.44140625" style="12" bestFit="1" customWidth="1"/>
    <col min="7695" max="7928" width="9.109375" style="12"/>
    <col min="7929" max="7929" width="33.6640625" style="12" customWidth="1"/>
    <col min="7930" max="7930" width="16" style="12" customWidth="1"/>
    <col min="7931" max="7932" width="15" style="12" bestFit="1" customWidth="1"/>
    <col min="7933" max="7933" width="16.5546875" style="12" bestFit="1" customWidth="1"/>
    <col min="7934" max="7934" width="12.5546875" style="12" customWidth="1"/>
    <col min="7935" max="7935" width="17.5546875" style="12" bestFit="1" customWidth="1"/>
    <col min="7936" max="7937" width="18.109375" style="12" bestFit="1" customWidth="1"/>
    <col min="7938" max="7938" width="12.88671875" style="12" bestFit="1" customWidth="1"/>
    <col min="7939" max="7940" width="16.5546875" style="12" bestFit="1" customWidth="1"/>
    <col min="7941" max="7942" width="13.109375" style="12" bestFit="1" customWidth="1"/>
    <col min="7943" max="7943" width="15.5546875" style="12" bestFit="1" customWidth="1"/>
    <col min="7944" max="7944" width="13.6640625" style="12" bestFit="1" customWidth="1"/>
    <col min="7945" max="7947" width="12.33203125" style="12" bestFit="1" customWidth="1"/>
    <col min="7948" max="7948" width="17.5546875" style="12" bestFit="1" customWidth="1"/>
    <col min="7949" max="7949" width="12.33203125" style="12" bestFit="1" customWidth="1"/>
    <col min="7950" max="7950" width="13.44140625" style="12" bestFit="1" customWidth="1"/>
    <col min="7951" max="8184" width="9.109375" style="12"/>
    <col min="8185" max="8185" width="33.6640625" style="12" customWidth="1"/>
    <col min="8186" max="8186" width="16" style="12" customWidth="1"/>
    <col min="8187" max="8188" width="15" style="12" bestFit="1" customWidth="1"/>
    <col min="8189" max="8189" width="16.5546875" style="12" bestFit="1" customWidth="1"/>
    <col min="8190" max="8190" width="12.5546875" style="12" customWidth="1"/>
    <col min="8191" max="8191" width="17.5546875" style="12" bestFit="1" customWidth="1"/>
    <col min="8192" max="8193" width="18.109375" style="12" bestFit="1" customWidth="1"/>
    <col min="8194" max="8194" width="12.88671875" style="12" bestFit="1" customWidth="1"/>
    <col min="8195" max="8196" width="16.5546875" style="12" bestFit="1" customWidth="1"/>
    <col min="8197" max="8198" width="13.109375" style="12" bestFit="1" customWidth="1"/>
    <col min="8199" max="8199" width="15.5546875" style="12" bestFit="1" customWidth="1"/>
    <col min="8200" max="8200" width="13.6640625" style="12" bestFit="1" customWidth="1"/>
    <col min="8201" max="8203" width="12.33203125" style="12" bestFit="1" customWidth="1"/>
    <col min="8204" max="8204" width="17.5546875" style="12" bestFit="1" customWidth="1"/>
    <col min="8205" max="8205" width="12.33203125" style="12" bestFit="1" customWidth="1"/>
    <col min="8206" max="8206" width="13.44140625" style="12" bestFit="1" customWidth="1"/>
    <col min="8207" max="8440" width="9.109375" style="12"/>
    <col min="8441" max="8441" width="33.6640625" style="12" customWidth="1"/>
    <col min="8442" max="8442" width="16" style="12" customWidth="1"/>
    <col min="8443" max="8444" width="15" style="12" bestFit="1" customWidth="1"/>
    <col min="8445" max="8445" width="16.5546875" style="12" bestFit="1" customWidth="1"/>
    <col min="8446" max="8446" width="12.5546875" style="12" customWidth="1"/>
    <col min="8447" max="8447" width="17.5546875" style="12" bestFit="1" customWidth="1"/>
    <col min="8448" max="8449" width="18.109375" style="12" bestFit="1" customWidth="1"/>
    <col min="8450" max="8450" width="12.88671875" style="12" bestFit="1" customWidth="1"/>
    <col min="8451" max="8452" width="16.5546875" style="12" bestFit="1" customWidth="1"/>
    <col min="8453" max="8454" width="13.109375" style="12" bestFit="1" customWidth="1"/>
    <col min="8455" max="8455" width="15.5546875" style="12" bestFit="1" customWidth="1"/>
    <col min="8456" max="8456" width="13.6640625" style="12" bestFit="1" customWidth="1"/>
    <col min="8457" max="8459" width="12.33203125" style="12" bestFit="1" customWidth="1"/>
    <col min="8460" max="8460" width="17.5546875" style="12" bestFit="1" customWidth="1"/>
    <col min="8461" max="8461" width="12.33203125" style="12" bestFit="1" customWidth="1"/>
    <col min="8462" max="8462" width="13.44140625" style="12" bestFit="1" customWidth="1"/>
    <col min="8463" max="8696" width="9.109375" style="12"/>
    <col min="8697" max="8697" width="33.6640625" style="12" customWidth="1"/>
    <col min="8698" max="8698" width="16" style="12" customWidth="1"/>
    <col min="8699" max="8700" width="15" style="12" bestFit="1" customWidth="1"/>
    <col min="8701" max="8701" width="16.5546875" style="12" bestFit="1" customWidth="1"/>
    <col min="8702" max="8702" width="12.5546875" style="12" customWidth="1"/>
    <col min="8703" max="8703" width="17.5546875" style="12" bestFit="1" customWidth="1"/>
    <col min="8704" max="8705" width="18.109375" style="12" bestFit="1" customWidth="1"/>
    <col min="8706" max="8706" width="12.88671875" style="12" bestFit="1" customWidth="1"/>
    <col min="8707" max="8708" width="16.5546875" style="12" bestFit="1" customWidth="1"/>
    <col min="8709" max="8710" width="13.109375" style="12" bestFit="1" customWidth="1"/>
    <col min="8711" max="8711" width="15.5546875" style="12" bestFit="1" customWidth="1"/>
    <col min="8712" max="8712" width="13.6640625" style="12" bestFit="1" customWidth="1"/>
    <col min="8713" max="8715" width="12.33203125" style="12" bestFit="1" customWidth="1"/>
    <col min="8716" max="8716" width="17.5546875" style="12" bestFit="1" customWidth="1"/>
    <col min="8717" max="8717" width="12.33203125" style="12" bestFit="1" customWidth="1"/>
    <col min="8718" max="8718" width="13.44140625" style="12" bestFit="1" customWidth="1"/>
    <col min="8719" max="8952" width="9.109375" style="12"/>
    <col min="8953" max="8953" width="33.6640625" style="12" customWidth="1"/>
    <col min="8954" max="8954" width="16" style="12" customWidth="1"/>
    <col min="8955" max="8956" width="15" style="12" bestFit="1" customWidth="1"/>
    <col min="8957" max="8957" width="16.5546875" style="12" bestFit="1" customWidth="1"/>
    <col min="8958" max="8958" width="12.5546875" style="12" customWidth="1"/>
    <col min="8959" max="8959" width="17.5546875" style="12" bestFit="1" customWidth="1"/>
    <col min="8960" max="8961" width="18.109375" style="12" bestFit="1" customWidth="1"/>
    <col min="8962" max="8962" width="12.88671875" style="12" bestFit="1" customWidth="1"/>
    <col min="8963" max="8964" width="16.5546875" style="12" bestFit="1" customWidth="1"/>
    <col min="8965" max="8966" width="13.109375" style="12" bestFit="1" customWidth="1"/>
    <col min="8967" max="8967" width="15.5546875" style="12" bestFit="1" customWidth="1"/>
    <col min="8968" max="8968" width="13.6640625" style="12" bestFit="1" customWidth="1"/>
    <col min="8969" max="8971" width="12.33203125" style="12" bestFit="1" customWidth="1"/>
    <col min="8972" max="8972" width="17.5546875" style="12" bestFit="1" customWidth="1"/>
    <col min="8973" max="8973" width="12.33203125" style="12" bestFit="1" customWidth="1"/>
    <col min="8974" max="8974" width="13.44140625" style="12" bestFit="1" customWidth="1"/>
    <col min="8975" max="9208" width="9.109375" style="12"/>
    <col min="9209" max="9209" width="33.6640625" style="12" customWidth="1"/>
    <col min="9210" max="9210" width="16" style="12" customWidth="1"/>
    <col min="9211" max="9212" width="15" style="12" bestFit="1" customWidth="1"/>
    <col min="9213" max="9213" width="16.5546875" style="12" bestFit="1" customWidth="1"/>
    <col min="9214" max="9214" width="12.5546875" style="12" customWidth="1"/>
    <col min="9215" max="9215" width="17.5546875" style="12" bestFit="1" customWidth="1"/>
    <col min="9216" max="9217" width="18.109375" style="12" bestFit="1" customWidth="1"/>
    <col min="9218" max="9218" width="12.88671875" style="12" bestFit="1" customWidth="1"/>
    <col min="9219" max="9220" width="16.5546875" style="12" bestFit="1" customWidth="1"/>
    <col min="9221" max="9222" width="13.109375" style="12" bestFit="1" customWidth="1"/>
    <col min="9223" max="9223" width="15.5546875" style="12" bestFit="1" customWidth="1"/>
    <col min="9224" max="9224" width="13.6640625" style="12" bestFit="1" customWidth="1"/>
    <col min="9225" max="9227" width="12.33203125" style="12" bestFit="1" customWidth="1"/>
    <col min="9228" max="9228" width="17.5546875" style="12" bestFit="1" customWidth="1"/>
    <col min="9229" max="9229" width="12.33203125" style="12" bestFit="1" customWidth="1"/>
    <col min="9230" max="9230" width="13.44140625" style="12" bestFit="1" customWidth="1"/>
    <col min="9231" max="9464" width="9.109375" style="12"/>
    <col min="9465" max="9465" width="33.6640625" style="12" customWidth="1"/>
    <col min="9466" max="9466" width="16" style="12" customWidth="1"/>
    <col min="9467" max="9468" width="15" style="12" bestFit="1" customWidth="1"/>
    <col min="9469" max="9469" width="16.5546875" style="12" bestFit="1" customWidth="1"/>
    <col min="9470" max="9470" width="12.5546875" style="12" customWidth="1"/>
    <col min="9471" max="9471" width="17.5546875" style="12" bestFit="1" customWidth="1"/>
    <col min="9472" max="9473" width="18.109375" style="12" bestFit="1" customWidth="1"/>
    <col min="9474" max="9474" width="12.88671875" style="12" bestFit="1" customWidth="1"/>
    <col min="9475" max="9476" width="16.5546875" style="12" bestFit="1" customWidth="1"/>
    <col min="9477" max="9478" width="13.109375" style="12" bestFit="1" customWidth="1"/>
    <col min="9479" max="9479" width="15.5546875" style="12" bestFit="1" customWidth="1"/>
    <col min="9480" max="9480" width="13.6640625" style="12" bestFit="1" customWidth="1"/>
    <col min="9481" max="9483" width="12.33203125" style="12" bestFit="1" customWidth="1"/>
    <col min="9484" max="9484" width="17.5546875" style="12" bestFit="1" customWidth="1"/>
    <col min="9485" max="9485" width="12.33203125" style="12" bestFit="1" customWidth="1"/>
    <col min="9486" max="9486" width="13.44140625" style="12" bestFit="1" customWidth="1"/>
    <col min="9487" max="9720" width="9.109375" style="12"/>
    <col min="9721" max="9721" width="33.6640625" style="12" customWidth="1"/>
    <col min="9722" max="9722" width="16" style="12" customWidth="1"/>
    <col min="9723" max="9724" width="15" style="12" bestFit="1" customWidth="1"/>
    <col min="9725" max="9725" width="16.5546875" style="12" bestFit="1" customWidth="1"/>
    <col min="9726" max="9726" width="12.5546875" style="12" customWidth="1"/>
    <col min="9727" max="9727" width="17.5546875" style="12" bestFit="1" customWidth="1"/>
    <col min="9728" max="9729" width="18.109375" style="12" bestFit="1" customWidth="1"/>
    <col min="9730" max="9730" width="12.88671875" style="12" bestFit="1" customWidth="1"/>
    <col min="9731" max="9732" width="16.5546875" style="12" bestFit="1" customWidth="1"/>
    <col min="9733" max="9734" width="13.109375" style="12" bestFit="1" customWidth="1"/>
    <col min="9735" max="9735" width="15.5546875" style="12" bestFit="1" customWidth="1"/>
    <col min="9736" max="9736" width="13.6640625" style="12" bestFit="1" customWidth="1"/>
    <col min="9737" max="9739" width="12.33203125" style="12" bestFit="1" customWidth="1"/>
    <col min="9740" max="9740" width="17.5546875" style="12" bestFit="1" customWidth="1"/>
    <col min="9741" max="9741" width="12.33203125" style="12" bestFit="1" customWidth="1"/>
    <col min="9742" max="9742" width="13.44140625" style="12" bestFit="1" customWidth="1"/>
    <col min="9743" max="9976" width="9.109375" style="12"/>
    <col min="9977" max="9977" width="33.6640625" style="12" customWidth="1"/>
    <col min="9978" max="9978" width="16" style="12" customWidth="1"/>
    <col min="9979" max="9980" width="15" style="12" bestFit="1" customWidth="1"/>
    <col min="9981" max="9981" width="16.5546875" style="12" bestFit="1" customWidth="1"/>
    <col min="9982" max="9982" width="12.5546875" style="12" customWidth="1"/>
    <col min="9983" max="9983" width="17.5546875" style="12" bestFit="1" customWidth="1"/>
    <col min="9984" max="9985" width="18.109375" style="12" bestFit="1" customWidth="1"/>
    <col min="9986" max="9986" width="12.88671875" style="12" bestFit="1" customWidth="1"/>
    <col min="9987" max="9988" width="16.5546875" style="12" bestFit="1" customWidth="1"/>
    <col min="9989" max="9990" width="13.109375" style="12" bestFit="1" customWidth="1"/>
    <col min="9991" max="9991" width="15.5546875" style="12" bestFit="1" customWidth="1"/>
    <col min="9992" max="9992" width="13.6640625" style="12" bestFit="1" customWidth="1"/>
    <col min="9993" max="9995" width="12.33203125" style="12" bestFit="1" customWidth="1"/>
    <col min="9996" max="9996" width="17.5546875" style="12" bestFit="1" customWidth="1"/>
    <col min="9997" max="9997" width="12.33203125" style="12" bestFit="1" customWidth="1"/>
    <col min="9998" max="9998" width="13.44140625" style="12" bestFit="1" customWidth="1"/>
    <col min="9999" max="10232" width="9.109375" style="12"/>
    <col min="10233" max="10233" width="33.6640625" style="12" customWidth="1"/>
    <col min="10234" max="10234" width="16" style="12" customWidth="1"/>
    <col min="10235" max="10236" width="15" style="12" bestFit="1" customWidth="1"/>
    <col min="10237" max="10237" width="16.5546875" style="12" bestFit="1" customWidth="1"/>
    <col min="10238" max="10238" width="12.5546875" style="12" customWidth="1"/>
    <col min="10239" max="10239" width="17.5546875" style="12" bestFit="1" customWidth="1"/>
    <col min="10240" max="10241" width="18.109375" style="12" bestFit="1" customWidth="1"/>
    <col min="10242" max="10242" width="12.88671875" style="12" bestFit="1" customWidth="1"/>
    <col min="10243" max="10244" width="16.5546875" style="12" bestFit="1" customWidth="1"/>
    <col min="10245" max="10246" width="13.109375" style="12" bestFit="1" customWidth="1"/>
    <col min="10247" max="10247" width="15.5546875" style="12" bestFit="1" customWidth="1"/>
    <col min="10248" max="10248" width="13.6640625" style="12" bestFit="1" customWidth="1"/>
    <col min="10249" max="10251" width="12.33203125" style="12" bestFit="1" customWidth="1"/>
    <col min="10252" max="10252" width="17.5546875" style="12" bestFit="1" customWidth="1"/>
    <col min="10253" max="10253" width="12.33203125" style="12" bestFit="1" customWidth="1"/>
    <col min="10254" max="10254" width="13.44140625" style="12" bestFit="1" customWidth="1"/>
    <col min="10255" max="10488" width="9.109375" style="12"/>
    <col min="10489" max="10489" width="33.6640625" style="12" customWidth="1"/>
    <col min="10490" max="10490" width="16" style="12" customWidth="1"/>
    <col min="10491" max="10492" width="15" style="12" bestFit="1" customWidth="1"/>
    <col min="10493" max="10493" width="16.5546875" style="12" bestFit="1" customWidth="1"/>
    <col min="10494" max="10494" width="12.5546875" style="12" customWidth="1"/>
    <col min="10495" max="10495" width="17.5546875" style="12" bestFit="1" customWidth="1"/>
    <col min="10496" max="10497" width="18.109375" style="12" bestFit="1" customWidth="1"/>
    <col min="10498" max="10498" width="12.88671875" style="12" bestFit="1" customWidth="1"/>
    <col min="10499" max="10500" width="16.5546875" style="12" bestFit="1" customWidth="1"/>
    <col min="10501" max="10502" width="13.109375" style="12" bestFit="1" customWidth="1"/>
    <col min="10503" max="10503" width="15.5546875" style="12" bestFit="1" customWidth="1"/>
    <col min="10504" max="10504" width="13.6640625" style="12" bestFit="1" customWidth="1"/>
    <col min="10505" max="10507" width="12.33203125" style="12" bestFit="1" customWidth="1"/>
    <col min="10508" max="10508" width="17.5546875" style="12" bestFit="1" customWidth="1"/>
    <col min="10509" max="10509" width="12.33203125" style="12" bestFit="1" customWidth="1"/>
    <col min="10510" max="10510" width="13.44140625" style="12" bestFit="1" customWidth="1"/>
    <col min="10511" max="10744" width="9.109375" style="12"/>
    <col min="10745" max="10745" width="33.6640625" style="12" customWidth="1"/>
    <col min="10746" max="10746" width="16" style="12" customWidth="1"/>
    <col min="10747" max="10748" width="15" style="12" bestFit="1" customWidth="1"/>
    <col min="10749" max="10749" width="16.5546875" style="12" bestFit="1" customWidth="1"/>
    <col min="10750" max="10750" width="12.5546875" style="12" customWidth="1"/>
    <col min="10751" max="10751" width="17.5546875" style="12" bestFit="1" customWidth="1"/>
    <col min="10752" max="10753" width="18.109375" style="12" bestFit="1" customWidth="1"/>
    <col min="10754" max="10754" width="12.88671875" style="12" bestFit="1" customWidth="1"/>
    <col min="10755" max="10756" width="16.5546875" style="12" bestFit="1" customWidth="1"/>
    <col min="10757" max="10758" width="13.109375" style="12" bestFit="1" customWidth="1"/>
    <col min="10759" max="10759" width="15.5546875" style="12" bestFit="1" customWidth="1"/>
    <col min="10760" max="10760" width="13.6640625" style="12" bestFit="1" customWidth="1"/>
    <col min="10761" max="10763" width="12.33203125" style="12" bestFit="1" customWidth="1"/>
    <col min="10764" max="10764" width="17.5546875" style="12" bestFit="1" customWidth="1"/>
    <col min="10765" max="10765" width="12.33203125" style="12" bestFit="1" customWidth="1"/>
    <col min="10766" max="10766" width="13.44140625" style="12" bestFit="1" customWidth="1"/>
    <col min="10767" max="11000" width="9.109375" style="12"/>
    <col min="11001" max="11001" width="33.6640625" style="12" customWidth="1"/>
    <col min="11002" max="11002" width="16" style="12" customWidth="1"/>
    <col min="11003" max="11004" width="15" style="12" bestFit="1" customWidth="1"/>
    <col min="11005" max="11005" width="16.5546875" style="12" bestFit="1" customWidth="1"/>
    <col min="11006" max="11006" width="12.5546875" style="12" customWidth="1"/>
    <col min="11007" max="11007" width="17.5546875" style="12" bestFit="1" customWidth="1"/>
    <col min="11008" max="11009" width="18.109375" style="12" bestFit="1" customWidth="1"/>
    <col min="11010" max="11010" width="12.88671875" style="12" bestFit="1" customWidth="1"/>
    <col min="11011" max="11012" width="16.5546875" style="12" bestFit="1" customWidth="1"/>
    <col min="11013" max="11014" width="13.109375" style="12" bestFit="1" customWidth="1"/>
    <col min="11015" max="11015" width="15.5546875" style="12" bestFit="1" customWidth="1"/>
    <col min="11016" max="11016" width="13.6640625" style="12" bestFit="1" customWidth="1"/>
    <col min="11017" max="11019" width="12.33203125" style="12" bestFit="1" customWidth="1"/>
    <col min="11020" max="11020" width="17.5546875" style="12" bestFit="1" customWidth="1"/>
    <col min="11021" max="11021" width="12.33203125" style="12" bestFit="1" customWidth="1"/>
    <col min="11022" max="11022" width="13.44140625" style="12" bestFit="1" customWidth="1"/>
    <col min="11023" max="11256" width="9.109375" style="12"/>
    <col min="11257" max="11257" width="33.6640625" style="12" customWidth="1"/>
    <col min="11258" max="11258" width="16" style="12" customWidth="1"/>
    <col min="11259" max="11260" width="15" style="12" bestFit="1" customWidth="1"/>
    <col min="11261" max="11261" width="16.5546875" style="12" bestFit="1" customWidth="1"/>
    <col min="11262" max="11262" width="12.5546875" style="12" customWidth="1"/>
    <col min="11263" max="11263" width="17.5546875" style="12" bestFit="1" customWidth="1"/>
    <col min="11264" max="11265" width="18.109375" style="12" bestFit="1" customWidth="1"/>
    <col min="11266" max="11266" width="12.88671875" style="12" bestFit="1" customWidth="1"/>
    <col min="11267" max="11268" width="16.5546875" style="12" bestFit="1" customWidth="1"/>
    <col min="11269" max="11270" width="13.109375" style="12" bestFit="1" customWidth="1"/>
    <col min="11271" max="11271" width="15.5546875" style="12" bestFit="1" customWidth="1"/>
    <col min="11272" max="11272" width="13.6640625" style="12" bestFit="1" customWidth="1"/>
    <col min="11273" max="11275" width="12.33203125" style="12" bestFit="1" customWidth="1"/>
    <col min="11276" max="11276" width="17.5546875" style="12" bestFit="1" customWidth="1"/>
    <col min="11277" max="11277" width="12.33203125" style="12" bestFit="1" customWidth="1"/>
    <col min="11278" max="11278" width="13.44140625" style="12" bestFit="1" customWidth="1"/>
    <col min="11279" max="11512" width="9.109375" style="12"/>
    <col min="11513" max="11513" width="33.6640625" style="12" customWidth="1"/>
    <col min="11514" max="11514" width="16" style="12" customWidth="1"/>
    <col min="11515" max="11516" width="15" style="12" bestFit="1" customWidth="1"/>
    <col min="11517" max="11517" width="16.5546875" style="12" bestFit="1" customWidth="1"/>
    <col min="11518" max="11518" width="12.5546875" style="12" customWidth="1"/>
    <col min="11519" max="11519" width="17.5546875" style="12" bestFit="1" customWidth="1"/>
    <col min="11520" max="11521" width="18.109375" style="12" bestFit="1" customWidth="1"/>
    <col min="11522" max="11522" width="12.88671875" style="12" bestFit="1" customWidth="1"/>
    <col min="11523" max="11524" width="16.5546875" style="12" bestFit="1" customWidth="1"/>
    <col min="11525" max="11526" width="13.109375" style="12" bestFit="1" customWidth="1"/>
    <col min="11527" max="11527" width="15.5546875" style="12" bestFit="1" customWidth="1"/>
    <col min="11528" max="11528" width="13.6640625" style="12" bestFit="1" customWidth="1"/>
    <col min="11529" max="11531" width="12.33203125" style="12" bestFit="1" customWidth="1"/>
    <col min="11532" max="11532" width="17.5546875" style="12" bestFit="1" customWidth="1"/>
    <col min="11533" max="11533" width="12.33203125" style="12" bestFit="1" customWidth="1"/>
    <col min="11534" max="11534" width="13.44140625" style="12" bestFit="1" customWidth="1"/>
    <col min="11535" max="11768" width="9.109375" style="12"/>
    <col min="11769" max="11769" width="33.6640625" style="12" customWidth="1"/>
    <col min="11770" max="11770" width="16" style="12" customWidth="1"/>
    <col min="11771" max="11772" width="15" style="12" bestFit="1" customWidth="1"/>
    <col min="11773" max="11773" width="16.5546875" style="12" bestFit="1" customWidth="1"/>
    <col min="11774" max="11774" width="12.5546875" style="12" customWidth="1"/>
    <col min="11775" max="11775" width="17.5546875" style="12" bestFit="1" customWidth="1"/>
    <col min="11776" max="11777" width="18.109375" style="12" bestFit="1" customWidth="1"/>
    <col min="11778" max="11778" width="12.88671875" style="12" bestFit="1" customWidth="1"/>
    <col min="11779" max="11780" width="16.5546875" style="12" bestFit="1" customWidth="1"/>
    <col min="11781" max="11782" width="13.109375" style="12" bestFit="1" customWidth="1"/>
    <col min="11783" max="11783" width="15.5546875" style="12" bestFit="1" customWidth="1"/>
    <col min="11784" max="11784" width="13.6640625" style="12" bestFit="1" customWidth="1"/>
    <col min="11785" max="11787" width="12.33203125" style="12" bestFit="1" customWidth="1"/>
    <col min="11788" max="11788" width="17.5546875" style="12" bestFit="1" customWidth="1"/>
    <col min="11789" max="11789" width="12.33203125" style="12" bestFit="1" customWidth="1"/>
    <col min="11790" max="11790" width="13.44140625" style="12" bestFit="1" customWidth="1"/>
    <col min="11791" max="12024" width="9.109375" style="12"/>
    <col min="12025" max="12025" width="33.6640625" style="12" customWidth="1"/>
    <col min="12026" max="12026" width="16" style="12" customWidth="1"/>
    <col min="12027" max="12028" width="15" style="12" bestFit="1" customWidth="1"/>
    <col min="12029" max="12029" width="16.5546875" style="12" bestFit="1" customWidth="1"/>
    <col min="12030" max="12030" width="12.5546875" style="12" customWidth="1"/>
    <col min="12031" max="12031" width="17.5546875" style="12" bestFit="1" customWidth="1"/>
    <col min="12032" max="12033" width="18.109375" style="12" bestFit="1" customWidth="1"/>
    <col min="12034" max="12034" width="12.88671875" style="12" bestFit="1" customWidth="1"/>
    <col min="12035" max="12036" width="16.5546875" style="12" bestFit="1" customWidth="1"/>
    <col min="12037" max="12038" width="13.109375" style="12" bestFit="1" customWidth="1"/>
    <col min="12039" max="12039" width="15.5546875" style="12" bestFit="1" customWidth="1"/>
    <col min="12040" max="12040" width="13.6640625" style="12" bestFit="1" customWidth="1"/>
    <col min="12041" max="12043" width="12.33203125" style="12" bestFit="1" customWidth="1"/>
    <col min="12044" max="12044" width="17.5546875" style="12" bestFit="1" customWidth="1"/>
    <col min="12045" max="12045" width="12.33203125" style="12" bestFit="1" customWidth="1"/>
    <col min="12046" max="12046" width="13.44140625" style="12" bestFit="1" customWidth="1"/>
    <col min="12047" max="12280" width="9.109375" style="12"/>
    <col min="12281" max="12281" width="33.6640625" style="12" customWidth="1"/>
    <col min="12282" max="12282" width="16" style="12" customWidth="1"/>
    <col min="12283" max="12284" width="15" style="12" bestFit="1" customWidth="1"/>
    <col min="12285" max="12285" width="16.5546875" style="12" bestFit="1" customWidth="1"/>
    <col min="12286" max="12286" width="12.5546875" style="12" customWidth="1"/>
    <col min="12287" max="12287" width="17.5546875" style="12" bestFit="1" customWidth="1"/>
    <col min="12288" max="12289" width="18.109375" style="12" bestFit="1" customWidth="1"/>
    <col min="12290" max="12290" width="12.88671875" style="12" bestFit="1" customWidth="1"/>
    <col min="12291" max="12292" width="16.5546875" style="12" bestFit="1" customWidth="1"/>
    <col min="12293" max="12294" width="13.109375" style="12" bestFit="1" customWidth="1"/>
    <col min="12295" max="12295" width="15.5546875" style="12" bestFit="1" customWidth="1"/>
    <col min="12296" max="12296" width="13.6640625" style="12" bestFit="1" customWidth="1"/>
    <col min="12297" max="12299" width="12.33203125" style="12" bestFit="1" customWidth="1"/>
    <col min="12300" max="12300" width="17.5546875" style="12" bestFit="1" customWidth="1"/>
    <col min="12301" max="12301" width="12.33203125" style="12" bestFit="1" customWidth="1"/>
    <col min="12302" max="12302" width="13.44140625" style="12" bestFit="1" customWidth="1"/>
    <col min="12303" max="12536" width="9.109375" style="12"/>
    <col min="12537" max="12537" width="33.6640625" style="12" customWidth="1"/>
    <col min="12538" max="12538" width="16" style="12" customWidth="1"/>
    <col min="12539" max="12540" width="15" style="12" bestFit="1" customWidth="1"/>
    <col min="12541" max="12541" width="16.5546875" style="12" bestFit="1" customWidth="1"/>
    <col min="12542" max="12542" width="12.5546875" style="12" customWidth="1"/>
    <col min="12543" max="12543" width="17.5546875" style="12" bestFit="1" customWidth="1"/>
    <col min="12544" max="12545" width="18.109375" style="12" bestFit="1" customWidth="1"/>
    <col min="12546" max="12546" width="12.88671875" style="12" bestFit="1" customWidth="1"/>
    <col min="12547" max="12548" width="16.5546875" style="12" bestFit="1" customWidth="1"/>
    <col min="12549" max="12550" width="13.109375" style="12" bestFit="1" customWidth="1"/>
    <col min="12551" max="12551" width="15.5546875" style="12" bestFit="1" customWidth="1"/>
    <col min="12552" max="12552" width="13.6640625" style="12" bestFit="1" customWidth="1"/>
    <col min="12553" max="12555" width="12.33203125" style="12" bestFit="1" customWidth="1"/>
    <col min="12556" max="12556" width="17.5546875" style="12" bestFit="1" customWidth="1"/>
    <col min="12557" max="12557" width="12.33203125" style="12" bestFit="1" customWidth="1"/>
    <col min="12558" max="12558" width="13.44140625" style="12" bestFit="1" customWidth="1"/>
    <col min="12559" max="12792" width="9.109375" style="12"/>
    <col min="12793" max="12793" width="33.6640625" style="12" customWidth="1"/>
    <col min="12794" max="12794" width="16" style="12" customWidth="1"/>
    <col min="12795" max="12796" width="15" style="12" bestFit="1" customWidth="1"/>
    <col min="12797" max="12797" width="16.5546875" style="12" bestFit="1" customWidth="1"/>
    <col min="12798" max="12798" width="12.5546875" style="12" customWidth="1"/>
    <col min="12799" max="12799" width="17.5546875" style="12" bestFit="1" customWidth="1"/>
    <col min="12800" max="12801" width="18.109375" style="12" bestFit="1" customWidth="1"/>
    <col min="12802" max="12802" width="12.88671875" style="12" bestFit="1" customWidth="1"/>
    <col min="12803" max="12804" width="16.5546875" style="12" bestFit="1" customWidth="1"/>
    <col min="12805" max="12806" width="13.109375" style="12" bestFit="1" customWidth="1"/>
    <col min="12807" max="12807" width="15.5546875" style="12" bestFit="1" customWidth="1"/>
    <col min="12808" max="12808" width="13.6640625" style="12" bestFit="1" customWidth="1"/>
    <col min="12809" max="12811" width="12.33203125" style="12" bestFit="1" customWidth="1"/>
    <col min="12812" max="12812" width="17.5546875" style="12" bestFit="1" customWidth="1"/>
    <col min="12813" max="12813" width="12.33203125" style="12" bestFit="1" customWidth="1"/>
    <col min="12814" max="12814" width="13.44140625" style="12" bestFit="1" customWidth="1"/>
    <col min="12815" max="13048" width="9.109375" style="12"/>
    <col min="13049" max="13049" width="33.6640625" style="12" customWidth="1"/>
    <col min="13050" max="13050" width="16" style="12" customWidth="1"/>
    <col min="13051" max="13052" width="15" style="12" bestFit="1" customWidth="1"/>
    <col min="13053" max="13053" width="16.5546875" style="12" bestFit="1" customWidth="1"/>
    <col min="13054" max="13054" width="12.5546875" style="12" customWidth="1"/>
    <col min="13055" max="13055" width="17.5546875" style="12" bestFit="1" customWidth="1"/>
    <col min="13056" max="13057" width="18.109375" style="12" bestFit="1" customWidth="1"/>
    <col min="13058" max="13058" width="12.88671875" style="12" bestFit="1" customWidth="1"/>
    <col min="13059" max="13060" width="16.5546875" style="12" bestFit="1" customWidth="1"/>
    <col min="13061" max="13062" width="13.109375" style="12" bestFit="1" customWidth="1"/>
    <col min="13063" max="13063" width="15.5546875" style="12" bestFit="1" customWidth="1"/>
    <col min="13064" max="13064" width="13.6640625" style="12" bestFit="1" customWidth="1"/>
    <col min="13065" max="13067" width="12.33203125" style="12" bestFit="1" customWidth="1"/>
    <col min="13068" max="13068" width="17.5546875" style="12" bestFit="1" customWidth="1"/>
    <col min="13069" max="13069" width="12.33203125" style="12" bestFit="1" customWidth="1"/>
    <col min="13070" max="13070" width="13.44140625" style="12" bestFit="1" customWidth="1"/>
    <col min="13071" max="13304" width="9.109375" style="12"/>
    <col min="13305" max="13305" width="33.6640625" style="12" customWidth="1"/>
    <col min="13306" max="13306" width="16" style="12" customWidth="1"/>
    <col min="13307" max="13308" width="15" style="12" bestFit="1" customWidth="1"/>
    <col min="13309" max="13309" width="16.5546875" style="12" bestFit="1" customWidth="1"/>
    <col min="13310" max="13310" width="12.5546875" style="12" customWidth="1"/>
    <col min="13311" max="13311" width="17.5546875" style="12" bestFit="1" customWidth="1"/>
    <col min="13312" max="13313" width="18.109375" style="12" bestFit="1" customWidth="1"/>
    <col min="13314" max="13314" width="12.88671875" style="12" bestFit="1" customWidth="1"/>
    <col min="13315" max="13316" width="16.5546875" style="12" bestFit="1" customWidth="1"/>
    <col min="13317" max="13318" width="13.109375" style="12" bestFit="1" customWidth="1"/>
    <col min="13319" max="13319" width="15.5546875" style="12" bestFit="1" customWidth="1"/>
    <col min="13320" max="13320" width="13.6640625" style="12" bestFit="1" customWidth="1"/>
    <col min="13321" max="13323" width="12.33203125" style="12" bestFit="1" customWidth="1"/>
    <col min="13324" max="13324" width="17.5546875" style="12" bestFit="1" customWidth="1"/>
    <col min="13325" max="13325" width="12.33203125" style="12" bestFit="1" customWidth="1"/>
    <col min="13326" max="13326" width="13.44140625" style="12" bestFit="1" customWidth="1"/>
    <col min="13327" max="13560" width="9.109375" style="12"/>
    <col min="13561" max="13561" width="33.6640625" style="12" customWidth="1"/>
    <col min="13562" max="13562" width="16" style="12" customWidth="1"/>
    <col min="13563" max="13564" width="15" style="12" bestFit="1" customWidth="1"/>
    <col min="13565" max="13565" width="16.5546875" style="12" bestFit="1" customWidth="1"/>
    <col min="13566" max="13566" width="12.5546875" style="12" customWidth="1"/>
    <col min="13567" max="13567" width="17.5546875" style="12" bestFit="1" customWidth="1"/>
    <col min="13568" max="13569" width="18.109375" style="12" bestFit="1" customWidth="1"/>
    <col min="13570" max="13570" width="12.88671875" style="12" bestFit="1" customWidth="1"/>
    <col min="13571" max="13572" width="16.5546875" style="12" bestFit="1" customWidth="1"/>
    <col min="13573" max="13574" width="13.109375" style="12" bestFit="1" customWidth="1"/>
    <col min="13575" max="13575" width="15.5546875" style="12" bestFit="1" customWidth="1"/>
    <col min="13576" max="13576" width="13.6640625" style="12" bestFit="1" customWidth="1"/>
    <col min="13577" max="13579" width="12.33203125" style="12" bestFit="1" customWidth="1"/>
    <col min="13580" max="13580" width="17.5546875" style="12" bestFit="1" customWidth="1"/>
    <col min="13581" max="13581" width="12.33203125" style="12" bestFit="1" customWidth="1"/>
    <col min="13582" max="13582" width="13.44140625" style="12" bestFit="1" customWidth="1"/>
    <col min="13583" max="13816" width="9.109375" style="12"/>
    <col min="13817" max="13817" width="33.6640625" style="12" customWidth="1"/>
    <col min="13818" max="13818" width="16" style="12" customWidth="1"/>
    <col min="13819" max="13820" width="15" style="12" bestFit="1" customWidth="1"/>
    <col min="13821" max="13821" width="16.5546875" style="12" bestFit="1" customWidth="1"/>
    <col min="13822" max="13822" width="12.5546875" style="12" customWidth="1"/>
    <col min="13823" max="13823" width="17.5546875" style="12" bestFit="1" customWidth="1"/>
    <col min="13824" max="13825" width="18.109375" style="12" bestFit="1" customWidth="1"/>
    <col min="13826" max="13826" width="12.88671875" style="12" bestFit="1" customWidth="1"/>
    <col min="13827" max="13828" width="16.5546875" style="12" bestFit="1" customWidth="1"/>
    <col min="13829" max="13830" width="13.109375" style="12" bestFit="1" customWidth="1"/>
    <col min="13831" max="13831" width="15.5546875" style="12" bestFit="1" customWidth="1"/>
    <col min="13832" max="13832" width="13.6640625" style="12" bestFit="1" customWidth="1"/>
    <col min="13833" max="13835" width="12.33203125" style="12" bestFit="1" customWidth="1"/>
    <col min="13836" max="13836" width="17.5546875" style="12" bestFit="1" customWidth="1"/>
    <col min="13837" max="13837" width="12.33203125" style="12" bestFit="1" customWidth="1"/>
    <col min="13838" max="13838" width="13.44140625" style="12" bestFit="1" customWidth="1"/>
    <col min="13839" max="14072" width="9.109375" style="12"/>
    <col min="14073" max="14073" width="33.6640625" style="12" customWidth="1"/>
    <col min="14074" max="14074" width="16" style="12" customWidth="1"/>
    <col min="14075" max="14076" width="15" style="12" bestFit="1" customWidth="1"/>
    <col min="14077" max="14077" width="16.5546875" style="12" bestFit="1" customWidth="1"/>
    <col min="14078" max="14078" width="12.5546875" style="12" customWidth="1"/>
    <col min="14079" max="14079" width="17.5546875" style="12" bestFit="1" customWidth="1"/>
    <col min="14080" max="14081" width="18.109375" style="12" bestFit="1" customWidth="1"/>
    <col min="14082" max="14082" width="12.88671875" style="12" bestFit="1" customWidth="1"/>
    <col min="14083" max="14084" width="16.5546875" style="12" bestFit="1" customWidth="1"/>
    <col min="14085" max="14086" width="13.109375" style="12" bestFit="1" customWidth="1"/>
    <col min="14087" max="14087" width="15.5546875" style="12" bestFit="1" customWidth="1"/>
    <col min="14088" max="14088" width="13.6640625" style="12" bestFit="1" customWidth="1"/>
    <col min="14089" max="14091" width="12.33203125" style="12" bestFit="1" customWidth="1"/>
    <col min="14092" max="14092" width="17.5546875" style="12" bestFit="1" customWidth="1"/>
    <col min="14093" max="14093" width="12.33203125" style="12" bestFit="1" customWidth="1"/>
    <col min="14094" max="14094" width="13.44140625" style="12" bestFit="1" customWidth="1"/>
    <col min="14095" max="14328" width="9.109375" style="12"/>
    <col min="14329" max="14329" width="33.6640625" style="12" customWidth="1"/>
    <col min="14330" max="14330" width="16" style="12" customWidth="1"/>
    <col min="14331" max="14332" width="15" style="12" bestFit="1" customWidth="1"/>
    <col min="14333" max="14333" width="16.5546875" style="12" bestFit="1" customWidth="1"/>
    <col min="14334" max="14334" width="12.5546875" style="12" customWidth="1"/>
    <col min="14335" max="14335" width="17.5546875" style="12" bestFit="1" customWidth="1"/>
    <col min="14336" max="14337" width="18.109375" style="12" bestFit="1" customWidth="1"/>
    <col min="14338" max="14338" width="12.88671875" style="12" bestFit="1" customWidth="1"/>
    <col min="14339" max="14340" width="16.5546875" style="12" bestFit="1" customWidth="1"/>
    <col min="14341" max="14342" width="13.109375" style="12" bestFit="1" customWidth="1"/>
    <col min="14343" max="14343" width="15.5546875" style="12" bestFit="1" customWidth="1"/>
    <col min="14344" max="14344" width="13.6640625" style="12" bestFit="1" customWidth="1"/>
    <col min="14345" max="14347" width="12.33203125" style="12" bestFit="1" customWidth="1"/>
    <col min="14348" max="14348" width="17.5546875" style="12" bestFit="1" customWidth="1"/>
    <col min="14349" max="14349" width="12.33203125" style="12" bestFit="1" customWidth="1"/>
    <col min="14350" max="14350" width="13.44140625" style="12" bestFit="1" customWidth="1"/>
    <col min="14351" max="14584" width="9.109375" style="12"/>
    <col min="14585" max="14585" width="33.6640625" style="12" customWidth="1"/>
    <col min="14586" max="14586" width="16" style="12" customWidth="1"/>
    <col min="14587" max="14588" width="15" style="12" bestFit="1" customWidth="1"/>
    <col min="14589" max="14589" width="16.5546875" style="12" bestFit="1" customWidth="1"/>
    <col min="14590" max="14590" width="12.5546875" style="12" customWidth="1"/>
    <col min="14591" max="14591" width="17.5546875" style="12" bestFit="1" customWidth="1"/>
    <col min="14592" max="14593" width="18.109375" style="12" bestFit="1" customWidth="1"/>
    <col min="14594" max="14594" width="12.88671875" style="12" bestFit="1" customWidth="1"/>
    <col min="14595" max="14596" width="16.5546875" style="12" bestFit="1" customWidth="1"/>
    <col min="14597" max="14598" width="13.109375" style="12" bestFit="1" customWidth="1"/>
    <col min="14599" max="14599" width="15.5546875" style="12" bestFit="1" customWidth="1"/>
    <col min="14600" max="14600" width="13.6640625" style="12" bestFit="1" customWidth="1"/>
    <col min="14601" max="14603" width="12.33203125" style="12" bestFit="1" customWidth="1"/>
    <col min="14604" max="14604" width="17.5546875" style="12" bestFit="1" customWidth="1"/>
    <col min="14605" max="14605" width="12.33203125" style="12" bestFit="1" customWidth="1"/>
    <col min="14606" max="14606" width="13.44140625" style="12" bestFit="1" customWidth="1"/>
    <col min="14607" max="14840" width="9.109375" style="12"/>
    <col min="14841" max="14841" width="33.6640625" style="12" customWidth="1"/>
    <col min="14842" max="14842" width="16" style="12" customWidth="1"/>
    <col min="14843" max="14844" width="15" style="12" bestFit="1" customWidth="1"/>
    <col min="14845" max="14845" width="16.5546875" style="12" bestFit="1" customWidth="1"/>
    <col min="14846" max="14846" width="12.5546875" style="12" customWidth="1"/>
    <col min="14847" max="14847" width="17.5546875" style="12" bestFit="1" customWidth="1"/>
    <col min="14848" max="14849" width="18.109375" style="12" bestFit="1" customWidth="1"/>
    <col min="14850" max="14850" width="12.88671875" style="12" bestFit="1" customWidth="1"/>
    <col min="14851" max="14852" width="16.5546875" style="12" bestFit="1" customWidth="1"/>
    <col min="14853" max="14854" width="13.109375" style="12" bestFit="1" customWidth="1"/>
    <col min="14855" max="14855" width="15.5546875" style="12" bestFit="1" customWidth="1"/>
    <col min="14856" max="14856" width="13.6640625" style="12" bestFit="1" customWidth="1"/>
    <col min="14857" max="14859" width="12.33203125" style="12" bestFit="1" customWidth="1"/>
    <col min="14860" max="14860" width="17.5546875" style="12" bestFit="1" customWidth="1"/>
    <col min="14861" max="14861" width="12.33203125" style="12" bestFit="1" customWidth="1"/>
    <col min="14862" max="14862" width="13.44140625" style="12" bestFit="1" customWidth="1"/>
    <col min="14863" max="15096" width="9.109375" style="12"/>
    <col min="15097" max="15097" width="33.6640625" style="12" customWidth="1"/>
    <col min="15098" max="15098" width="16" style="12" customWidth="1"/>
    <col min="15099" max="15100" width="15" style="12" bestFit="1" customWidth="1"/>
    <col min="15101" max="15101" width="16.5546875" style="12" bestFit="1" customWidth="1"/>
    <col min="15102" max="15102" width="12.5546875" style="12" customWidth="1"/>
    <col min="15103" max="15103" width="17.5546875" style="12" bestFit="1" customWidth="1"/>
    <col min="15104" max="15105" width="18.109375" style="12" bestFit="1" customWidth="1"/>
    <col min="15106" max="15106" width="12.88671875" style="12" bestFit="1" customWidth="1"/>
    <col min="15107" max="15108" width="16.5546875" style="12" bestFit="1" customWidth="1"/>
    <col min="15109" max="15110" width="13.109375" style="12" bestFit="1" customWidth="1"/>
    <col min="15111" max="15111" width="15.5546875" style="12" bestFit="1" customWidth="1"/>
    <col min="15112" max="15112" width="13.6640625" style="12" bestFit="1" customWidth="1"/>
    <col min="15113" max="15115" width="12.33203125" style="12" bestFit="1" customWidth="1"/>
    <col min="15116" max="15116" width="17.5546875" style="12" bestFit="1" customWidth="1"/>
    <col min="15117" max="15117" width="12.33203125" style="12" bestFit="1" customWidth="1"/>
    <col min="15118" max="15118" width="13.44140625" style="12" bestFit="1" customWidth="1"/>
    <col min="15119" max="15352" width="9.109375" style="12"/>
    <col min="15353" max="15353" width="33.6640625" style="12" customWidth="1"/>
    <col min="15354" max="15354" width="16" style="12" customWidth="1"/>
    <col min="15355" max="15356" width="15" style="12" bestFit="1" customWidth="1"/>
    <col min="15357" max="15357" width="16.5546875" style="12" bestFit="1" customWidth="1"/>
    <col min="15358" max="15358" width="12.5546875" style="12" customWidth="1"/>
    <col min="15359" max="15359" width="17.5546875" style="12" bestFit="1" customWidth="1"/>
    <col min="15360" max="15361" width="18.109375" style="12" bestFit="1" customWidth="1"/>
    <col min="15362" max="15362" width="12.88671875" style="12" bestFit="1" customWidth="1"/>
    <col min="15363" max="15364" width="16.5546875" style="12" bestFit="1" customWidth="1"/>
    <col min="15365" max="15366" width="13.109375" style="12" bestFit="1" customWidth="1"/>
    <col min="15367" max="15367" width="15.5546875" style="12" bestFit="1" customWidth="1"/>
    <col min="15368" max="15368" width="13.6640625" style="12" bestFit="1" customWidth="1"/>
    <col min="15369" max="15371" width="12.33203125" style="12" bestFit="1" customWidth="1"/>
    <col min="15372" max="15372" width="17.5546875" style="12" bestFit="1" customWidth="1"/>
    <col min="15373" max="15373" width="12.33203125" style="12" bestFit="1" customWidth="1"/>
    <col min="15374" max="15374" width="13.44140625" style="12" bestFit="1" customWidth="1"/>
    <col min="15375" max="15608" width="9.109375" style="12"/>
    <col min="15609" max="15609" width="33.6640625" style="12" customWidth="1"/>
    <col min="15610" max="15610" width="16" style="12" customWidth="1"/>
    <col min="15611" max="15612" width="15" style="12" bestFit="1" customWidth="1"/>
    <col min="15613" max="15613" width="16.5546875" style="12" bestFit="1" customWidth="1"/>
    <col min="15614" max="15614" width="12.5546875" style="12" customWidth="1"/>
    <col min="15615" max="15615" width="17.5546875" style="12" bestFit="1" customWidth="1"/>
    <col min="15616" max="15617" width="18.109375" style="12" bestFit="1" customWidth="1"/>
    <col min="15618" max="15618" width="12.88671875" style="12" bestFit="1" customWidth="1"/>
    <col min="15619" max="15620" width="16.5546875" style="12" bestFit="1" customWidth="1"/>
    <col min="15621" max="15622" width="13.109375" style="12" bestFit="1" customWidth="1"/>
    <col min="15623" max="15623" width="15.5546875" style="12" bestFit="1" customWidth="1"/>
    <col min="15624" max="15624" width="13.6640625" style="12" bestFit="1" customWidth="1"/>
    <col min="15625" max="15627" width="12.33203125" style="12" bestFit="1" customWidth="1"/>
    <col min="15628" max="15628" width="17.5546875" style="12" bestFit="1" customWidth="1"/>
    <col min="15629" max="15629" width="12.33203125" style="12" bestFit="1" customWidth="1"/>
    <col min="15630" max="15630" width="13.44140625" style="12" bestFit="1" customWidth="1"/>
    <col min="15631" max="15864" width="9.109375" style="12"/>
    <col min="15865" max="15865" width="33.6640625" style="12" customWidth="1"/>
    <col min="15866" max="15866" width="16" style="12" customWidth="1"/>
    <col min="15867" max="15868" width="15" style="12" bestFit="1" customWidth="1"/>
    <col min="15869" max="15869" width="16.5546875" style="12" bestFit="1" customWidth="1"/>
    <col min="15870" max="15870" width="12.5546875" style="12" customWidth="1"/>
    <col min="15871" max="15871" width="17.5546875" style="12" bestFit="1" customWidth="1"/>
    <col min="15872" max="15873" width="18.109375" style="12" bestFit="1" customWidth="1"/>
    <col min="15874" max="15874" width="12.88671875" style="12" bestFit="1" customWidth="1"/>
    <col min="15875" max="15876" width="16.5546875" style="12" bestFit="1" customWidth="1"/>
    <col min="15877" max="15878" width="13.109375" style="12" bestFit="1" customWidth="1"/>
    <col min="15879" max="15879" width="15.5546875" style="12" bestFit="1" customWidth="1"/>
    <col min="15880" max="15880" width="13.6640625" style="12" bestFit="1" customWidth="1"/>
    <col min="15881" max="15883" width="12.33203125" style="12" bestFit="1" customWidth="1"/>
    <col min="15884" max="15884" width="17.5546875" style="12" bestFit="1" customWidth="1"/>
    <col min="15885" max="15885" width="12.33203125" style="12" bestFit="1" customWidth="1"/>
    <col min="15886" max="15886" width="13.44140625" style="12" bestFit="1" customWidth="1"/>
    <col min="15887" max="16120" width="9.109375" style="12"/>
    <col min="16121" max="16121" width="33.6640625" style="12" customWidth="1"/>
    <col min="16122" max="16122" width="16" style="12" customWidth="1"/>
    <col min="16123" max="16124" width="15" style="12" bestFit="1" customWidth="1"/>
    <col min="16125" max="16125" width="16.5546875" style="12" bestFit="1" customWidth="1"/>
    <col min="16126" max="16126" width="12.5546875" style="12" customWidth="1"/>
    <col min="16127" max="16127" width="17.5546875" style="12" bestFit="1" customWidth="1"/>
    <col min="16128" max="16129" width="18.109375" style="12" bestFit="1" customWidth="1"/>
    <col min="16130" max="16130" width="12.88671875" style="12" bestFit="1" customWidth="1"/>
    <col min="16131" max="16132" width="16.5546875" style="12" bestFit="1" customWidth="1"/>
    <col min="16133" max="16134" width="13.109375" style="12" bestFit="1" customWidth="1"/>
    <col min="16135" max="16135" width="15.5546875" style="12" bestFit="1" customWidth="1"/>
    <col min="16136" max="16136" width="13.6640625" style="12" bestFit="1" customWidth="1"/>
    <col min="16137" max="16139" width="12.33203125" style="12" bestFit="1" customWidth="1"/>
    <col min="16140" max="16140" width="17.5546875" style="12" bestFit="1" customWidth="1"/>
    <col min="16141" max="16141" width="12.33203125" style="12" bestFit="1" customWidth="1"/>
    <col min="16142" max="16142" width="13.44140625" style="12" bestFit="1" customWidth="1"/>
    <col min="16143" max="16384" width="9.109375" style="12"/>
  </cols>
  <sheetData>
    <row r="1" spans="1:40" ht="14.4">
      <c r="A1" s="36" t="s">
        <v>21</v>
      </c>
      <c r="B1" s="36"/>
      <c r="C1" s="36"/>
      <c r="D1" s="36"/>
      <c r="E1" s="36"/>
      <c r="F1" s="36"/>
      <c r="G1" s="262"/>
      <c r="H1" s="262"/>
      <c r="I1" s="262"/>
      <c r="J1" s="262"/>
      <c r="K1" s="262"/>
      <c r="L1" s="262"/>
      <c r="M1" s="262"/>
    </row>
    <row r="2" spans="1:40" s="39" customFormat="1" ht="20.399999999999999">
      <c r="A2" s="441" t="s">
        <v>22</v>
      </c>
      <c r="B2" s="2" t="s">
        <v>23</v>
      </c>
      <c r="C2" s="441" t="s">
        <v>24</v>
      </c>
      <c r="D2" s="441"/>
      <c r="E2" s="11" t="s">
        <v>23</v>
      </c>
      <c r="F2" s="2" t="s">
        <v>25</v>
      </c>
      <c r="G2" s="443" t="s">
        <v>83</v>
      </c>
      <c r="H2" s="444"/>
      <c r="I2" s="444"/>
      <c r="J2" s="445"/>
      <c r="K2" s="446" t="s">
        <v>84</v>
      </c>
      <c r="L2" s="447"/>
      <c r="M2" s="442" t="s">
        <v>8</v>
      </c>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row>
    <row r="3" spans="1:40" s="39" customFormat="1" ht="30.6">
      <c r="A3" s="441"/>
      <c r="B3" s="3">
        <v>44651</v>
      </c>
      <c r="C3" s="2" t="s">
        <v>26</v>
      </c>
      <c r="D3" s="2" t="s">
        <v>13</v>
      </c>
      <c r="E3" s="3">
        <v>44561</v>
      </c>
      <c r="F3" s="2" t="s">
        <v>27</v>
      </c>
      <c r="G3" s="263" t="s">
        <v>46</v>
      </c>
      <c r="H3" s="263" t="s">
        <v>47</v>
      </c>
      <c r="I3" s="263" t="s">
        <v>48</v>
      </c>
      <c r="J3" s="263" t="s">
        <v>162</v>
      </c>
      <c r="K3" s="264" t="s">
        <v>85</v>
      </c>
      <c r="L3" s="264" t="s">
        <v>86</v>
      </c>
      <c r="M3" s="442"/>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row>
    <row r="4" spans="1:40" s="41" customFormat="1" ht="10.199999999999999" customHeight="1">
      <c r="A4" s="35" t="s">
        <v>2</v>
      </c>
      <c r="B4" s="365">
        <f>+VLOOKUP(A4,Clasificación!D:G,4,FALSE)</f>
        <v>0</v>
      </c>
      <c r="C4" s="366"/>
      <c r="D4" s="366"/>
      <c r="E4" s="367">
        <f>+VLOOKUP(A4,Clasificación!D:H,5,FALSE)</f>
        <v>0</v>
      </c>
      <c r="F4" s="367">
        <f>+B4+C4-D4-E4</f>
        <v>0</v>
      </c>
      <c r="G4" s="367">
        <v>0</v>
      </c>
      <c r="H4" s="367">
        <v>0</v>
      </c>
      <c r="I4" s="367">
        <v>0</v>
      </c>
      <c r="J4" s="367">
        <v>0</v>
      </c>
      <c r="K4" s="367">
        <v>0</v>
      </c>
      <c r="L4" s="367">
        <v>0</v>
      </c>
      <c r="M4" s="367"/>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row>
    <row r="5" spans="1:40" s="44" customFormat="1" ht="10.199999999999999" customHeight="1">
      <c r="A5" s="42" t="s">
        <v>156</v>
      </c>
      <c r="B5" s="365">
        <f>+VLOOKUP(A5,Clasificación!D:G,4,FALSE)</f>
        <v>0</v>
      </c>
      <c r="C5" s="366"/>
      <c r="D5" s="366"/>
      <c r="E5" s="367">
        <f>+VLOOKUP(A5,Clasificación!D:H,5,FALSE)</f>
        <v>0</v>
      </c>
      <c r="F5" s="367">
        <f t="shared" ref="F5:F58" si="0">+B5+C5-D5-E5</f>
        <v>0</v>
      </c>
      <c r="G5" s="367">
        <v>0</v>
      </c>
      <c r="H5" s="367">
        <v>0</v>
      </c>
      <c r="I5" s="367">
        <v>0</v>
      </c>
      <c r="J5" s="367">
        <v>0</v>
      </c>
      <c r="K5" s="367">
        <v>0</v>
      </c>
      <c r="L5" s="367">
        <v>0</v>
      </c>
      <c r="M5" s="366"/>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row>
    <row r="6" spans="1:40" s="44" customFormat="1" ht="10.199999999999999" customHeight="1">
      <c r="A6" s="42" t="s">
        <v>156</v>
      </c>
      <c r="B6" s="365">
        <f>+VLOOKUP(A6,Clasificación!D:G,4,FALSE)</f>
        <v>0</v>
      </c>
      <c r="C6" s="366"/>
      <c r="D6" s="366"/>
      <c r="E6" s="367">
        <f>+VLOOKUP(A6,Clasificación!D:H,5,FALSE)</f>
        <v>0</v>
      </c>
      <c r="F6" s="367">
        <f t="shared" si="0"/>
        <v>0</v>
      </c>
      <c r="G6" s="367">
        <v>0</v>
      </c>
      <c r="H6" s="367">
        <v>0</v>
      </c>
      <c r="I6" s="367">
        <v>0</v>
      </c>
      <c r="J6" s="367">
        <v>0</v>
      </c>
      <c r="K6" s="367">
        <v>0</v>
      </c>
      <c r="L6" s="367">
        <v>0</v>
      </c>
      <c r="M6" s="365">
        <f>SUM(F6:L6)</f>
        <v>0</v>
      </c>
      <c r="N6" s="45"/>
      <c r="O6" s="45"/>
      <c r="P6" s="45"/>
      <c r="Q6" s="45"/>
      <c r="R6" s="45"/>
      <c r="S6" s="45"/>
      <c r="T6" s="45"/>
      <c r="U6" s="45"/>
      <c r="V6" s="45"/>
      <c r="W6" s="45"/>
      <c r="X6" s="45"/>
      <c r="Y6" s="45"/>
      <c r="Z6" s="45"/>
      <c r="AA6" s="43"/>
      <c r="AB6" s="43"/>
      <c r="AC6" s="43"/>
      <c r="AD6" s="43"/>
      <c r="AE6" s="43"/>
      <c r="AF6" s="43"/>
      <c r="AG6" s="43"/>
      <c r="AH6" s="43"/>
      <c r="AI6" s="43"/>
      <c r="AJ6" s="43"/>
      <c r="AK6" s="43"/>
      <c r="AL6" s="43"/>
      <c r="AM6" s="43"/>
      <c r="AN6" s="43"/>
    </row>
    <row r="7" spans="1:40" s="44" customFormat="1" ht="10.199999999999999" customHeight="1">
      <c r="A7" s="42" t="s">
        <v>184</v>
      </c>
      <c r="B7" s="365">
        <f>+VLOOKUP(A7,Clasificación!D:G,4,FALSE)</f>
        <v>0</v>
      </c>
      <c r="C7" s="366"/>
      <c r="D7" s="366"/>
      <c r="E7" s="367">
        <f>+VLOOKUP(A7,Clasificación!D:H,5,FALSE)</f>
        <v>0</v>
      </c>
      <c r="F7" s="367">
        <f t="shared" si="0"/>
        <v>0</v>
      </c>
      <c r="G7" s="367">
        <v>0</v>
      </c>
      <c r="H7" s="367">
        <v>0</v>
      </c>
      <c r="I7" s="367">
        <v>0</v>
      </c>
      <c r="J7" s="367">
        <v>0</v>
      </c>
      <c r="K7" s="367">
        <v>0</v>
      </c>
      <c r="L7" s="367">
        <v>0</v>
      </c>
      <c r="M7" s="365">
        <f t="shared" ref="M7:M24" si="1">SUM(F7:L7)</f>
        <v>0</v>
      </c>
      <c r="N7" s="45"/>
      <c r="O7" s="45"/>
      <c r="P7" s="45"/>
      <c r="Q7" s="45"/>
      <c r="R7" s="45"/>
      <c r="S7" s="45"/>
      <c r="T7" s="45"/>
      <c r="U7" s="45"/>
      <c r="V7" s="45"/>
      <c r="W7" s="45"/>
      <c r="X7" s="45"/>
      <c r="Y7" s="45"/>
      <c r="Z7" s="45"/>
      <c r="AA7" s="43"/>
      <c r="AB7" s="43"/>
      <c r="AC7" s="43"/>
      <c r="AD7" s="43"/>
      <c r="AE7" s="43"/>
      <c r="AF7" s="43"/>
      <c r="AG7" s="43"/>
      <c r="AH7" s="43"/>
      <c r="AI7" s="43"/>
      <c r="AJ7" s="43"/>
      <c r="AK7" s="43"/>
      <c r="AL7" s="43"/>
      <c r="AM7" s="43"/>
      <c r="AN7" s="43"/>
    </row>
    <row r="8" spans="1:40" s="48" customFormat="1" ht="10.199999999999999" customHeight="1">
      <c r="A8" s="42" t="s">
        <v>185</v>
      </c>
      <c r="B8" s="365">
        <f>+VLOOKUP(A8,Clasificación!D:G,4,FALSE)</f>
        <v>228666361.58000001</v>
      </c>
      <c r="C8" s="366"/>
      <c r="D8" s="366"/>
      <c r="E8" s="367">
        <f>+VLOOKUP(A8,Clasificación!D:H,5,FALSE)</f>
        <v>0</v>
      </c>
      <c r="F8" s="367">
        <f t="shared" si="0"/>
        <v>228666361.58000001</v>
      </c>
      <c r="G8" s="367">
        <v>0</v>
      </c>
      <c r="H8" s="367">
        <v>0</v>
      </c>
      <c r="I8" s="367">
        <v>0</v>
      </c>
      <c r="J8" s="367">
        <v>0</v>
      </c>
      <c r="K8" s="367">
        <v>0</v>
      </c>
      <c r="L8" s="367">
        <v>0</v>
      </c>
      <c r="M8" s="365">
        <f t="shared" si="1"/>
        <v>228666361.58000001</v>
      </c>
      <c r="N8" s="46"/>
      <c r="O8" s="46"/>
      <c r="P8" s="46"/>
      <c r="Q8" s="46"/>
      <c r="R8" s="46"/>
      <c r="S8" s="46"/>
      <c r="T8" s="46"/>
      <c r="U8" s="46"/>
      <c r="V8" s="46"/>
      <c r="W8" s="46"/>
      <c r="X8" s="46"/>
      <c r="Y8" s="46"/>
      <c r="Z8" s="46"/>
      <c r="AA8" s="47"/>
      <c r="AB8" s="47"/>
      <c r="AC8" s="47"/>
      <c r="AD8" s="47"/>
      <c r="AE8" s="47"/>
      <c r="AF8" s="47"/>
      <c r="AG8" s="47"/>
      <c r="AH8" s="47"/>
      <c r="AI8" s="47"/>
      <c r="AJ8" s="47"/>
      <c r="AK8" s="47"/>
      <c r="AL8" s="47"/>
      <c r="AM8" s="47"/>
      <c r="AN8" s="47"/>
    </row>
    <row r="9" spans="1:40" s="44" customFormat="1" ht="10.199999999999999" customHeight="1">
      <c r="A9" s="42" t="s">
        <v>114</v>
      </c>
      <c r="B9" s="365">
        <f>+VLOOKUP(A9,Clasificación!D:G,4,FALSE)</f>
        <v>0</v>
      </c>
      <c r="C9" s="366"/>
      <c r="D9" s="366"/>
      <c r="E9" s="367">
        <f>+VLOOKUP(A9,Clasificación!D:H,5,FALSE)</f>
        <v>0</v>
      </c>
      <c r="F9" s="367">
        <f t="shared" si="0"/>
        <v>0</v>
      </c>
      <c r="G9" s="367">
        <v>0</v>
      </c>
      <c r="H9" s="367">
        <v>0</v>
      </c>
      <c r="I9" s="367">
        <v>0</v>
      </c>
      <c r="J9" s="367">
        <v>0</v>
      </c>
      <c r="K9" s="367">
        <v>0</v>
      </c>
      <c r="L9" s="367">
        <v>0</v>
      </c>
      <c r="M9" s="365">
        <f t="shared" si="1"/>
        <v>0</v>
      </c>
      <c r="N9" s="45"/>
      <c r="O9" s="45"/>
      <c r="P9" s="45"/>
      <c r="Q9" s="45"/>
      <c r="R9" s="45"/>
      <c r="S9" s="45"/>
      <c r="T9" s="45"/>
      <c r="U9" s="45"/>
      <c r="V9" s="45"/>
      <c r="W9" s="45"/>
      <c r="X9" s="45"/>
      <c r="Y9" s="45"/>
      <c r="Z9" s="45"/>
      <c r="AA9" s="43"/>
      <c r="AB9" s="43"/>
      <c r="AC9" s="43"/>
      <c r="AD9" s="43"/>
      <c r="AE9" s="43"/>
      <c r="AF9" s="43"/>
      <c r="AG9" s="43"/>
      <c r="AH9" s="43"/>
      <c r="AI9" s="43"/>
      <c r="AJ9" s="43"/>
      <c r="AK9" s="43"/>
      <c r="AL9" s="43"/>
      <c r="AM9" s="43"/>
      <c r="AN9" s="43"/>
    </row>
    <row r="10" spans="1:40" s="44" customFormat="1" ht="10.199999999999999" customHeight="1">
      <c r="A10" s="42" t="s">
        <v>114</v>
      </c>
      <c r="B10" s="365">
        <f>+VLOOKUP(A10,Clasificación!D:G,4,FALSE)</f>
        <v>0</v>
      </c>
      <c r="C10" s="366"/>
      <c r="D10" s="366"/>
      <c r="E10" s="367">
        <f>+VLOOKUP(A10,Clasificación!D:H,5,FALSE)</f>
        <v>0</v>
      </c>
      <c r="F10" s="367">
        <f t="shared" si="0"/>
        <v>0</v>
      </c>
      <c r="G10" s="367">
        <v>0</v>
      </c>
      <c r="H10" s="367">
        <v>0</v>
      </c>
      <c r="I10" s="367">
        <v>0</v>
      </c>
      <c r="J10" s="367">
        <v>0</v>
      </c>
      <c r="K10" s="367">
        <v>0</v>
      </c>
      <c r="L10" s="367">
        <v>0</v>
      </c>
      <c r="M10" s="365">
        <f t="shared" si="1"/>
        <v>0</v>
      </c>
      <c r="N10" s="45"/>
      <c r="O10" s="45"/>
      <c r="P10" s="45"/>
      <c r="Q10" s="45"/>
      <c r="R10" s="45"/>
      <c r="S10" s="45"/>
      <c r="T10" s="45"/>
      <c r="U10" s="45"/>
      <c r="V10" s="45"/>
      <c r="W10" s="45"/>
      <c r="X10" s="45"/>
      <c r="Y10" s="45"/>
      <c r="Z10" s="45"/>
      <c r="AA10" s="43"/>
      <c r="AB10" s="43"/>
      <c r="AC10" s="43"/>
      <c r="AD10" s="43"/>
      <c r="AE10" s="43"/>
      <c r="AF10" s="43"/>
      <c r="AG10" s="43"/>
      <c r="AH10" s="43"/>
      <c r="AI10" s="43"/>
      <c r="AJ10" s="43"/>
      <c r="AK10" s="43"/>
      <c r="AL10" s="43"/>
      <c r="AM10" s="43"/>
      <c r="AN10" s="43"/>
    </row>
    <row r="11" spans="1:40" s="44" customFormat="1" ht="10.199999999999999" customHeight="1">
      <c r="A11" s="49" t="s">
        <v>269</v>
      </c>
      <c r="B11" s="365">
        <f>+VLOOKUP(A11,Clasificación!D:G,4,FALSE)</f>
        <v>0</v>
      </c>
      <c r="C11" s="366"/>
      <c r="D11" s="366"/>
      <c r="E11" s="367">
        <f>+VLOOKUP(A11,Clasificación!D:H,5,FALSE)</f>
        <v>0</v>
      </c>
      <c r="F11" s="367">
        <f t="shared" si="0"/>
        <v>0</v>
      </c>
      <c r="G11" s="367">
        <f>-F11</f>
        <v>0</v>
      </c>
      <c r="H11" s="367">
        <v>0</v>
      </c>
      <c r="I11" s="367">
        <v>0</v>
      </c>
      <c r="J11" s="367">
        <v>0</v>
      </c>
      <c r="K11" s="367">
        <v>0</v>
      </c>
      <c r="L11" s="367">
        <v>0</v>
      </c>
      <c r="M11" s="365">
        <f t="shared" si="1"/>
        <v>0</v>
      </c>
      <c r="N11" s="45"/>
      <c r="O11" s="45"/>
      <c r="P11" s="45"/>
      <c r="Q11" s="45"/>
      <c r="R11" s="45"/>
      <c r="S11" s="45"/>
      <c r="T11" s="45"/>
      <c r="U11" s="45"/>
      <c r="V11" s="45"/>
      <c r="W11" s="45"/>
      <c r="X11" s="45"/>
      <c r="Y11" s="45"/>
      <c r="Z11" s="45"/>
      <c r="AA11" s="43"/>
      <c r="AB11" s="43"/>
      <c r="AC11" s="43"/>
      <c r="AD11" s="43"/>
      <c r="AE11" s="43"/>
      <c r="AF11" s="43"/>
      <c r="AG11" s="43"/>
      <c r="AH11" s="43"/>
      <c r="AI11" s="43"/>
      <c r="AJ11" s="43"/>
      <c r="AK11" s="43"/>
      <c r="AL11" s="43"/>
      <c r="AM11" s="43"/>
      <c r="AN11" s="43"/>
    </row>
    <row r="12" spans="1:40" s="44" customFormat="1" ht="10.199999999999999" customHeight="1">
      <c r="A12" s="49" t="s">
        <v>270</v>
      </c>
      <c r="B12" s="365">
        <f>+VLOOKUP(A12,Clasificación!D:G,4,FALSE)</f>
        <v>2037160000</v>
      </c>
      <c r="C12" s="366"/>
      <c r="D12" s="366"/>
      <c r="E12" s="367">
        <f>+VLOOKUP(A12,Clasificación!D:H,5,FALSE)</f>
        <v>0</v>
      </c>
      <c r="F12" s="367">
        <f t="shared" si="0"/>
        <v>2037160000</v>
      </c>
      <c r="G12" s="367">
        <f>-F12</f>
        <v>-2037160000</v>
      </c>
      <c r="H12" s="367">
        <v>0</v>
      </c>
      <c r="I12" s="367">
        <v>0</v>
      </c>
      <c r="J12" s="367">
        <v>0</v>
      </c>
      <c r="K12" s="367">
        <v>0</v>
      </c>
      <c r="L12" s="367">
        <v>0</v>
      </c>
      <c r="M12" s="365">
        <f t="shared" si="1"/>
        <v>0</v>
      </c>
      <c r="N12" s="45"/>
      <c r="O12" s="45"/>
      <c r="P12" s="45"/>
      <c r="Q12" s="45"/>
      <c r="R12" s="45"/>
      <c r="S12" s="45"/>
      <c r="T12" s="45"/>
      <c r="U12" s="45"/>
      <c r="V12" s="45"/>
      <c r="W12" s="45"/>
      <c r="X12" s="45"/>
      <c r="Y12" s="45"/>
      <c r="Z12" s="45"/>
      <c r="AA12" s="43"/>
      <c r="AB12" s="43"/>
      <c r="AC12" s="43"/>
      <c r="AD12" s="43"/>
      <c r="AE12" s="43"/>
      <c r="AF12" s="43"/>
      <c r="AG12" s="43"/>
      <c r="AH12" s="43"/>
      <c r="AI12" s="43"/>
      <c r="AJ12" s="43"/>
      <c r="AK12" s="43"/>
      <c r="AL12" s="43"/>
      <c r="AM12" s="43"/>
      <c r="AN12" s="43"/>
    </row>
    <row r="13" spans="1:40" s="48" customFormat="1" ht="10.199999999999999" customHeight="1">
      <c r="A13" s="49" t="s">
        <v>186</v>
      </c>
      <c r="B13" s="365">
        <f>+VLOOKUP(A13,Clasificación!D:G,4,FALSE)</f>
        <v>0</v>
      </c>
      <c r="C13" s="366"/>
      <c r="D13" s="366"/>
      <c r="E13" s="367">
        <f>+VLOOKUP(A13,Clasificación!D:H,5,FALSE)</f>
        <v>0</v>
      </c>
      <c r="F13" s="367">
        <f t="shared" si="0"/>
        <v>0</v>
      </c>
      <c r="G13" s="367">
        <f t="shared" ref="G13:G24" si="2">-F13</f>
        <v>0</v>
      </c>
      <c r="H13" s="367">
        <v>0</v>
      </c>
      <c r="I13" s="367">
        <v>0</v>
      </c>
      <c r="J13" s="367">
        <v>0</v>
      </c>
      <c r="K13" s="367">
        <v>0</v>
      </c>
      <c r="L13" s="367">
        <v>0</v>
      </c>
      <c r="M13" s="365">
        <f t="shared" si="1"/>
        <v>0</v>
      </c>
      <c r="N13" s="46"/>
      <c r="O13" s="46"/>
      <c r="P13" s="46"/>
      <c r="Q13" s="46"/>
      <c r="R13" s="46"/>
      <c r="S13" s="46"/>
      <c r="T13" s="46"/>
      <c r="U13" s="46"/>
      <c r="V13" s="46"/>
      <c r="W13" s="46"/>
      <c r="X13" s="46"/>
      <c r="Y13" s="46"/>
      <c r="Z13" s="46"/>
      <c r="AA13" s="47"/>
      <c r="AB13" s="47"/>
      <c r="AC13" s="47"/>
      <c r="AD13" s="47"/>
      <c r="AE13" s="47"/>
      <c r="AF13" s="47"/>
      <c r="AG13" s="47"/>
      <c r="AH13" s="47"/>
      <c r="AI13" s="47"/>
      <c r="AJ13" s="47"/>
      <c r="AK13" s="47"/>
      <c r="AL13" s="47"/>
      <c r="AM13" s="47"/>
      <c r="AN13" s="47"/>
    </row>
    <row r="14" spans="1:40" s="48" customFormat="1" ht="10.199999999999999" customHeight="1">
      <c r="A14" s="49" t="s">
        <v>187</v>
      </c>
      <c r="B14" s="365">
        <f>+VLOOKUP(A14,Clasificación!D:G,4,FALSE)</f>
        <v>5046925735</v>
      </c>
      <c r="C14" s="366"/>
      <c r="D14" s="366"/>
      <c r="E14" s="367">
        <f>+VLOOKUP(A14,Clasificación!D:H,5,FALSE)</f>
        <v>0</v>
      </c>
      <c r="F14" s="367">
        <f t="shared" si="0"/>
        <v>5046925735</v>
      </c>
      <c r="G14" s="367">
        <f t="shared" si="2"/>
        <v>-5046925735</v>
      </c>
      <c r="H14" s="367">
        <v>0</v>
      </c>
      <c r="I14" s="367">
        <v>0</v>
      </c>
      <c r="J14" s="367">
        <v>0</v>
      </c>
      <c r="K14" s="367">
        <v>0</v>
      </c>
      <c r="L14" s="367">
        <v>0</v>
      </c>
      <c r="M14" s="365">
        <f t="shared" si="1"/>
        <v>0</v>
      </c>
      <c r="N14" s="46"/>
      <c r="O14" s="46"/>
      <c r="P14" s="46"/>
      <c r="Q14" s="46"/>
      <c r="R14" s="46"/>
      <c r="S14" s="46"/>
      <c r="T14" s="46"/>
      <c r="U14" s="46"/>
      <c r="V14" s="46"/>
      <c r="W14" s="46"/>
      <c r="X14" s="46"/>
      <c r="Y14" s="46"/>
      <c r="Z14" s="46"/>
      <c r="AA14" s="47"/>
      <c r="AB14" s="47"/>
      <c r="AC14" s="47"/>
      <c r="AD14" s="47"/>
      <c r="AE14" s="47"/>
      <c r="AF14" s="47"/>
      <c r="AG14" s="47"/>
      <c r="AH14" s="47"/>
      <c r="AI14" s="47"/>
      <c r="AJ14" s="47"/>
      <c r="AK14" s="47"/>
      <c r="AL14" s="47"/>
      <c r="AM14" s="47"/>
      <c r="AN14" s="47"/>
    </row>
    <row r="15" spans="1:40" s="48" customFormat="1" ht="10.199999999999999" customHeight="1">
      <c r="A15" s="49" t="s">
        <v>271</v>
      </c>
      <c r="B15" s="365">
        <f>+VLOOKUP(A15,Clasificación!D:G,4,FALSE)</f>
        <v>0</v>
      </c>
      <c r="C15" s="366"/>
      <c r="D15" s="366"/>
      <c r="E15" s="367">
        <f>+VLOOKUP(A15,Clasificación!D:H,5,FALSE)</f>
        <v>0</v>
      </c>
      <c r="F15" s="367">
        <f t="shared" si="0"/>
        <v>0</v>
      </c>
      <c r="G15" s="367">
        <f t="shared" si="2"/>
        <v>0</v>
      </c>
      <c r="H15" s="367">
        <v>0</v>
      </c>
      <c r="I15" s="367">
        <v>0</v>
      </c>
      <c r="J15" s="367">
        <v>0</v>
      </c>
      <c r="K15" s="367">
        <v>0</v>
      </c>
      <c r="L15" s="367">
        <v>0</v>
      </c>
      <c r="M15" s="365">
        <f t="shared" si="1"/>
        <v>0</v>
      </c>
      <c r="N15" s="46"/>
      <c r="O15" s="46"/>
      <c r="P15" s="46"/>
      <c r="Q15" s="46"/>
      <c r="R15" s="46"/>
      <c r="S15" s="46"/>
      <c r="T15" s="46"/>
      <c r="U15" s="46"/>
      <c r="V15" s="46"/>
      <c r="W15" s="46"/>
      <c r="X15" s="46"/>
      <c r="Y15" s="46"/>
      <c r="Z15" s="46"/>
      <c r="AA15" s="47"/>
      <c r="AB15" s="47"/>
      <c r="AC15" s="47"/>
      <c r="AD15" s="47"/>
      <c r="AE15" s="47"/>
      <c r="AF15" s="47"/>
      <c r="AG15" s="47"/>
      <c r="AH15" s="47"/>
      <c r="AI15" s="47"/>
      <c r="AJ15" s="47"/>
      <c r="AK15" s="47"/>
      <c r="AL15" s="47"/>
      <c r="AM15" s="47"/>
      <c r="AN15" s="47"/>
    </row>
    <row r="16" spans="1:40" s="48" customFormat="1" ht="10.199999999999999" customHeight="1">
      <c r="A16" s="49" t="s">
        <v>274</v>
      </c>
      <c r="B16" s="365">
        <f>+VLOOKUP(A16,Clasificación!D:G,4,FALSE)</f>
        <v>20201224729.82</v>
      </c>
      <c r="C16" s="366"/>
      <c r="D16" s="366"/>
      <c r="E16" s="367">
        <f>+VLOOKUP(A16,Clasificación!D:H,5,FALSE)</f>
        <v>0</v>
      </c>
      <c r="F16" s="367">
        <f t="shared" si="0"/>
        <v>20201224729.82</v>
      </c>
      <c r="G16" s="367">
        <f t="shared" si="2"/>
        <v>-20201224729.82</v>
      </c>
      <c r="H16" s="367">
        <v>0</v>
      </c>
      <c r="I16" s="367">
        <v>0</v>
      </c>
      <c r="J16" s="367">
        <v>0</v>
      </c>
      <c r="K16" s="367">
        <v>0</v>
      </c>
      <c r="L16" s="367">
        <v>0</v>
      </c>
      <c r="M16" s="365">
        <f t="shared" si="1"/>
        <v>0</v>
      </c>
      <c r="N16" s="46"/>
      <c r="O16" s="46"/>
      <c r="P16" s="46"/>
      <c r="Q16" s="46"/>
      <c r="R16" s="46"/>
      <c r="S16" s="46"/>
      <c r="T16" s="46"/>
      <c r="U16" s="46"/>
      <c r="V16" s="46"/>
      <c r="W16" s="46"/>
      <c r="X16" s="46"/>
      <c r="Y16" s="46"/>
      <c r="Z16" s="46"/>
      <c r="AA16" s="47"/>
      <c r="AB16" s="47"/>
      <c r="AC16" s="47"/>
      <c r="AD16" s="47"/>
      <c r="AE16" s="47"/>
      <c r="AF16" s="47"/>
      <c r="AG16" s="47"/>
      <c r="AH16" s="47"/>
      <c r="AI16" s="47"/>
      <c r="AJ16" s="47"/>
      <c r="AK16" s="47"/>
      <c r="AL16" s="47"/>
      <c r="AM16" s="47"/>
      <c r="AN16" s="47"/>
    </row>
    <row r="17" spans="1:40" s="48" customFormat="1" ht="10.199999999999999" customHeight="1">
      <c r="A17" s="49" t="s">
        <v>275</v>
      </c>
      <c r="B17" s="365">
        <f>+VLOOKUP(A17,Clasificación!D:G,4,FALSE)</f>
        <v>0</v>
      </c>
      <c r="C17" s="366"/>
      <c r="D17" s="366"/>
      <c r="E17" s="367">
        <f>+VLOOKUP(A17,Clasificación!D:H,5,FALSE)</f>
        <v>0</v>
      </c>
      <c r="F17" s="367">
        <f t="shared" si="0"/>
        <v>0</v>
      </c>
      <c r="G17" s="367">
        <f t="shared" ref="G17:G20" si="3">-F17</f>
        <v>0</v>
      </c>
      <c r="H17" s="367">
        <v>0</v>
      </c>
      <c r="I17" s="367">
        <v>0</v>
      </c>
      <c r="J17" s="367">
        <v>0</v>
      </c>
      <c r="K17" s="367">
        <v>0</v>
      </c>
      <c r="L17" s="367">
        <v>0</v>
      </c>
      <c r="M17" s="365">
        <f t="shared" ref="M17:M20" si="4">SUM(F17:L17)</f>
        <v>0</v>
      </c>
      <c r="N17" s="46"/>
      <c r="O17" s="46"/>
      <c r="P17" s="46"/>
      <c r="Q17" s="46"/>
      <c r="R17" s="46"/>
      <c r="S17" s="46"/>
      <c r="T17" s="46"/>
      <c r="U17" s="46"/>
      <c r="V17" s="46"/>
      <c r="W17" s="46"/>
      <c r="X17" s="46"/>
      <c r="Y17" s="46"/>
      <c r="Z17" s="46"/>
      <c r="AA17" s="47"/>
      <c r="AB17" s="47"/>
      <c r="AC17" s="47"/>
      <c r="AD17" s="47"/>
      <c r="AE17" s="47"/>
      <c r="AF17" s="47"/>
      <c r="AG17" s="47"/>
      <c r="AH17" s="47"/>
      <c r="AI17" s="47"/>
      <c r="AJ17" s="47"/>
      <c r="AK17" s="47"/>
      <c r="AL17" s="47"/>
      <c r="AM17" s="47"/>
      <c r="AN17" s="47"/>
    </row>
    <row r="18" spans="1:40" s="48" customFormat="1" ht="10.199999999999999" customHeight="1">
      <c r="A18" s="49" t="s">
        <v>278</v>
      </c>
      <c r="B18" s="365">
        <f>+VLOOKUP(A18,Clasificación!D:G,4,FALSE)</f>
        <v>0</v>
      </c>
      <c r="C18" s="366"/>
      <c r="D18" s="366"/>
      <c r="E18" s="367">
        <f>+VLOOKUP(A18,Clasificación!D:H,5,FALSE)</f>
        <v>0</v>
      </c>
      <c r="F18" s="367">
        <f t="shared" si="0"/>
        <v>0</v>
      </c>
      <c r="G18" s="367">
        <f t="shared" si="3"/>
        <v>0</v>
      </c>
      <c r="H18" s="367">
        <v>0</v>
      </c>
      <c r="I18" s="367">
        <v>0</v>
      </c>
      <c r="J18" s="367">
        <v>0</v>
      </c>
      <c r="K18" s="367">
        <v>0</v>
      </c>
      <c r="L18" s="367">
        <v>0</v>
      </c>
      <c r="M18" s="365">
        <f t="shared" si="4"/>
        <v>0</v>
      </c>
      <c r="N18" s="46"/>
      <c r="O18" s="46"/>
      <c r="P18" s="46"/>
      <c r="Q18" s="46"/>
      <c r="R18" s="46"/>
      <c r="S18" s="46"/>
      <c r="T18" s="46"/>
      <c r="U18" s="46"/>
      <c r="V18" s="46"/>
      <c r="W18" s="46"/>
      <c r="X18" s="46"/>
      <c r="Y18" s="46"/>
      <c r="Z18" s="46"/>
      <c r="AA18" s="47"/>
      <c r="AB18" s="47"/>
      <c r="AC18" s="47"/>
      <c r="AD18" s="47"/>
      <c r="AE18" s="47"/>
      <c r="AF18" s="47"/>
      <c r="AG18" s="47"/>
      <c r="AH18" s="47"/>
      <c r="AI18" s="47"/>
      <c r="AJ18" s="47"/>
      <c r="AK18" s="47"/>
      <c r="AL18" s="47"/>
      <c r="AM18" s="47"/>
      <c r="AN18" s="47"/>
    </row>
    <row r="19" spans="1:40" s="48" customFormat="1" ht="10.199999999999999" customHeight="1">
      <c r="A19" s="49" t="s">
        <v>278</v>
      </c>
      <c r="B19" s="365">
        <f>+VLOOKUP(A19,Clasificación!D:G,4,FALSE)</f>
        <v>0</v>
      </c>
      <c r="C19" s="366"/>
      <c r="D19" s="366"/>
      <c r="E19" s="367">
        <f>+VLOOKUP(A19,Clasificación!D:H,5,FALSE)</f>
        <v>0</v>
      </c>
      <c r="F19" s="367">
        <f t="shared" si="0"/>
        <v>0</v>
      </c>
      <c r="G19" s="367">
        <f t="shared" si="3"/>
        <v>0</v>
      </c>
      <c r="H19" s="367">
        <v>0</v>
      </c>
      <c r="I19" s="367">
        <v>0</v>
      </c>
      <c r="J19" s="367">
        <v>0</v>
      </c>
      <c r="K19" s="367">
        <v>0</v>
      </c>
      <c r="L19" s="367">
        <v>0</v>
      </c>
      <c r="M19" s="365">
        <f t="shared" si="4"/>
        <v>0</v>
      </c>
      <c r="N19" s="46"/>
      <c r="O19" s="46"/>
      <c r="P19" s="46"/>
      <c r="Q19" s="46"/>
      <c r="R19" s="46"/>
      <c r="S19" s="46"/>
      <c r="T19" s="46"/>
      <c r="U19" s="46"/>
      <c r="V19" s="46"/>
      <c r="W19" s="46"/>
      <c r="X19" s="46"/>
      <c r="Y19" s="46"/>
      <c r="Z19" s="46"/>
      <c r="AA19" s="47"/>
      <c r="AB19" s="47"/>
      <c r="AC19" s="47"/>
      <c r="AD19" s="47"/>
      <c r="AE19" s="47"/>
      <c r="AF19" s="47"/>
      <c r="AG19" s="47"/>
      <c r="AH19" s="47"/>
      <c r="AI19" s="47"/>
      <c r="AJ19" s="47"/>
      <c r="AK19" s="47"/>
      <c r="AL19" s="47"/>
      <c r="AM19" s="47"/>
      <c r="AN19" s="47"/>
    </row>
    <row r="20" spans="1:40" s="48" customFormat="1" ht="10.199999999999999" customHeight="1">
      <c r="A20" s="49" t="s">
        <v>279</v>
      </c>
      <c r="B20" s="365">
        <f>+VLOOKUP(A20,Clasificación!D:G,4,FALSE)</f>
        <v>0</v>
      </c>
      <c r="C20" s="366"/>
      <c r="D20" s="366"/>
      <c r="E20" s="367">
        <f>+VLOOKUP(A20,Clasificación!D:H,5,FALSE)</f>
        <v>0</v>
      </c>
      <c r="F20" s="367">
        <f t="shared" si="0"/>
        <v>0</v>
      </c>
      <c r="G20" s="367">
        <f t="shared" si="3"/>
        <v>0</v>
      </c>
      <c r="H20" s="367">
        <v>0</v>
      </c>
      <c r="I20" s="367">
        <v>0</v>
      </c>
      <c r="J20" s="367">
        <v>0</v>
      </c>
      <c r="K20" s="367">
        <v>0</v>
      </c>
      <c r="L20" s="367">
        <v>0</v>
      </c>
      <c r="M20" s="365">
        <f t="shared" si="4"/>
        <v>0</v>
      </c>
      <c r="N20" s="46"/>
      <c r="O20" s="46"/>
      <c r="P20" s="46"/>
      <c r="Q20" s="46"/>
      <c r="R20" s="46"/>
      <c r="S20" s="46"/>
      <c r="T20" s="46"/>
      <c r="U20" s="46"/>
      <c r="V20" s="46"/>
      <c r="W20" s="46"/>
      <c r="X20" s="46"/>
      <c r="Y20" s="46"/>
      <c r="Z20" s="46"/>
      <c r="AA20" s="47"/>
      <c r="AB20" s="47"/>
      <c r="AC20" s="47"/>
      <c r="AD20" s="47"/>
      <c r="AE20" s="47"/>
      <c r="AF20" s="47"/>
      <c r="AG20" s="47"/>
      <c r="AH20" s="47"/>
      <c r="AI20" s="47"/>
      <c r="AJ20" s="47"/>
      <c r="AK20" s="47"/>
      <c r="AL20" s="47"/>
      <c r="AM20" s="47"/>
      <c r="AN20" s="47"/>
    </row>
    <row r="21" spans="1:40" s="44" customFormat="1" ht="10.199999999999999" customHeight="1">
      <c r="A21" s="42" t="s">
        <v>3</v>
      </c>
      <c r="B21" s="365">
        <f>+VLOOKUP(A21,Clasificación!D:G,4,FALSE)</f>
        <v>0</v>
      </c>
      <c r="C21" s="366"/>
      <c r="D21" s="366"/>
      <c r="E21" s="367">
        <f>+VLOOKUP(A21,Clasificación!D:H,5,FALSE)</f>
        <v>0</v>
      </c>
      <c r="F21" s="367">
        <f t="shared" si="0"/>
        <v>0</v>
      </c>
      <c r="G21" s="367">
        <f t="shared" si="2"/>
        <v>0</v>
      </c>
      <c r="H21" s="367">
        <v>0</v>
      </c>
      <c r="I21" s="367">
        <v>0</v>
      </c>
      <c r="J21" s="367">
        <v>0</v>
      </c>
      <c r="K21" s="367">
        <v>0</v>
      </c>
      <c r="L21" s="367">
        <v>0</v>
      </c>
      <c r="M21" s="365">
        <f t="shared" si="1"/>
        <v>0</v>
      </c>
      <c r="N21" s="45"/>
      <c r="O21" s="45"/>
      <c r="P21" s="45"/>
      <c r="Q21" s="45"/>
      <c r="R21" s="45"/>
      <c r="S21" s="45"/>
      <c r="T21" s="45"/>
      <c r="U21" s="45"/>
      <c r="V21" s="45"/>
      <c r="W21" s="45"/>
      <c r="X21" s="45"/>
      <c r="Y21" s="45"/>
      <c r="Z21" s="45"/>
      <c r="AA21" s="43"/>
      <c r="AB21" s="43"/>
      <c r="AC21" s="43"/>
      <c r="AD21" s="43"/>
      <c r="AE21" s="43"/>
      <c r="AF21" s="43"/>
      <c r="AG21" s="43"/>
      <c r="AH21" s="43"/>
      <c r="AI21" s="43"/>
      <c r="AJ21" s="43"/>
      <c r="AK21" s="43"/>
      <c r="AL21" s="43"/>
      <c r="AM21" s="43"/>
      <c r="AN21" s="43"/>
    </row>
    <row r="22" spans="1:40" s="48" customFormat="1" ht="10.199999999999999" customHeight="1">
      <c r="A22" s="42" t="s">
        <v>188</v>
      </c>
      <c r="B22" s="365">
        <f>+VLOOKUP(A22,Clasificación!D:G,4,FALSE)</f>
        <v>0</v>
      </c>
      <c r="C22" s="366"/>
      <c r="D22" s="366"/>
      <c r="E22" s="367">
        <f>+VLOOKUP(A22,Clasificación!D:H,5,FALSE)</f>
        <v>0</v>
      </c>
      <c r="F22" s="367">
        <f t="shared" si="0"/>
        <v>0</v>
      </c>
      <c r="G22" s="367">
        <f t="shared" si="2"/>
        <v>0</v>
      </c>
      <c r="H22" s="367">
        <v>0</v>
      </c>
      <c r="I22" s="367">
        <v>0</v>
      </c>
      <c r="J22" s="367">
        <v>0</v>
      </c>
      <c r="K22" s="367">
        <v>0</v>
      </c>
      <c r="L22" s="367">
        <v>0</v>
      </c>
      <c r="M22" s="365">
        <f t="shared" si="1"/>
        <v>0</v>
      </c>
      <c r="N22" s="46"/>
      <c r="O22" s="46"/>
      <c r="P22" s="46"/>
      <c r="Q22" s="46"/>
      <c r="R22" s="46"/>
      <c r="S22" s="46"/>
      <c r="T22" s="46"/>
      <c r="U22" s="46"/>
      <c r="V22" s="46"/>
      <c r="W22" s="46"/>
      <c r="X22" s="46"/>
      <c r="Y22" s="46"/>
      <c r="Z22" s="46"/>
      <c r="AA22" s="47"/>
      <c r="AB22" s="47"/>
      <c r="AC22" s="47"/>
      <c r="AD22" s="47"/>
      <c r="AE22" s="47"/>
      <c r="AF22" s="47"/>
      <c r="AG22" s="47"/>
      <c r="AH22" s="47"/>
      <c r="AI22" s="47"/>
      <c r="AJ22" s="47"/>
      <c r="AK22" s="47"/>
      <c r="AL22" s="47"/>
      <c r="AM22" s="47"/>
      <c r="AN22" s="47"/>
    </row>
    <row r="23" spans="1:40" s="44" customFormat="1" ht="10.199999999999999" customHeight="1">
      <c r="A23" s="42" t="s">
        <v>188</v>
      </c>
      <c r="B23" s="365">
        <f>+VLOOKUP(A23,Clasificación!D:G,4,FALSE)</f>
        <v>0</v>
      </c>
      <c r="C23" s="366"/>
      <c r="D23" s="366"/>
      <c r="E23" s="367">
        <f>+VLOOKUP(A23,Clasificación!D:H,5,FALSE)</f>
        <v>0</v>
      </c>
      <c r="F23" s="367">
        <f t="shared" si="0"/>
        <v>0</v>
      </c>
      <c r="G23" s="367">
        <f t="shared" si="2"/>
        <v>0</v>
      </c>
      <c r="H23" s="367">
        <v>0</v>
      </c>
      <c r="I23" s="367">
        <v>0</v>
      </c>
      <c r="J23" s="367">
        <v>0</v>
      </c>
      <c r="K23" s="367">
        <v>0</v>
      </c>
      <c r="L23" s="367">
        <v>0</v>
      </c>
      <c r="M23" s="365">
        <f t="shared" si="1"/>
        <v>0</v>
      </c>
      <c r="N23" s="45"/>
      <c r="O23" s="45"/>
      <c r="P23" s="45"/>
      <c r="Q23" s="45"/>
      <c r="R23" s="45"/>
      <c r="S23" s="45"/>
      <c r="T23" s="45"/>
      <c r="U23" s="45"/>
      <c r="V23" s="45"/>
      <c r="W23" s="45"/>
      <c r="X23" s="45"/>
      <c r="Y23" s="45"/>
      <c r="Z23" s="45"/>
      <c r="AA23" s="43"/>
      <c r="AB23" s="43"/>
      <c r="AC23" s="43"/>
      <c r="AD23" s="43"/>
      <c r="AE23" s="43"/>
      <c r="AF23" s="43"/>
      <c r="AG23" s="43"/>
      <c r="AH23" s="43"/>
      <c r="AI23" s="43"/>
      <c r="AJ23" s="43"/>
      <c r="AK23" s="43"/>
      <c r="AL23" s="43"/>
      <c r="AM23" s="43"/>
      <c r="AN23" s="43"/>
    </row>
    <row r="24" spans="1:40" s="44" customFormat="1" ht="10.199999999999999" customHeight="1">
      <c r="A24" s="42" t="s">
        <v>188</v>
      </c>
      <c r="B24" s="365">
        <f>+VLOOKUP(A24,Clasificación!D:G,4,FALSE)</f>
        <v>0</v>
      </c>
      <c r="C24" s="366"/>
      <c r="D24" s="366"/>
      <c r="E24" s="367">
        <f>+VLOOKUP(A24,Clasificación!D:H,5,FALSE)</f>
        <v>0</v>
      </c>
      <c r="F24" s="367">
        <f t="shared" si="0"/>
        <v>0</v>
      </c>
      <c r="G24" s="367">
        <f t="shared" si="2"/>
        <v>0</v>
      </c>
      <c r="H24" s="367">
        <v>0</v>
      </c>
      <c r="I24" s="367">
        <v>0</v>
      </c>
      <c r="J24" s="367">
        <v>0</v>
      </c>
      <c r="K24" s="367">
        <v>0</v>
      </c>
      <c r="L24" s="367">
        <v>0</v>
      </c>
      <c r="M24" s="365">
        <f t="shared" si="1"/>
        <v>0</v>
      </c>
      <c r="N24" s="45"/>
      <c r="O24" s="45"/>
      <c r="P24" s="45"/>
      <c r="Q24" s="45"/>
      <c r="R24" s="45"/>
      <c r="S24" s="45"/>
      <c r="T24" s="45"/>
      <c r="U24" s="45"/>
      <c r="V24" s="45"/>
      <c r="W24" s="45"/>
      <c r="X24" s="45"/>
      <c r="Y24" s="45"/>
      <c r="Z24" s="45"/>
      <c r="AA24" s="43"/>
      <c r="AB24" s="43"/>
      <c r="AC24" s="43"/>
      <c r="AD24" s="43"/>
      <c r="AE24" s="43"/>
      <c r="AF24" s="43"/>
      <c r="AG24" s="43"/>
      <c r="AH24" s="43"/>
      <c r="AI24" s="43"/>
      <c r="AJ24" s="43"/>
      <c r="AK24" s="43"/>
      <c r="AL24" s="43"/>
      <c r="AM24" s="43"/>
      <c r="AN24" s="43"/>
    </row>
    <row r="25" spans="1:40" s="48" customFormat="1" ht="10.199999999999999" customHeight="1">
      <c r="A25" s="42" t="s">
        <v>284</v>
      </c>
      <c r="B25" s="365">
        <f>+VLOOKUP(A25,Clasificación!D:G,4,FALSE)</f>
        <v>-2664997</v>
      </c>
      <c r="C25" s="366"/>
      <c r="D25" s="366"/>
      <c r="E25" s="367">
        <f>+VLOOKUP(A25,Clasificación!D:H,5,FALSE)</f>
        <v>0</v>
      </c>
      <c r="F25" s="367">
        <f t="shared" si="0"/>
        <v>-2664997</v>
      </c>
      <c r="G25" s="367">
        <v>0</v>
      </c>
      <c r="H25" s="367">
        <v>0</v>
      </c>
      <c r="I25" s="367">
        <v>0</v>
      </c>
      <c r="J25" s="367">
        <f>-F25</f>
        <v>2664997</v>
      </c>
      <c r="K25" s="367">
        <v>0</v>
      </c>
      <c r="L25" s="367">
        <v>0</v>
      </c>
      <c r="M25" s="365">
        <f>SUM(F25:L25)</f>
        <v>0</v>
      </c>
      <c r="N25" s="46"/>
      <c r="O25" s="46"/>
      <c r="P25" s="46"/>
      <c r="Q25" s="46"/>
      <c r="R25" s="46"/>
      <c r="S25" s="46"/>
      <c r="T25" s="46"/>
      <c r="U25" s="46"/>
      <c r="V25" s="46"/>
      <c r="W25" s="46"/>
      <c r="X25" s="46"/>
      <c r="Y25" s="46"/>
      <c r="Z25" s="46"/>
      <c r="AA25" s="47"/>
      <c r="AB25" s="47"/>
      <c r="AC25" s="47"/>
      <c r="AD25" s="47"/>
      <c r="AE25" s="47"/>
      <c r="AF25" s="47"/>
      <c r="AG25" s="47"/>
      <c r="AH25" s="47"/>
      <c r="AI25" s="47"/>
      <c r="AJ25" s="47"/>
      <c r="AK25" s="47"/>
      <c r="AL25" s="47"/>
      <c r="AM25" s="47"/>
      <c r="AN25" s="47"/>
    </row>
    <row r="26" spans="1:40" s="41" customFormat="1" ht="10.199999999999999" customHeight="1">
      <c r="A26" s="35" t="s">
        <v>285</v>
      </c>
      <c r="B26" s="365">
        <f>+VLOOKUP(A26,Clasificación!D:G,4,FALSE)</f>
        <v>0</v>
      </c>
      <c r="C26" s="366">
        <f>+D40</f>
        <v>0</v>
      </c>
      <c r="D26" s="366"/>
      <c r="E26" s="367">
        <f>+VLOOKUP(A26,Clasificación!D:H,5,FALSE)</f>
        <v>0</v>
      </c>
      <c r="F26" s="367">
        <f t="shared" si="0"/>
        <v>0</v>
      </c>
      <c r="G26" s="367">
        <f t="shared" ref="G26:G32" si="5">-F26</f>
        <v>0</v>
      </c>
      <c r="H26" s="367">
        <v>0</v>
      </c>
      <c r="I26" s="367">
        <v>0</v>
      </c>
      <c r="J26" s="367">
        <v>0</v>
      </c>
      <c r="K26" s="367">
        <v>0</v>
      </c>
      <c r="L26" s="367">
        <v>0</v>
      </c>
      <c r="M26" s="365">
        <f t="shared" ref="M26:M33" si="6">SUM(F26:L26)</f>
        <v>0</v>
      </c>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row>
    <row r="27" spans="1:40" s="44" customFormat="1" ht="10.199999999999999" customHeight="1">
      <c r="A27" s="42" t="s">
        <v>189</v>
      </c>
      <c r="B27" s="365">
        <f>+VLOOKUP(A27,Clasificación!D:G,4,FALSE)</f>
        <v>0</v>
      </c>
      <c r="C27" s="366"/>
      <c r="D27" s="366"/>
      <c r="E27" s="367">
        <f>+VLOOKUP(A27,Clasificación!D:H,5,FALSE)</f>
        <v>0</v>
      </c>
      <c r="F27" s="367">
        <f t="shared" si="0"/>
        <v>0</v>
      </c>
      <c r="G27" s="367">
        <f t="shared" si="5"/>
        <v>0</v>
      </c>
      <c r="H27" s="367">
        <v>0</v>
      </c>
      <c r="I27" s="367">
        <v>0</v>
      </c>
      <c r="J27" s="367">
        <v>0</v>
      </c>
      <c r="K27" s="367">
        <v>0</v>
      </c>
      <c r="L27" s="367">
        <v>0</v>
      </c>
      <c r="M27" s="365">
        <f t="shared" si="6"/>
        <v>0</v>
      </c>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row>
    <row r="28" spans="1:40" s="44" customFormat="1" ht="10.199999999999999" customHeight="1">
      <c r="A28" s="42" t="s">
        <v>189</v>
      </c>
      <c r="B28" s="365">
        <f>+VLOOKUP(A28,Clasificación!D:G,4,FALSE)</f>
        <v>0</v>
      </c>
      <c r="C28" s="366"/>
      <c r="D28" s="366"/>
      <c r="E28" s="367">
        <f>+VLOOKUP(A28,Clasificación!D:H,5,FALSE)</f>
        <v>0</v>
      </c>
      <c r="F28" s="367">
        <f t="shared" si="0"/>
        <v>0</v>
      </c>
      <c r="G28" s="367">
        <f t="shared" si="5"/>
        <v>0</v>
      </c>
      <c r="H28" s="367">
        <v>0</v>
      </c>
      <c r="I28" s="367">
        <v>0</v>
      </c>
      <c r="J28" s="367">
        <v>0</v>
      </c>
      <c r="K28" s="367">
        <v>0</v>
      </c>
      <c r="L28" s="367">
        <v>0</v>
      </c>
      <c r="M28" s="365">
        <f t="shared" si="6"/>
        <v>0</v>
      </c>
      <c r="N28" s="45"/>
      <c r="O28" s="45"/>
      <c r="P28" s="45"/>
      <c r="Q28" s="45"/>
      <c r="R28" s="45"/>
      <c r="S28" s="45"/>
      <c r="T28" s="45"/>
      <c r="U28" s="45"/>
      <c r="V28" s="45"/>
      <c r="W28" s="45"/>
      <c r="X28" s="45"/>
      <c r="Y28" s="45"/>
      <c r="Z28" s="45"/>
      <c r="AA28" s="43"/>
      <c r="AB28" s="43"/>
      <c r="AC28" s="43"/>
      <c r="AD28" s="43"/>
      <c r="AE28" s="43"/>
      <c r="AF28" s="43"/>
      <c r="AG28" s="43"/>
      <c r="AH28" s="43"/>
      <c r="AI28" s="43"/>
      <c r="AJ28" s="43"/>
      <c r="AK28" s="43"/>
      <c r="AL28" s="43"/>
      <c r="AM28" s="43"/>
      <c r="AN28" s="43"/>
    </row>
    <row r="29" spans="1:40" s="44" customFormat="1" ht="10.199999999999999" customHeight="1">
      <c r="A29" s="42" t="s">
        <v>190</v>
      </c>
      <c r="B29" s="365">
        <f>+VLOOKUP(A29,Clasificación!D:G,4,FALSE)</f>
        <v>-25074403.91</v>
      </c>
      <c r="C29" s="366"/>
      <c r="D29" s="366"/>
      <c r="E29" s="367">
        <f>+VLOOKUP(A29,Clasificación!D:H,5,FALSE)</f>
        <v>0</v>
      </c>
      <c r="F29" s="367">
        <f t="shared" si="0"/>
        <v>-25074403.91</v>
      </c>
      <c r="G29" s="367">
        <v>0</v>
      </c>
      <c r="H29" s="367">
        <v>0</v>
      </c>
      <c r="I29" s="367">
        <f>-F29</f>
        <v>25074403.91</v>
      </c>
      <c r="J29" s="367">
        <v>0</v>
      </c>
      <c r="K29" s="367">
        <v>0</v>
      </c>
      <c r="L29" s="367">
        <v>0</v>
      </c>
      <c r="M29" s="365">
        <f t="shared" si="6"/>
        <v>0</v>
      </c>
      <c r="N29" s="45"/>
      <c r="O29" s="45"/>
      <c r="P29" s="45"/>
      <c r="Q29" s="45"/>
      <c r="R29" s="45"/>
      <c r="S29" s="45"/>
      <c r="T29" s="45"/>
      <c r="U29" s="45"/>
      <c r="V29" s="45"/>
      <c r="W29" s="45"/>
      <c r="X29" s="45"/>
      <c r="Y29" s="45"/>
      <c r="Z29" s="45"/>
      <c r="AA29" s="43"/>
      <c r="AB29" s="43"/>
      <c r="AC29" s="43"/>
      <c r="AD29" s="43"/>
      <c r="AE29" s="43"/>
      <c r="AF29" s="43"/>
      <c r="AG29" s="43"/>
      <c r="AH29" s="43"/>
      <c r="AI29" s="43"/>
      <c r="AJ29" s="43"/>
      <c r="AK29" s="43"/>
      <c r="AL29" s="43"/>
      <c r="AM29" s="43"/>
      <c r="AN29" s="43"/>
    </row>
    <row r="30" spans="1:40" s="48" customFormat="1" ht="10.199999999999999" customHeight="1">
      <c r="A30" s="42" t="s">
        <v>292</v>
      </c>
      <c r="B30" s="365">
        <f>+VLOOKUP(A30,Clasificación!D:G,4,FALSE)</f>
        <v>0</v>
      </c>
      <c r="C30" s="366"/>
      <c r="D30" s="366"/>
      <c r="E30" s="367">
        <f>+VLOOKUP(A30,Clasificación!D:H,5,FALSE)</f>
        <v>0</v>
      </c>
      <c r="F30" s="367">
        <f t="shared" si="0"/>
        <v>0</v>
      </c>
      <c r="G30" s="367">
        <f t="shared" si="5"/>
        <v>0</v>
      </c>
      <c r="H30" s="367">
        <v>0</v>
      </c>
      <c r="I30" s="367">
        <v>0</v>
      </c>
      <c r="J30" s="367">
        <v>0</v>
      </c>
      <c r="K30" s="367">
        <v>0</v>
      </c>
      <c r="L30" s="367">
        <v>0</v>
      </c>
      <c r="M30" s="365">
        <f t="shared" si="6"/>
        <v>0</v>
      </c>
      <c r="N30" s="46"/>
      <c r="O30" s="46"/>
      <c r="P30" s="46"/>
      <c r="Q30" s="46"/>
      <c r="R30" s="46"/>
      <c r="S30" s="46"/>
      <c r="T30" s="46"/>
      <c r="U30" s="46"/>
      <c r="V30" s="46"/>
      <c r="W30" s="46"/>
      <c r="X30" s="46"/>
      <c r="Y30" s="46"/>
      <c r="Z30" s="46"/>
      <c r="AA30" s="47"/>
      <c r="AB30" s="47"/>
      <c r="AC30" s="47"/>
      <c r="AD30" s="47"/>
      <c r="AE30" s="47"/>
      <c r="AF30" s="47"/>
      <c r="AG30" s="47"/>
      <c r="AH30" s="47"/>
      <c r="AI30" s="47"/>
      <c r="AJ30" s="47"/>
      <c r="AK30" s="47"/>
      <c r="AL30" s="47"/>
      <c r="AM30" s="47"/>
      <c r="AN30" s="47"/>
    </row>
    <row r="31" spans="1:40" s="44" customFormat="1" ht="10.199999999999999" customHeight="1">
      <c r="A31" s="42" t="s">
        <v>191</v>
      </c>
      <c r="B31" s="365">
        <f>+VLOOKUP(A31,Clasificación!D:G,4,FALSE)</f>
        <v>0</v>
      </c>
      <c r="C31" s="366"/>
      <c r="D31" s="366"/>
      <c r="E31" s="367">
        <f>+VLOOKUP(A31,Clasificación!D:H,5,FALSE)</f>
        <v>0</v>
      </c>
      <c r="F31" s="367">
        <f t="shared" si="0"/>
        <v>0</v>
      </c>
      <c r="G31" s="367">
        <f t="shared" si="5"/>
        <v>0</v>
      </c>
      <c r="H31" s="367">
        <v>0</v>
      </c>
      <c r="I31" s="367">
        <v>0</v>
      </c>
      <c r="J31" s="367">
        <v>0</v>
      </c>
      <c r="K31" s="367">
        <v>0</v>
      </c>
      <c r="L31" s="367">
        <v>0</v>
      </c>
      <c r="M31" s="365">
        <f t="shared" si="6"/>
        <v>0</v>
      </c>
      <c r="N31" s="45"/>
      <c r="O31" s="45"/>
      <c r="P31" s="45"/>
      <c r="Q31" s="45"/>
      <c r="R31" s="45"/>
      <c r="S31" s="45"/>
      <c r="T31" s="45"/>
      <c r="U31" s="45"/>
      <c r="V31" s="45"/>
      <c r="W31" s="45"/>
      <c r="X31" s="45"/>
      <c r="Y31" s="45"/>
      <c r="Z31" s="45"/>
      <c r="AA31" s="43"/>
      <c r="AB31" s="43"/>
      <c r="AC31" s="43"/>
      <c r="AD31" s="43"/>
      <c r="AE31" s="43"/>
      <c r="AF31" s="43"/>
      <c r="AG31" s="43"/>
      <c r="AH31" s="43"/>
      <c r="AI31" s="43"/>
      <c r="AJ31" s="43"/>
      <c r="AK31" s="43"/>
      <c r="AL31" s="43"/>
      <c r="AM31" s="43"/>
      <c r="AN31" s="43"/>
    </row>
    <row r="32" spans="1:40" s="44" customFormat="1" ht="10.199999999999999" customHeight="1">
      <c r="A32" s="42" t="s">
        <v>192</v>
      </c>
      <c r="B32" s="365">
        <f>+VLOOKUP(A32,Clasificación!D:G,4,FALSE)</f>
        <v>0</v>
      </c>
      <c r="C32" s="366"/>
      <c r="D32" s="366"/>
      <c r="E32" s="367">
        <f>+VLOOKUP(A32,Clasificación!D:H,5,FALSE)</f>
        <v>0</v>
      </c>
      <c r="F32" s="367">
        <f t="shared" si="0"/>
        <v>0</v>
      </c>
      <c r="G32" s="367">
        <f t="shared" si="5"/>
        <v>0</v>
      </c>
      <c r="H32" s="367">
        <v>0</v>
      </c>
      <c r="I32" s="367">
        <v>0</v>
      </c>
      <c r="J32" s="367">
        <v>0</v>
      </c>
      <c r="K32" s="367">
        <v>0</v>
      </c>
      <c r="L32" s="367">
        <v>0</v>
      </c>
      <c r="M32" s="365">
        <f t="shared" si="6"/>
        <v>0</v>
      </c>
      <c r="N32" s="45"/>
      <c r="O32" s="45"/>
      <c r="P32" s="45"/>
      <c r="Q32" s="45"/>
      <c r="R32" s="45"/>
      <c r="S32" s="45"/>
      <c r="T32" s="45"/>
      <c r="U32" s="45"/>
      <c r="V32" s="45"/>
      <c r="W32" s="45"/>
      <c r="X32" s="45"/>
      <c r="Y32" s="45"/>
      <c r="Z32" s="45"/>
      <c r="AA32" s="43"/>
      <c r="AB32" s="43"/>
      <c r="AC32" s="43"/>
      <c r="AD32" s="43"/>
      <c r="AE32" s="43"/>
      <c r="AF32" s="43"/>
      <c r="AG32" s="43"/>
      <c r="AH32" s="43"/>
      <c r="AI32" s="43"/>
      <c r="AJ32" s="43"/>
      <c r="AK32" s="43"/>
      <c r="AL32" s="43"/>
      <c r="AM32" s="43"/>
      <c r="AN32" s="43"/>
    </row>
    <row r="33" spans="1:40" s="44" customFormat="1" ht="10.199999999999999" customHeight="1">
      <c r="A33" s="49" t="s">
        <v>51</v>
      </c>
      <c r="B33" s="365">
        <f>+VLOOKUP(A33,Clasificación!D:G,4,FALSE)</f>
        <v>-28950998295</v>
      </c>
      <c r="C33" s="366"/>
      <c r="D33" s="366"/>
      <c r="E33" s="367">
        <f>+VLOOKUP(A33,Clasificación!D:H,5,FALSE)</f>
        <v>0</v>
      </c>
      <c r="F33" s="367">
        <f t="shared" si="0"/>
        <v>-28950998295</v>
      </c>
      <c r="G33" s="367">
        <v>0</v>
      </c>
      <c r="H33" s="367">
        <v>0</v>
      </c>
      <c r="I33" s="367">
        <v>0</v>
      </c>
      <c r="J33" s="367">
        <v>0</v>
      </c>
      <c r="K33" s="367">
        <v>0</v>
      </c>
      <c r="L33" s="367">
        <f>-F33</f>
        <v>28950998295</v>
      </c>
      <c r="M33" s="365">
        <f t="shared" si="6"/>
        <v>0</v>
      </c>
      <c r="N33" s="45"/>
      <c r="O33" s="45"/>
      <c r="P33" s="45"/>
      <c r="Q33" s="45"/>
      <c r="R33" s="45"/>
      <c r="S33" s="45"/>
      <c r="T33" s="45"/>
      <c r="U33" s="45"/>
      <c r="V33" s="45"/>
      <c r="W33" s="45"/>
      <c r="X33" s="45"/>
      <c r="Y33" s="45"/>
      <c r="Z33" s="45"/>
      <c r="AA33" s="43"/>
      <c r="AB33" s="43"/>
      <c r="AC33" s="43"/>
      <c r="AD33" s="43"/>
      <c r="AE33" s="43"/>
      <c r="AF33" s="43"/>
      <c r="AG33" s="43"/>
      <c r="AH33" s="43"/>
      <c r="AI33" s="43"/>
      <c r="AJ33" s="43"/>
      <c r="AK33" s="43"/>
      <c r="AL33" s="43"/>
      <c r="AM33" s="43"/>
      <c r="AN33" s="43"/>
    </row>
    <row r="34" spans="1:40" s="41" customFormat="1" ht="10.199999999999999" customHeight="1">
      <c r="A34" s="35" t="s">
        <v>50</v>
      </c>
      <c r="B34" s="365">
        <f>+VLOOKUP(A34,Clasificación!D:G,4,FALSE)</f>
        <v>1586505127.4200001</v>
      </c>
      <c r="C34" s="366"/>
      <c r="D34" s="366"/>
      <c r="E34" s="367">
        <f>+VLOOKUP(A34,Clasificación!D:H,5,FALSE)</f>
        <v>0</v>
      </c>
      <c r="F34" s="367">
        <f t="shared" si="0"/>
        <v>1586505127.4200001</v>
      </c>
      <c r="G34" s="367">
        <v>0</v>
      </c>
      <c r="H34" s="367">
        <v>0</v>
      </c>
      <c r="I34" s="367">
        <v>0</v>
      </c>
      <c r="J34" s="367">
        <v>0</v>
      </c>
      <c r="K34" s="367">
        <f>-F34</f>
        <v>-1586505127.4200001</v>
      </c>
      <c r="L34" s="367">
        <v>0</v>
      </c>
      <c r="M34" s="367"/>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row>
    <row r="35" spans="1:40" s="44" customFormat="1" ht="10.199999999999999" customHeight="1">
      <c r="A35" s="42" t="s">
        <v>193</v>
      </c>
      <c r="B35" s="365">
        <f>+VLOOKUP(A35,Clasificación!D:G,4,FALSE)</f>
        <v>-121744257.91</v>
      </c>
      <c r="C35" s="366">
        <f>+D59</f>
        <v>121744257.91</v>
      </c>
      <c r="D35" s="366"/>
      <c r="E35" s="367">
        <f>+VLOOKUP(A35,Clasificación!D:H,5,FALSE)</f>
        <v>0</v>
      </c>
      <c r="F35" s="367">
        <f t="shared" si="0"/>
        <v>0</v>
      </c>
      <c r="G35" s="367">
        <v>0</v>
      </c>
      <c r="H35" s="367">
        <v>0</v>
      </c>
      <c r="I35" s="367">
        <v>0</v>
      </c>
      <c r="J35" s="367">
        <v>0</v>
      </c>
      <c r="K35" s="367">
        <v>0</v>
      </c>
      <c r="L35" s="367">
        <v>0</v>
      </c>
      <c r="M35" s="366"/>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row>
    <row r="36" spans="1:40" s="44" customFormat="1" ht="10.199999999999999" customHeight="1">
      <c r="A36" s="42" t="s">
        <v>194</v>
      </c>
      <c r="B36" s="365">
        <f>+VLOOKUP(A36,Clasificación!D:G,4,FALSE)</f>
        <v>0</v>
      </c>
      <c r="C36" s="366"/>
      <c r="D36" s="366"/>
      <c r="E36" s="367">
        <f>+VLOOKUP(A36,Clasificación!D:H,5,FALSE)</f>
        <v>0</v>
      </c>
      <c r="F36" s="367">
        <f t="shared" si="0"/>
        <v>0</v>
      </c>
      <c r="G36" s="367">
        <v>0</v>
      </c>
      <c r="H36" s="367">
        <v>0</v>
      </c>
      <c r="I36" s="367">
        <v>0</v>
      </c>
      <c r="J36" s="367">
        <v>0</v>
      </c>
      <c r="K36" s="367">
        <v>0</v>
      </c>
      <c r="L36" s="367">
        <v>0</v>
      </c>
      <c r="M36" s="365">
        <f>SUM(F36:L36)</f>
        <v>0</v>
      </c>
      <c r="N36" s="45"/>
      <c r="O36" s="45"/>
      <c r="P36" s="45"/>
      <c r="Q36" s="45"/>
      <c r="R36" s="45"/>
      <c r="S36" s="45"/>
      <c r="T36" s="45"/>
      <c r="U36" s="45"/>
      <c r="V36" s="45"/>
      <c r="W36" s="45"/>
      <c r="X36" s="45"/>
      <c r="Y36" s="45"/>
      <c r="Z36" s="45"/>
      <c r="AA36" s="43"/>
      <c r="AB36" s="43"/>
      <c r="AC36" s="43"/>
      <c r="AD36" s="43"/>
      <c r="AE36" s="43"/>
      <c r="AF36" s="43"/>
      <c r="AG36" s="43"/>
      <c r="AH36" s="43"/>
      <c r="AI36" s="43"/>
      <c r="AJ36" s="43"/>
      <c r="AK36" s="43"/>
      <c r="AL36" s="43"/>
      <c r="AM36" s="43"/>
      <c r="AN36" s="43"/>
    </row>
    <row r="37" spans="1:40" s="44" customFormat="1" ht="10.199999999999999" customHeight="1">
      <c r="A37" s="42" t="s">
        <v>194</v>
      </c>
      <c r="B37" s="365">
        <f>+VLOOKUP(A37,Clasificación!D:G,4,FALSE)</f>
        <v>0</v>
      </c>
      <c r="C37" s="366"/>
      <c r="D37" s="366"/>
      <c r="E37" s="367">
        <f>+VLOOKUP(A37,Clasificación!D:H,5,FALSE)</f>
        <v>0</v>
      </c>
      <c r="F37" s="367">
        <f t="shared" si="0"/>
        <v>0</v>
      </c>
      <c r="G37" s="367">
        <v>0</v>
      </c>
      <c r="H37" s="367">
        <v>0</v>
      </c>
      <c r="I37" s="367">
        <v>0</v>
      </c>
      <c r="J37" s="367">
        <v>0</v>
      </c>
      <c r="K37" s="367">
        <v>0</v>
      </c>
      <c r="L37" s="367">
        <v>0</v>
      </c>
      <c r="M37" s="365">
        <f t="shared" ref="M37:M58" si="7">SUM(F37:L37)</f>
        <v>0</v>
      </c>
      <c r="N37" s="45"/>
      <c r="O37" s="45"/>
      <c r="P37" s="45"/>
      <c r="Q37" s="45"/>
      <c r="R37" s="45"/>
      <c r="S37" s="45"/>
      <c r="T37" s="45"/>
      <c r="U37" s="45"/>
      <c r="V37" s="45"/>
      <c r="W37" s="45"/>
      <c r="X37" s="45"/>
      <c r="Y37" s="45"/>
      <c r="Z37" s="45"/>
      <c r="AA37" s="43"/>
      <c r="AB37" s="43"/>
      <c r="AC37" s="43"/>
      <c r="AD37" s="43"/>
      <c r="AE37" s="43"/>
      <c r="AF37" s="43"/>
      <c r="AG37" s="43"/>
      <c r="AH37" s="43"/>
      <c r="AI37" s="43"/>
      <c r="AJ37" s="43"/>
      <c r="AK37" s="43"/>
      <c r="AL37" s="43"/>
      <c r="AM37" s="43"/>
      <c r="AN37" s="43"/>
    </row>
    <row r="38" spans="1:40" s="48" customFormat="1" ht="10.199999999999999" customHeight="1">
      <c r="A38" s="42" t="s">
        <v>194</v>
      </c>
      <c r="B38" s="365">
        <f>+VLOOKUP(A38,Clasificación!D:G,4,FALSE)</f>
        <v>0</v>
      </c>
      <c r="C38" s="366"/>
      <c r="D38" s="366"/>
      <c r="E38" s="367">
        <f>+VLOOKUP(A38,Clasificación!D:H,5,FALSE)</f>
        <v>0</v>
      </c>
      <c r="F38" s="367">
        <f t="shared" si="0"/>
        <v>0</v>
      </c>
      <c r="G38" s="367">
        <v>0</v>
      </c>
      <c r="H38" s="367">
        <v>0</v>
      </c>
      <c r="I38" s="367">
        <v>0</v>
      </c>
      <c r="J38" s="367">
        <v>0</v>
      </c>
      <c r="K38" s="367">
        <v>0</v>
      </c>
      <c r="L38" s="367">
        <v>0</v>
      </c>
      <c r="M38" s="365">
        <f t="shared" si="7"/>
        <v>0</v>
      </c>
      <c r="N38" s="46"/>
      <c r="O38" s="46"/>
      <c r="P38" s="46"/>
      <c r="Q38" s="46"/>
      <c r="R38" s="46"/>
      <c r="S38" s="46"/>
      <c r="T38" s="46"/>
      <c r="U38" s="46"/>
      <c r="V38" s="46"/>
      <c r="W38" s="46"/>
      <c r="X38" s="46"/>
      <c r="Y38" s="46"/>
      <c r="Z38" s="46"/>
      <c r="AA38" s="47"/>
      <c r="AB38" s="47"/>
      <c r="AC38" s="47"/>
      <c r="AD38" s="47"/>
      <c r="AE38" s="47"/>
      <c r="AF38" s="47"/>
      <c r="AG38" s="47"/>
      <c r="AH38" s="47"/>
      <c r="AI38" s="47"/>
      <c r="AJ38" s="47"/>
      <c r="AK38" s="47"/>
      <c r="AL38" s="47"/>
      <c r="AM38" s="47"/>
      <c r="AN38" s="47"/>
    </row>
    <row r="39" spans="1:40" s="44" customFormat="1" ht="10.199999999999999" customHeight="1">
      <c r="A39" s="42" t="s">
        <v>195</v>
      </c>
      <c r="B39" s="365">
        <f>+VLOOKUP(A39,Clasificación!D:G,4,FALSE)</f>
        <v>0</v>
      </c>
      <c r="C39" s="366"/>
      <c r="D39" s="366"/>
      <c r="E39" s="367">
        <f>+VLOOKUP(A39,Clasificación!D:H,5,FALSE)</f>
        <v>0</v>
      </c>
      <c r="F39" s="367">
        <f t="shared" si="0"/>
        <v>0</v>
      </c>
      <c r="G39" s="367">
        <v>0</v>
      </c>
      <c r="H39" s="367">
        <v>0</v>
      </c>
      <c r="I39" s="367">
        <v>0</v>
      </c>
      <c r="J39" s="367">
        <v>0</v>
      </c>
      <c r="K39" s="367">
        <v>0</v>
      </c>
      <c r="L39" s="367">
        <v>0</v>
      </c>
      <c r="M39" s="365">
        <f t="shared" si="7"/>
        <v>0</v>
      </c>
      <c r="N39" s="45"/>
      <c r="O39" s="45"/>
      <c r="P39" s="45"/>
      <c r="Q39" s="45"/>
      <c r="R39" s="45"/>
      <c r="S39" s="45"/>
      <c r="T39" s="45"/>
      <c r="U39" s="45"/>
      <c r="V39" s="45"/>
      <c r="W39" s="45"/>
      <c r="X39" s="45"/>
      <c r="Y39" s="45"/>
      <c r="Z39" s="45"/>
      <c r="AA39" s="43"/>
      <c r="AB39" s="43"/>
      <c r="AC39" s="43"/>
      <c r="AD39" s="43"/>
      <c r="AE39" s="43"/>
      <c r="AF39" s="43"/>
      <c r="AG39" s="43"/>
      <c r="AH39" s="43"/>
      <c r="AI39" s="43"/>
      <c r="AJ39" s="43"/>
      <c r="AK39" s="43"/>
      <c r="AL39" s="43"/>
      <c r="AM39" s="43"/>
      <c r="AN39" s="43"/>
    </row>
    <row r="40" spans="1:40" s="44" customFormat="1" ht="10.199999999999999" customHeight="1">
      <c r="A40" s="42" t="s">
        <v>302</v>
      </c>
      <c r="B40" s="365">
        <f>+VLOOKUP(A40,Clasificación!D:G,4,FALSE)</f>
        <v>-20634450</v>
      </c>
      <c r="C40" s="366"/>
      <c r="D40" s="366"/>
      <c r="E40" s="367">
        <f>+VLOOKUP(A40,Clasificación!D:H,5,FALSE)</f>
        <v>0</v>
      </c>
      <c r="F40" s="367">
        <f t="shared" si="0"/>
        <v>-20634450</v>
      </c>
      <c r="G40" s="367">
        <f>-F40</f>
        <v>20634450</v>
      </c>
      <c r="H40" s="367">
        <v>0</v>
      </c>
      <c r="I40" s="367">
        <v>0</v>
      </c>
      <c r="J40" s="367">
        <v>0</v>
      </c>
      <c r="K40" s="367">
        <v>0</v>
      </c>
      <c r="L40" s="367">
        <v>0</v>
      </c>
      <c r="M40" s="365">
        <f t="shared" si="7"/>
        <v>0</v>
      </c>
      <c r="N40" s="45"/>
      <c r="O40" s="45"/>
      <c r="P40" s="45"/>
      <c r="Q40" s="45"/>
      <c r="R40" s="45"/>
      <c r="S40" s="45"/>
      <c r="T40" s="45"/>
      <c r="U40" s="45"/>
      <c r="V40" s="45"/>
      <c r="W40" s="45"/>
      <c r="X40" s="45"/>
      <c r="Y40" s="45"/>
      <c r="Z40" s="45"/>
      <c r="AA40" s="43"/>
      <c r="AB40" s="43"/>
      <c r="AC40" s="43"/>
      <c r="AD40" s="43"/>
      <c r="AE40" s="43"/>
      <c r="AF40" s="43"/>
      <c r="AG40" s="43"/>
      <c r="AH40" s="43"/>
      <c r="AI40" s="43"/>
      <c r="AJ40" s="43"/>
      <c r="AK40" s="43"/>
      <c r="AL40" s="43"/>
      <c r="AM40" s="43"/>
      <c r="AN40" s="43"/>
    </row>
    <row r="41" spans="1:40" s="44" customFormat="1" ht="10.199999999999999" customHeight="1">
      <c r="A41" s="49" t="s">
        <v>196</v>
      </c>
      <c r="B41" s="365">
        <f>+VLOOKUP(A41,Clasificación!D:G,4,FALSE)</f>
        <v>-34305404</v>
      </c>
      <c r="C41" s="366"/>
      <c r="D41" s="366"/>
      <c r="E41" s="367">
        <f>+VLOOKUP(A41,Clasificación!D:H,5,FALSE)</f>
        <v>0</v>
      </c>
      <c r="F41" s="367">
        <f t="shared" si="0"/>
        <v>-34305404</v>
      </c>
      <c r="G41" s="367">
        <f>-F41</f>
        <v>34305404</v>
      </c>
      <c r="H41" s="367">
        <v>0</v>
      </c>
      <c r="I41" s="367">
        <v>0</v>
      </c>
      <c r="J41" s="367">
        <v>0</v>
      </c>
      <c r="K41" s="367">
        <v>0</v>
      </c>
      <c r="L41" s="367">
        <v>0</v>
      </c>
      <c r="M41" s="365">
        <f t="shared" si="7"/>
        <v>0</v>
      </c>
      <c r="N41" s="45"/>
      <c r="O41" s="45"/>
      <c r="P41" s="45"/>
      <c r="Q41" s="45"/>
      <c r="R41" s="45"/>
      <c r="S41" s="45"/>
      <c r="T41" s="45"/>
      <c r="U41" s="45"/>
      <c r="V41" s="45"/>
      <c r="W41" s="45"/>
      <c r="X41" s="45"/>
      <c r="Y41" s="45"/>
      <c r="Z41" s="45"/>
      <c r="AA41" s="43"/>
      <c r="AB41" s="43"/>
      <c r="AC41" s="43"/>
      <c r="AD41" s="43"/>
      <c r="AE41" s="43"/>
      <c r="AF41" s="43"/>
      <c r="AG41" s="43"/>
      <c r="AH41" s="43"/>
      <c r="AI41" s="43"/>
      <c r="AJ41" s="43"/>
      <c r="AK41" s="43"/>
      <c r="AL41" s="43"/>
      <c r="AM41" s="43"/>
      <c r="AN41" s="43"/>
    </row>
    <row r="42" spans="1:40" s="44" customFormat="1" ht="10.199999999999999" customHeight="1">
      <c r="A42" s="49" t="s">
        <v>303</v>
      </c>
      <c r="B42" s="365">
        <f>+VLOOKUP(A42,Clasificación!D:G,4,FALSE)</f>
        <v>-105825781.64</v>
      </c>
      <c r="C42" s="366"/>
      <c r="D42" s="366"/>
      <c r="E42" s="367">
        <f>+VLOOKUP(A42,Clasificación!D:H,5,FALSE)</f>
        <v>0</v>
      </c>
      <c r="F42" s="367">
        <f t="shared" si="0"/>
        <v>-105825781.64</v>
      </c>
      <c r="G42" s="367">
        <f>-F42</f>
        <v>105825781.64</v>
      </c>
      <c r="H42" s="367">
        <v>0</v>
      </c>
      <c r="I42" s="367">
        <v>0</v>
      </c>
      <c r="J42" s="367">
        <v>0</v>
      </c>
      <c r="K42" s="367">
        <v>0</v>
      </c>
      <c r="L42" s="367">
        <v>0</v>
      </c>
      <c r="M42" s="365">
        <f t="shared" si="7"/>
        <v>0</v>
      </c>
      <c r="N42" s="45"/>
      <c r="O42" s="45"/>
      <c r="P42" s="45"/>
      <c r="Q42" s="45"/>
      <c r="R42" s="45"/>
      <c r="S42" s="45"/>
      <c r="T42" s="45"/>
      <c r="U42" s="45"/>
      <c r="V42" s="45"/>
      <c r="W42" s="45"/>
      <c r="X42" s="45"/>
      <c r="Y42" s="45"/>
      <c r="Z42" s="45"/>
      <c r="AA42" s="43"/>
      <c r="AB42" s="43"/>
      <c r="AC42" s="43"/>
      <c r="AD42" s="43"/>
      <c r="AE42" s="43"/>
      <c r="AF42" s="43"/>
      <c r="AG42" s="43"/>
      <c r="AH42" s="43"/>
      <c r="AI42" s="43"/>
      <c r="AJ42" s="43"/>
      <c r="AK42" s="43"/>
      <c r="AL42" s="43"/>
      <c r="AM42" s="43"/>
      <c r="AN42" s="43"/>
    </row>
    <row r="43" spans="1:40" s="48" customFormat="1" ht="10.199999999999999" customHeight="1">
      <c r="A43" s="49" t="s">
        <v>305</v>
      </c>
      <c r="B43" s="365">
        <f>+VLOOKUP(A43,Clasificación!D:G,4,FALSE)</f>
        <v>0</v>
      </c>
      <c r="C43" s="366"/>
      <c r="D43" s="366"/>
      <c r="E43" s="367">
        <f>+VLOOKUP(A43,Clasificación!D:H,5,FALSE)</f>
        <v>0</v>
      </c>
      <c r="F43" s="367">
        <f t="shared" si="0"/>
        <v>0</v>
      </c>
      <c r="G43" s="367">
        <f t="shared" ref="G43:G57" si="8">-F43</f>
        <v>0</v>
      </c>
      <c r="H43" s="367">
        <v>0</v>
      </c>
      <c r="I43" s="367">
        <v>0</v>
      </c>
      <c r="J43" s="367">
        <v>0</v>
      </c>
      <c r="K43" s="367">
        <v>0</v>
      </c>
      <c r="L43" s="367">
        <v>0</v>
      </c>
      <c r="M43" s="365">
        <f t="shared" si="7"/>
        <v>0</v>
      </c>
      <c r="N43" s="46"/>
      <c r="O43" s="46"/>
      <c r="P43" s="46"/>
      <c r="Q43" s="46"/>
      <c r="R43" s="46"/>
      <c r="S43" s="46"/>
      <c r="T43" s="46"/>
      <c r="U43" s="46"/>
      <c r="V43" s="46"/>
      <c r="W43" s="46"/>
      <c r="X43" s="46"/>
      <c r="Y43" s="46"/>
      <c r="Z43" s="46"/>
      <c r="AA43" s="47"/>
      <c r="AB43" s="47"/>
      <c r="AC43" s="47"/>
      <c r="AD43" s="47"/>
      <c r="AE43" s="47"/>
      <c r="AF43" s="47"/>
      <c r="AG43" s="47"/>
      <c r="AH43" s="47"/>
      <c r="AI43" s="47"/>
      <c r="AJ43" s="47"/>
      <c r="AK43" s="47"/>
      <c r="AL43" s="47"/>
      <c r="AM43" s="47"/>
      <c r="AN43" s="47"/>
    </row>
    <row r="44" spans="1:40" s="48" customFormat="1" ht="10.199999999999999" customHeight="1">
      <c r="A44" s="49" t="s">
        <v>306</v>
      </c>
      <c r="B44" s="365">
        <f>+VLOOKUP(A44,Clasificación!D:G,4,FALSE)</f>
        <v>0</v>
      </c>
      <c r="C44" s="366"/>
      <c r="D44" s="366"/>
      <c r="E44" s="367">
        <f>+VLOOKUP(A44,Clasificación!D:H,5,FALSE)</f>
        <v>0</v>
      </c>
      <c r="F44" s="367">
        <f t="shared" si="0"/>
        <v>0</v>
      </c>
      <c r="G44" s="367">
        <f t="shared" si="8"/>
        <v>0</v>
      </c>
      <c r="H44" s="367">
        <v>0</v>
      </c>
      <c r="I44" s="367">
        <v>0</v>
      </c>
      <c r="J44" s="367">
        <v>0</v>
      </c>
      <c r="K44" s="367">
        <v>0</v>
      </c>
      <c r="L44" s="367">
        <v>0</v>
      </c>
      <c r="M44" s="365">
        <f t="shared" si="7"/>
        <v>0</v>
      </c>
      <c r="N44" s="46"/>
      <c r="O44" s="46"/>
      <c r="P44" s="46"/>
      <c r="Q44" s="46"/>
      <c r="R44" s="46"/>
      <c r="S44" s="46"/>
      <c r="T44" s="46"/>
      <c r="U44" s="46"/>
      <c r="V44" s="46"/>
      <c r="W44" s="46"/>
      <c r="X44" s="46"/>
      <c r="Y44" s="46"/>
      <c r="Z44" s="46"/>
      <c r="AA44" s="47"/>
      <c r="AB44" s="47"/>
      <c r="AC44" s="47"/>
      <c r="AD44" s="47"/>
      <c r="AE44" s="47"/>
      <c r="AF44" s="47"/>
      <c r="AG44" s="47"/>
      <c r="AH44" s="47"/>
      <c r="AI44" s="47"/>
      <c r="AJ44" s="47"/>
      <c r="AK44" s="47"/>
      <c r="AL44" s="47"/>
      <c r="AM44" s="47"/>
      <c r="AN44" s="47"/>
    </row>
    <row r="45" spans="1:40" s="44" customFormat="1" ht="10.199999999999999" customHeight="1">
      <c r="A45" s="42" t="s">
        <v>12</v>
      </c>
      <c r="B45" s="365">
        <f>+VLOOKUP(A45,Clasificación!D:G,4,FALSE)</f>
        <v>0</v>
      </c>
      <c r="C45" s="366"/>
      <c r="D45" s="366"/>
      <c r="E45" s="367">
        <f>+VLOOKUP(A45,Clasificación!D:H,5,FALSE)</f>
        <v>0</v>
      </c>
      <c r="F45" s="367">
        <f t="shared" si="0"/>
        <v>0</v>
      </c>
      <c r="G45" s="367">
        <f t="shared" si="8"/>
        <v>0</v>
      </c>
      <c r="H45" s="367">
        <v>0</v>
      </c>
      <c r="I45" s="367">
        <v>0</v>
      </c>
      <c r="J45" s="367">
        <v>0</v>
      </c>
      <c r="K45" s="367">
        <v>0</v>
      </c>
      <c r="L45" s="367">
        <v>0</v>
      </c>
      <c r="M45" s="365">
        <f t="shared" si="7"/>
        <v>0</v>
      </c>
      <c r="N45" s="45"/>
      <c r="O45" s="45"/>
      <c r="P45" s="45"/>
      <c r="Q45" s="45"/>
      <c r="R45" s="45"/>
      <c r="S45" s="45"/>
      <c r="T45" s="45"/>
      <c r="U45" s="45"/>
      <c r="V45" s="45"/>
      <c r="W45" s="45"/>
      <c r="X45" s="45"/>
      <c r="Y45" s="45"/>
      <c r="Z45" s="45"/>
      <c r="AA45" s="43"/>
      <c r="AB45" s="43"/>
      <c r="AC45" s="43"/>
      <c r="AD45" s="43"/>
      <c r="AE45" s="43"/>
      <c r="AF45" s="43"/>
      <c r="AG45" s="43"/>
      <c r="AH45" s="43"/>
      <c r="AI45" s="43"/>
      <c r="AJ45" s="43"/>
      <c r="AK45" s="43"/>
      <c r="AL45" s="43"/>
      <c r="AM45" s="43"/>
      <c r="AN45" s="43"/>
    </row>
    <row r="46" spans="1:40" s="48" customFormat="1" ht="10.199999999999999" customHeight="1">
      <c r="A46" s="42" t="s">
        <v>197</v>
      </c>
      <c r="B46" s="365">
        <f>+VLOOKUP(A46,Clasificación!D:G,4,FALSE)</f>
        <v>0</v>
      </c>
      <c r="C46" s="366"/>
      <c r="D46" s="366"/>
      <c r="E46" s="367">
        <f>+VLOOKUP(A46,Clasificación!D:H,5,FALSE)</f>
        <v>0</v>
      </c>
      <c r="F46" s="367">
        <f t="shared" si="0"/>
        <v>0</v>
      </c>
      <c r="G46" s="367">
        <f t="shared" si="8"/>
        <v>0</v>
      </c>
      <c r="H46" s="367">
        <v>0</v>
      </c>
      <c r="I46" s="367">
        <v>0</v>
      </c>
      <c r="J46" s="367">
        <v>0</v>
      </c>
      <c r="K46" s="367">
        <v>0</v>
      </c>
      <c r="L46" s="367">
        <v>0</v>
      </c>
      <c r="M46" s="365">
        <f t="shared" si="7"/>
        <v>0</v>
      </c>
      <c r="N46" s="46"/>
      <c r="O46" s="46"/>
      <c r="P46" s="46"/>
      <c r="Q46" s="46"/>
      <c r="R46" s="46"/>
      <c r="S46" s="46"/>
      <c r="T46" s="46"/>
      <c r="U46" s="46"/>
      <c r="V46" s="46"/>
      <c r="W46" s="46"/>
      <c r="X46" s="46"/>
      <c r="Y46" s="46"/>
      <c r="Z46" s="46"/>
      <c r="AA46" s="47"/>
      <c r="AB46" s="47"/>
      <c r="AC46" s="47"/>
      <c r="AD46" s="47"/>
      <c r="AE46" s="47"/>
      <c r="AF46" s="47"/>
      <c r="AG46" s="47"/>
      <c r="AH46" s="47"/>
      <c r="AI46" s="47"/>
      <c r="AJ46" s="47"/>
      <c r="AK46" s="47"/>
      <c r="AL46" s="47"/>
      <c r="AM46" s="47"/>
      <c r="AN46" s="47"/>
    </row>
    <row r="47" spans="1:40" s="44" customFormat="1" ht="10.199999999999999" customHeight="1">
      <c r="A47" s="42" t="s">
        <v>197</v>
      </c>
      <c r="B47" s="365">
        <f>+VLOOKUP(A47,Clasificación!D:G,4,FALSE)</f>
        <v>0</v>
      </c>
      <c r="C47" s="366"/>
      <c r="D47" s="366"/>
      <c r="E47" s="367">
        <f>+VLOOKUP(A47,Clasificación!D:H,5,FALSE)</f>
        <v>0</v>
      </c>
      <c r="F47" s="367">
        <f t="shared" si="0"/>
        <v>0</v>
      </c>
      <c r="G47" s="367">
        <f t="shared" si="8"/>
        <v>0</v>
      </c>
      <c r="H47" s="367">
        <v>0</v>
      </c>
      <c r="I47" s="367">
        <v>0</v>
      </c>
      <c r="J47" s="367">
        <v>0</v>
      </c>
      <c r="K47" s="367">
        <v>0</v>
      </c>
      <c r="L47" s="367">
        <v>0</v>
      </c>
      <c r="M47" s="365">
        <f t="shared" si="7"/>
        <v>0</v>
      </c>
      <c r="N47" s="45"/>
      <c r="O47" s="45"/>
      <c r="P47" s="45"/>
      <c r="Q47" s="45"/>
      <c r="R47" s="45"/>
      <c r="S47" s="45"/>
      <c r="T47" s="45"/>
      <c r="U47" s="45"/>
      <c r="V47" s="45"/>
      <c r="W47" s="45"/>
      <c r="X47" s="45"/>
      <c r="Y47" s="45"/>
      <c r="Z47" s="45"/>
      <c r="AA47" s="43"/>
      <c r="AB47" s="43"/>
      <c r="AC47" s="43"/>
      <c r="AD47" s="43"/>
      <c r="AE47" s="43"/>
      <c r="AF47" s="43"/>
      <c r="AG47" s="43"/>
      <c r="AH47" s="43"/>
      <c r="AI47" s="43"/>
      <c r="AJ47" s="43"/>
      <c r="AK47" s="43"/>
      <c r="AL47" s="43"/>
      <c r="AM47" s="43"/>
      <c r="AN47" s="43"/>
    </row>
    <row r="48" spans="1:40" s="44" customFormat="1" ht="10.199999999999999" customHeight="1">
      <c r="A48" s="42" t="s">
        <v>197</v>
      </c>
      <c r="B48" s="365">
        <f>+VLOOKUP(A48,Clasificación!D:G,4,FALSE)</f>
        <v>0</v>
      </c>
      <c r="C48" s="366"/>
      <c r="D48" s="366"/>
      <c r="E48" s="367">
        <f>+VLOOKUP(A48,Clasificación!D:H,5,FALSE)</f>
        <v>0</v>
      </c>
      <c r="F48" s="367">
        <f t="shared" si="0"/>
        <v>0</v>
      </c>
      <c r="G48" s="367">
        <f t="shared" si="8"/>
        <v>0</v>
      </c>
      <c r="H48" s="367">
        <v>0</v>
      </c>
      <c r="I48" s="367">
        <v>0</v>
      </c>
      <c r="J48" s="367">
        <v>0</v>
      </c>
      <c r="K48" s="367">
        <v>0</v>
      </c>
      <c r="L48" s="367">
        <v>0</v>
      </c>
      <c r="M48" s="365">
        <f t="shared" si="7"/>
        <v>0</v>
      </c>
      <c r="N48" s="45"/>
      <c r="O48" s="45"/>
      <c r="P48" s="45"/>
      <c r="Q48" s="45"/>
      <c r="R48" s="45"/>
      <c r="S48" s="45"/>
      <c r="T48" s="45"/>
      <c r="U48" s="45"/>
      <c r="V48" s="45"/>
      <c r="W48" s="45"/>
      <c r="X48" s="45"/>
      <c r="Y48" s="45"/>
      <c r="Z48" s="45"/>
      <c r="AA48" s="43"/>
      <c r="AB48" s="43"/>
      <c r="AC48" s="43"/>
      <c r="AD48" s="43"/>
      <c r="AE48" s="43"/>
      <c r="AF48" s="43"/>
      <c r="AG48" s="43"/>
      <c r="AH48" s="43"/>
      <c r="AI48" s="43"/>
      <c r="AJ48" s="43"/>
      <c r="AK48" s="43"/>
      <c r="AL48" s="43"/>
      <c r="AM48" s="43"/>
      <c r="AN48" s="43"/>
    </row>
    <row r="49" spans="1:40" s="48" customFormat="1" ht="10.199999999999999" customHeight="1">
      <c r="A49" s="42" t="s">
        <v>312</v>
      </c>
      <c r="B49" s="365">
        <f>+VLOOKUP(A49,Clasificación!D:G,4,FALSE)</f>
        <v>3940</v>
      </c>
      <c r="C49" s="366"/>
      <c r="D49" s="366"/>
      <c r="E49" s="367">
        <f>+VLOOKUP(A49,Clasificación!D:H,5,FALSE)</f>
        <v>0</v>
      </c>
      <c r="F49" s="367">
        <f t="shared" si="0"/>
        <v>3940</v>
      </c>
      <c r="G49" s="367">
        <f t="shared" si="8"/>
        <v>-3940</v>
      </c>
      <c r="H49" s="367">
        <v>0</v>
      </c>
      <c r="I49" s="367">
        <v>0</v>
      </c>
      <c r="J49" s="367">
        <v>0</v>
      </c>
      <c r="K49" s="367">
        <v>0</v>
      </c>
      <c r="L49" s="367">
        <v>0</v>
      </c>
      <c r="M49" s="365">
        <f>SUM(F49:L49)</f>
        <v>0</v>
      </c>
      <c r="N49" s="46"/>
      <c r="O49" s="46"/>
      <c r="P49" s="46"/>
      <c r="Q49" s="46"/>
      <c r="R49" s="46"/>
      <c r="S49" s="46"/>
      <c r="T49" s="46"/>
      <c r="U49" s="46"/>
      <c r="V49" s="46"/>
      <c r="W49" s="46"/>
      <c r="X49" s="46"/>
      <c r="Y49" s="46"/>
      <c r="Z49" s="46"/>
      <c r="AA49" s="47"/>
      <c r="AB49" s="47"/>
      <c r="AC49" s="47"/>
      <c r="AD49" s="47"/>
      <c r="AE49" s="47"/>
      <c r="AF49" s="47"/>
      <c r="AG49" s="47"/>
      <c r="AH49" s="47"/>
      <c r="AI49" s="47"/>
      <c r="AJ49" s="47"/>
      <c r="AK49" s="47"/>
      <c r="AL49" s="47"/>
      <c r="AM49" s="47"/>
      <c r="AN49" s="47"/>
    </row>
    <row r="50" spans="1:40" s="41" customFormat="1" ht="10.199999999999999" customHeight="1">
      <c r="A50" s="35" t="s">
        <v>198</v>
      </c>
      <c r="B50" s="365">
        <f>+VLOOKUP(A50,Clasificación!D:G,4,FALSE)</f>
        <v>2230</v>
      </c>
      <c r="D50" s="366"/>
      <c r="E50" s="367">
        <f>+VLOOKUP(A50,Clasificación!D:H,5,FALSE)</f>
        <v>0</v>
      </c>
      <c r="F50" s="367">
        <f t="shared" si="0"/>
        <v>2230</v>
      </c>
      <c r="G50" s="367">
        <f t="shared" si="8"/>
        <v>-2230</v>
      </c>
      <c r="H50" s="367">
        <v>0</v>
      </c>
      <c r="I50" s="367">
        <v>0</v>
      </c>
      <c r="J50" s="367">
        <v>0</v>
      </c>
      <c r="K50" s="367">
        <v>0</v>
      </c>
      <c r="L50" s="367">
        <v>0</v>
      </c>
      <c r="M50" s="365">
        <f t="shared" si="7"/>
        <v>0</v>
      </c>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row>
    <row r="51" spans="1:40" s="44" customFormat="1" ht="10.199999999999999" customHeight="1">
      <c r="A51" s="42" t="s">
        <v>313</v>
      </c>
      <c r="B51" s="365">
        <f>+VLOOKUP(A51,Clasificación!D:G,4,FALSE)</f>
        <v>2367307.8199999998</v>
      </c>
      <c r="C51" s="366"/>
      <c r="D51" s="366"/>
      <c r="E51" s="367">
        <f>+VLOOKUP(A51,Clasificación!D:H,5,FALSE)</f>
        <v>0</v>
      </c>
      <c r="F51" s="367">
        <f t="shared" si="0"/>
        <v>2367307.8199999998</v>
      </c>
      <c r="G51" s="367">
        <f t="shared" si="8"/>
        <v>-2367307.8199999998</v>
      </c>
      <c r="H51" s="367">
        <v>0</v>
      </c>
      <c r="I51" s="367">
        <v>0</v>
      </c>
      <c r="J51" s="367">
        <v>0</v>
      </c>
      <c r="K51" s="367">
        <v>0</v>
      </c>
      <c r="L51" s="367">
        <v>0</v>
      </c>
      <c r="M51" s="365">
        <f t="shared" si="7"/>
        <v>0</v>
      </c>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row>
    <row r="52" spans="1:40" s="44" customFormat="1" ht="10.199999999999999" customHeight="1">
      <c r="A52" s="42" t="s">
        <v>199</v>
      </c>
      <c r="B52" s="365">
        <f>+VLOOKUP(A52,Clasificación!D:G,4,FALSE)</f>
        <v>0</v>
      </c>
      <c r="C52" s="366"/>
      <c r="D52" s="366"/>
      <c r="E52" s="367">
        <f>+VLOOKUP(A52,Clasificación!D:H,5,FALSE)</f>
        <v>0</v>
      </c>
      <c r="F52" s="367">
        <f t="shared" si="0"/>
        <v>0</v>
      </c>
      <c r="G52" s="367">
        <f t="shared" si="8"/>
        <v>0</v>
      </c>
      <c r="H52" s="367">
        <v>0</v>
      </c>
      <c r="I52" s="367">
        <v>0</v>
      </c>
      <c r="J52" s="367">
        <v>0</v>
      </c>
      <c r="K52" s="367">
        <v>0</v>
      </c>
      <c r="L52" s="367">
        <v>0</v>
      </c>
      <c r="M52" s="365">
        <f t="shared" si="7"/>
        <v>0</v>
      </c>
      <c r="N52" s="45"/>
      <c r="O52" s="45"/>
      <c r="P52" s="45"/>
      <c r="Q52" s="45"/>
      <c r="R52" s="45"/>
      <c r="S52" s="45"/>
      <c r="T52" s="45"/>
      <c r="U52" s="45"/>
      <c r="V52" s="45"/>
      <c r="W52" s="45"/>
      <c r="X52" s="45"/>
      <c r="Y52" s="45"/>
      <c r="Z52" s="45"/>
      <c r="AA52" s="43"/>
      <c r="AB52" s="43"/>
      <c r="AC52" s="43"/>
      <c r="AD52" s="43"/>
      <c r="AE52" s="43"/>
      <c r="AF52" s="43"/>
      <c r="AG52" s="43"/>
      <c r="AH52" s="43"/>
      <c r="AI52" s="43"/>
      <c r="AJ52" s="43"/>
      <c r="AK52" s="43"/>
      <c r="AL52" s="43"/>
      <c r="AM52" s="43"/>
      <c r="AN52" s="43"/>
    </row>
    <row r="53" spans="1:40" s="44" customFormat="1" ht="10.199999999999999" customHeight="1">
      <c r="A53" s="42" t="s">
        <v>199</v>
      </c>
      <c r="B53" s="365">
        <f>+VLOOKUP(A53,Clasificación!D:G,4,FALSE)</f>
        <v>0</v>
      </c>
      <c r="C53" s="366"/>
      <c r="D53" s="366"/>
      <c r="E53" s="367">
        <f>+VLOOKUP(A53,Clasificación!D:H,5,FALSE)</f>
        <v>0</v>
      </c>
      <c r="F53" s="367">
        <f t="shared" si="0"/>
        <v>0</v>
      </c>
      <c r="G53" s="367">
        <f t="shared" si="8"/>
        <v>0</v>
      </c>
      <c r="H53" s="367">
        <v>0</v>
      </c>
      <c r="I53" s="367">
        <v>0</v>
      </c>
      <c r="J53" s="367">
        <v>0</v>
      </c>
      <c r="K53" s="367">
        <v>0</v>
      </c>
      <c r="L53" s="367">
        <v>0</v>
      </c>
      <c r="M53" s="365">
        <f t="shared" si="7"/>
        <v>0</v>
      </c>
      <c r="N53" s="45"/>
      <c r="O53" s="45"/>
      <c r="P53" s="45"/>
      <c r="Q53" s="45"/>
      <c r="R53" s="45"/>
      <c r="S53" s="45"/>
      <c r="T53" s="45"/>
      <c r="U53" s="45"/>
      <c r="V53" s="45"/>
      <c r="W53" s="45"/>
      <c r="X53" s="45"/>
      <c r="Y53" s="45"/>
      <c r="Z53" s="45"/>
      <c r="AA53" s="43"/>
      <c r="AB53" s="43"/>
      <c r="AC53" s="43"/>
      <c r="AD53" s="43"/>
      <c r="AE53" s="43"/>
      <c r="AF53" s="43"/>
      <c r="AG53" s="43"/>
      <c r="AH53" s="43"/>
      <c r="AI53" s="43"/>
      <c r="AJ53" s="43"/>
      <c r="AK53" s="43"/>
      <c r="AL53" s="43"/>
      <c r="AM53" s="43"/>
      <c r="AN53" s="43"/>
    </row>
    <row r="54" spans="1:40" s="48" customFormat="1" ht="10.199999999999999" customHeight="1">
      <c r="A54" s="42" t="s">
        <v>317</v>
      </c>
      <c r="B54" s="365">
        <f>+VLOOKUP(A54,Clasificación!D:G,4,FALSE)</f>
        <v>0</v>
      </c>
      <c r="C54" s="366"/>
      <c r="D54" s="366"/>
      <c r="E54" s="367">
        <f>+VLOOKUP(A54,Clasificación!D:H,5,FALSE)</f>
        <v>0</v>
      </c>
      <c r="F54" s="367">
        <f t="shared" si="0"/>
        <v>0</v>
      </c>
      <c r="G54" s="367">
        <f t="shared" si="8"/>
        <v>0</v>
      </c>
      <c r="H54" s="367">
        <v>0</v>
      </c>
      <c r="I54" s="367">
        <v>0</v>
      </c>
      <c r="J54" s="367">
        <v>0</v>
      </c>
      <c r="K54" s="367">
        <v>0</v>
      </c>
      <c r="L54" s="367">
        <v>0</v>
      </c>
      <c r="M54" s="365">
        <f t="shared" si="7"/>
        <v>0</v>
      </c>
      <c r="N54" s="46"/>
      <c r="O54" s="46"/>
      <c r="P54" s="46"/>
      <c r="Q54" s="46"/>
      <c r="R54" s="46"/>
      <c r="S54" s="46"/>
      <c r="T54" s="46"/>
      <c r="U54" s="46"/>
      <c r="V54" s="46"/>
      <c r="W54" s="46"/>
      <c r="X54" s="46"/>
      <c r="Y54" s="46"/>
      <c r="Z54" s="46"/>
      <c r="AA54" s="47"/>
      <c r="AB54" s="47"/>
      <c r="AC54" s="47"/>
      <c r="AD54" s="47"/>
      <c r="AE54" s="47"/>
      <c r="AF54" s="47"/>
      <c r="AG54" s="47"/>
      <c r="AH54" s="47"/>
      <c r="AI54" s="47"/>
      <c r="AJ54" s="47"/>
      <c r="AK54" s="47"/>
      <c r="AL54" s="47"/>
      <c r="AM54" s="47"/>
      <c r="AN54" s="47"/>
    </row>
    <row r="55" spans="1:40" s="44" customFormat="1" ht="10.199999999999999" customHeight="1">
      <c r="A55" s="42" t="s">
        <v>200</v>
      </c>
      <c r="B55" s="365">
        <f>+VLOOKUP(A55,Clasificación!D:G,4,FALSE)</f>
        <v>0</v>
      </c>
      <c r="C55" s="366"/>
      <c r="D55" s="366"/>
      <c r="E55" s="367">
        <f>+VLOOKUP(A55,Clasificación!D:H,5,FALSE)</f>
        <v>0</v>
      </c>
      <c r="F55" s="367">
        <f t="shared" si="0"/>
        <v>0</v>
      </c>
      <c r="G55" s="367">
        <f t="shared" si="8"/>
        <v>0</v>
      </c>
      <c r="H55" s="367">
        <v>0</v>
      </c>
      <c r="I55" s="367">
        <v>0</v>
      </c>
      <c r="J55" s="367">
        <v>0</v>
      </c>
      <c r="K55" s="367">
        <v>0</v>
      </c>
      <c r="L55" s="367">
        <v>0</v>
      </c>
      <c r="M55" s="365">
        <f t="shared" si="7"/>
        <v>0</v>
      </c>
      <c r="N55" s="45"/>
      <c r="O55" s="45"/>
      <c r="P55" s="45"/>
      <c r="Q55" s="45"/>
      <c r="R55" s="45"/>
      <c r="S55" s="45"/>
      <c r="T55" s="45"/>
      <c r="U55" s="45"/>
      <c r="V55" s="45"/>
      <c r="W55" s="45"/>
      <c r="X55" s="45"/>
      <c r="Y55" s="45"/>
      <c r="Z55" s="45"/>
      <c r="AA55" s="43"/>
      <c r="AB55" s="43"/>
      <c r="AC55" s="43"/>
      <c r="AD55" s="43"/>
      <c r="AE55" s="43"/>
      <c r="AF55" s="43"/>
      <c r="AG55" s="43"/>
      <c r="AH55" s="43"/>
      <c r="AI55" s="43"/>
      <c r="AJ55" s="43"/>
      <c r="AK55" s="43"/>
      <c r="AL55" s="43"/>
      <c r="AM55" s="43"/>
      <c r="AN55" s="43"/>
    </row>
    <row r="56" spans="1:40" s="44" customFormat="1" ht="10.199999999999999" customHeight="1">
      <c r="A56" s="42" t="s">
        <v>201</v>
      </c>
      <c r="B56" s="365">
        <f>+VLOOKUP(A56,Clasificación!D:G,4,FALSE)</f>
        <v>33255061.91</v>
      </c>
      <c r="C56" s="366"/>
      <c r="D56" s="366"/>
      <c r="E56" s="367">
        <f>+VLOOKUP(A56,Clasificación!D:H,5,FALSE)</f>
        <v>0</v>
      </c>
      <c r="F56" s="367">
        <f t="shared" si="0"/>
        <v>33255061.91</v>
      </c>
      <c r="G56" s="367">
        <v>0</v>
      </c>
      <c r="H56" s="367">
        <v>0</v>
      </c>
      <c r="I56" s="367">
        <f>-F56</f>
        <v>-33255061.91</v>
      </c>
      <c r="J56" s="367">
        <v>0</v>
      </c>
      <c r="K56" s="367">
        <v>0</v>
      </c>
      <c r="L56" s="367">
        <v>0</v>
      </c>
      <c r="M56" s="365">
        <f t="shared" si="7"/>
        <v>0</v>
      </c>
      <c r="N56" s="45"/>
      <c r="O56" s="45"/>
      <c r="P56" s="45"/>
      <c r="Q56" s="45"/>
      <c r="R56" s="45"/>
      <c r="S56" s="45"/>
      <c r="T56" s="45"/>
      <c r="U56" s="45"/>
      <c r="V56" s="45"/>
      <c r="W56" s="45"/>
      <c r="X56" s="45"/>
      <c r="Y56" s="45"/>
      <c r="Z56" s="45"/>
      <c r="AA56" s="43"/>
      <c r="AB56" s="43"/>
      <c r="AC56" s="43"/>
      <c r="AD56" s="43"/>
      <c r="AE56" s="43"/>
      <c r="AF56" s="43"/>
      <c r="AG56" s="43"/>
      <c r="AH56" s="43"/>
      <c r="AI56" s="43"/>
      <c r="AJ56" s="43"/>
      <c r="AK56" s="43"/>
      <c r="AL56" s="43"/>
      <c r="AM56" s="43"/>
      <c r="AN56" s="43"/>
    </row>
    <row r="57" spans="1:40" s="44" customFormat="1" ht="10.199999999999999" customHeight="1">
      <c r="A57" s="49" t="s">
        <v>320</v>
      </c>
      <c r="B57" s="365">
        <f>+VLOOKUP(A57,Clasificación!D:G,4,FALSE)</f>
        <v>0</v>
      </c>
      <c r="C57" s="366"/>
      <c r="D57" s="366"/>
      <c r="E57" s="367">
        <f>+VLOOKUP(A57,Clasificación!D:H,5,FALSE)</f>
        <v>0</v>
      </c>
      <c r="F57" s="367">
        <f t="shared" si="0"/>
        <v>0</v>
      </c>
      <c r="G57" s="367">
        <f t="shared" si="8"/>
        <v>0</v>
      </c>
      <c r="H57" s="367">
        <v>0</v>
      </c>
      <c r="I57" s="367">
        <f t="shared" ref="I57:I58" si="9">-F57</f>
        <v>0</v>
      </c>
      <c r="J57" s="367">
        <v>0</v>
      </c>
      <c r="K57" s="367">
        <v>0</v>
      </c>
      <c r="L57" s="367">
        <v>0</v>
      </c>
      <c r="M57" s="365">
        <f t="shared" si="7"/>
        <v>0</v>
      </c>
      <c r="N57" s="45"/>
      <c r="O57" s="45"/>
      <c r="P57" s="45"/>
      <c r="Q57" s="45"/>
      <c r="R57" s="45"/>
      <c r="S57" s="45"/>
      <c r="T57" s="45"/>
      <c r="U57" s="45"/>
      <c r="V57" s="45"/>
      <c r="W57" s="45"/>
      <c r="X57" s="45"/>
      <c r="Y57" s="45"/>
      <c r="Z57" s="45"/>
      <c r="AA57" s="43"/>
      <c r="AB57" s="43"/>
      <c r="AC57" s="43"/>
      <c r="AD57" s="43"/>
      <c r="AE57" s="43"/>
      <c r="AF57" s="43"/>
      <c r="AG57" s="43"/>
      <c r="AH57" s="43"/>
      <c r="AI57" s="43"/>
      <c r="AJ57" s="43"/>
      <c r="AK57" s="43"/>
      <c r="AL57" s="43"/>
      <c r="AM57" s="43"/>
      <c r="AN57" s="43"/>
    </row>
    <row r="58" spans="1:40" s="44" customFormat="1" ht="10.199999999999999" customHeight="1">
      <c r="A58" s="49" t="s">
        <v>321</v>
      </c>
      <c r="B58" s="365">
        <f>+VLOOKUP(A58,Clasificación!D:G,4,FALSE)</f>
        <v>3392838</v>
      </c>
      <c r="C58" s="366"/>
      <c r="D58" s="366"/>
      <c r="E58" s="367">
        <f>+VLOOKUP(A58,Clasificación!D:H,5,FALSE)</f>
        <v>0</v>
      </c>
      <c r="F58" s="367">
        <f t="shared" si="0"/>
        <v>3392838</v>
      </c>
      <c r="G58" s="44">
        <v>0</v>
      </c>
      <c r="H58" s="367">
        <v>0</v>
      </c>
      <c r="I58" s="367">
        <f t="shared" si="9"/>
        <v>-3392838</v>
      </c>
      <c r="J58" s="367">
        <v>0</v>
      </c>
      <c r="K58" s="367">
        <v>0</v>
      </c>
      <c r="L58" s="367">
        <v>0</v>
      </c>
      <c r="M58" s="365">
        <f t="shared" si="7"/>
        <v>0</v>
      </c>
      <c r="N58" s="45"/>
      <c r="O58" s="45"/>
      <c r="P58" s="45"/>
      <c r="Q58" s="45"/>
      <c r="R58" s="45"/>
      <c r="S58" s="45"/>
      <c r="T58" s="45"/>
      <c r="U58" s="45"/>
      <c r="V58" s="45"/>
      <c r="W58" s="45"/>
      <c r="X58" s="45"/>
      <c r="Y58" s="45"/>
      <c r="Z58" s="45"/>
      <c r="AA58" s="43"/>
      <c r="AB58" s="43"/>
      <c r="AC58" s="43"/>
      <c r="AD58" s="43"/>
      <c r="AE58" s="43"/>
      <c r="AF58" s="43"/>
      <c r="AG58" s="43"/>
      <c r="AH58" s="43"/>
      <c r="AI58" s="43"/>
      <c r="AJ58" s="43"/>
      <c r="AK58" s="43"/>
      <c r="AL58" s="43"/>
      <c r="AM58" s="43"/>
      <c r="AN58" s="43"/>
    </row>
    <row r="59" spans="1:40" s="52" customFormat="1" ht="10.199999999999999" customHeight="1">
      <c r="A59" s="53" t="s">
        <v>87</v>
      </c>
      <c r="B59" s="368">
        <f>-SUM(B36:B45)-SUM(B46:B58)</f>
        <v>121744257.91</v>
      </c>
      <c r="C59" s="369"/>
      <c r="D59" s="368">
        <f>+B59</f>
        <v>121744257.91</v>
      </c>
      <c r="E59" s="370"/>
      <c r="F59" s="371">
        <f>+B59+C59-D59</f>
        <v>0</v>
      </c>
      <c r="G59" s="372">
        <v>0</v>
      </c>
      <c r="H59" s="372">
        <v>0</v>
      </c>
      <c r="I59" s="372">
        <v>0</v>
      </c>
      <c r="J59" s="372">
        <v>0</v>
      </c>
      <c r="K59" s="372">
        <v>0</v>
      </c>
      <c r="L59" s="372">
        <v>0</v>
      </c>
      <c r="M59" s="373"/>
      <c r="N59" s="50"/>
      <c r="O59" s="50"/>
      <c r="P59" s="50"/>
      <c r="Q59" s="50"/>
      <c r="R59" s="50"/>
      <c r="S59" s="50"/>
      <c r="T59" s="50"/>
      <c r="U59" s="50"/>
      <c r="V59" s="50"/>
      <c r="W59" s="50"/>
      <c r="X59" s="50"/>
      <c r="Y59" s="50"/>
      <c r="Z59" s="50"/>
      <c r="AA59" s="51"/>
      <c r="AB59" s="51"/>
      <c r="AC59" s="51"/>
      <c r="AD59" s="51"/>
      <c r="AE59" s="51"/>
      <c r="AF59" s="51"/>
      <c r="AG59" s="51"/>
      <c r="AH59" s="51"/>
      <c r="AI59" s="51"/>
      <c r="AJ59" s="51"/>
      <c r="AK59" s="51"/>
      <c r="AL59" s="51"/>
      <c r="AM59" s="51"/>
      <c r="AN59" s="51"/>
    </row>
    <row r="60" spans="1:40" s="68" customFormat="1" ht="10.199999999999999" customHeight="1" thickBot="1">
      <c r="A60" s="66" t="s">
        <v>11</v>
      </c>
      <c r="B60" s="374">
        <f>SUM(B4:B59)</f>
        <v>1.7285346984863281E-6</v>
      </c>
      <c r="C60" s="374">
        <f t="shared" ref="C60:M60" si="10">SUM(C4:C59)</f>
        <v>121744257.91</v>
      </c>
      <c r="D60" s="374">
        <f t="shared" si="10"/>
        <v>121744257.91</v>
      </c>
      <c r="E60" s="374">
        <f t="shared" si="10"/>
        <v>0</v>
      </c>
      <c r="F60" s="374">
        <f t="shared" si="10"/>
        <v>1.7546117305755615E-6</v>
      </c>
      <c r="G60" s="374">
        <f t="shared" si="10"/>
        <v>-27126918307</v>
      </c>
      <c r="H60" s="374">
        <f t="shared" si="10"/>
        <v>0</v>
      </c>
      <c r="I60" s="374">
        <f t="shared" si="10"/>
        <v>-11573496</v>
      </c>
      <c r="J60" s="374">
        <f t="shared" si="10"/>
        <v>2664997</v>
      </c>
      <c r="K60" s="374">
        <f t="shared" si="10"/>
        <v>-1586505127.4200001</v>
      </c>
      <c r="L60" s="374">
        <f t="shared" si="10"/>
        <v>28950998295</v>
      </c>
      <c r="M60" s="374">
        <f t="shared" si="10"/>
        <v>228666361.58000001</v>
      </c>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row>
    <row r="61" spans="1:40" s="69" customFormat="1" thickTop="1">
      <c r="B61" s="375"/>
      <c r="C61" s="375"/>
      <c r="D61" s="375">
        <f>C60-D60</f>
        <v>0</v>
      </c>
      <c r="E61" s="375"/>
      <c r="F61" s="376"/>
      <c r="G61" s="377"/>
      <c r="H61" s="377"/>
      <c r="I61" s="377"/>
      <c r="J61" s="377">
        <f>+SUM(G60:J60)</f>
        <v>-27135826806</v>
      </c>
      <c r="K61" s="377"/>
      <c r="L61" s="377">
        <f>+SUM(K60:L60)</f>
        <v>27364493167.580002</v>
      </c>
      <c r="M61" s="377">
        <f>SUM(F61:L61)</f>
        <v>228666361.58000183</v>
      </c>
      <c r="N61" s="70">
        <f>+M60-M61</f>
        <v>-1.8179416656494141E-6</v>
      </c>
      <c r="O61" s="70"/>
      <c r="P61" s="70"/>
      <c r="Q61" s="70"/>
      <c r="R61" s="70"/>
      <c r="S61" s="70"/>
      <c r="T61" s="70"/>
      <c r="U61" s="70"/>
      <c r="V61" s="70"/>
      <c r="W61" s="70"/>
      <c r="X61" s="70"/>
      <c r="Y61" s="70"/>
      <c r="Z61" s="70"/>
      <c r="AA61" s="71"/>
      <c r="AB61" s="71"/>
      <c r="AC61" s="71"/>
      <c r="AD61" s="71"/>
      <c r="AE61" s="71"/>
      <c r="AF61" s="71"/>
      <c r="AG61" s="71"/>
      <c r="AH61" s="71"/>
      <c r="AI61" s="71"/>
      <c r="AJ61" s="71"/>
      <c r="AK61" s="71"/>
      <c r="AL61" s="71"/>
      <c r="AM61" s="71"/>
      <c r="AN61" s="71"/>
    </row>
    <row r="62" spans="1:40" ht="14.4">
      <c r="A62" s="56"/>
      <c r="B62" s="57"/>
      <c r="C62" s="56"/>
      <c r="D62" s="58"/>
      <c r="E62" s="56"/>
      <c r="F62" s="59"/>
      <c r="G62" s="265"/>
      <c r="H62" s="265"/>
      <c r="I62" s="265"/>
      <c r="J62" s="265"/>
      <c r="K62" s="265"/>
      <c r="L62" s="265"/>
      <c r="M62" s="265"/>
      <c r="N62" s="60"/>
      <c r="O62" s="46"/>
      <c r="P62" s="46"/>
      <c r="Q62" s="46"/>
      <c r="R62" s="46"/>
      <c r="S62" s="46"/>
      <c r="T62" s="46"/>
      <c r="U62" s="46"/>
      <c r="V62" s="46"/>
      <c r="W62" s="46"/>
      <c r="X62" s="46"/>
      <c r="Y62" s="46"/>
      <c r="Z62" s="46"/>
    </row>
    <row r="63" spans="1:40" ht="14.4">
      <c r="A63" s="37"/>
      <c r="B63" s="61"/>
      <c r="C63" s="37"/>
      <c r="D63" s="37"/>
      <c r="E63" s="37"/>
      <c r="F63" s="62"/>
      <c r="G63" s="61"/>
      <c r="H63" s="61"/>
      <c r="I63" s="61"/>
      <c r="J63" s="61"/>
      <c r="K63" s="61"/>
      <c r="L63" s="61"/>
      <c r="M63" s="61"/>
      <c r="N63" s="60"/>
    </row>
    <row r="64" spans="1:40" ht="14.4">
      <c r="C64" s="63"/>
      <c r="E64" s="64"/>
      <c r="F64" s="65"/>
      <c r="G64" s="266"/>
      <c r="H64" s="266"/>
      <c r="I64" s="266"/>
      <c r="J64" s="266"/>
      <c r="K64" s="266"/>
      <c r="L64" s="266"/>
    </row>
    <row r="65" spans="7:12" ht="14.4">
      <c r="G65" s="266"/>
      <c r="H65" s="266"/>
      <c r="I65" s="266"/>
      <c r="J65" s="266"/>
      <c r="K65" s="266"/>
      <c r="L65" s="266"/>
    </row>
  </sheetData>
  <customSheetViews>
    <customSheetView guid="{B9F63820-5C32-455A-BC9D-0BE84D6B0867}" scale="113" state="hidden">
      <pane xSplit="6" ySplit="3" topLeftCell="G47" activePane="bottomRight" state="frozen"/>
      <selection pane="bottomRight" activeCell="A58" sqref="A58"/>
      <pageMargins left="0.7" right="0.7" top="0.75" bottom="0.75" header="0.3" footer="0.3"/>
      <pageSetup orientation="portrait" r:id="rId1"/>
    </customSheetView>
    <customSheetView guid="{7015FC6D-0680-4B00-AA0E-B83DA1D0B666}" scale="113">
      <pane xSplit="6" ySplit="3" topLeftCell="G47" activePane="bottomRight" state="frozen"/>
      <selection pane="bottomRight" activeCell="A58" sqref="A58"/>
      <pageMargins left="0.7" right="0.7" top="0.75" bottom="0.75" header="0.3" footer="0.3"/>
      <pageSetup orientation="portrait" r:id="rId2"/>
    </customSheetView>
    <customSheetView guid="{5FCC9217-B3E9-4B91-A943-5F21728EBEE9}" scale="113">
      <pane xSplit="6" ySplit="3" topLeftCell="G47" activePane="bottomRight" state="frozen"/>
      <selection pane="bottomRight" activeCell="A58" sqref="A58"/>
      <pageMargins left="0.7" right="0.7" top="0.75" bottom="0.75" header="0.3" footer="0.3"/>
      <pageSetup orientation="portrait" r:id="rId3"/>
    </customSheetView>
    <customSheetView guid="{F3648BCD-1CED-4BBB-AE63-37BDB925883F}" scale="113" state="hidden">
      <pane xSplit="6" ySplit="3" topLeftCell="G47" activePane="bottomRight" state="frozen"/>
      <selection pane="bottomRight" activeCell="A58" sqref="A58"/>
      <pageMargins left="0.7" right="0.7" top="0.75" bottom="0.75" header="0.3" footer="0.3"/>
      <pageSetup orientation="portrait" r:id="rId4"/>
    </customSheetView>
  </customSheetViews>
  <mergeCells count="5">
    <mergeCell ref="A2:A3"/>
    <mergeCell ref="C2:D2"/>
    <mergeCell ref="M2:M3"/>
    <mergeCell ref="G2:J2"/>
    <mergeCell ref="K2:L2"/>
  </mergeCells>
  <pageMargins left="0.7" right="0.7" top="0.75" bottom="0.75" header="0.3" footer="0.3"/>
  <pageSetup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pageSetUpPr fitToPage="1"/>
  </sheetPr>
  <dimension ref="A1:N312"/>
  <sheetViews>
    <sheetView showGridLines="0" zoomScale="90" zoomScaleNormal="90" zoomScaleSheetLayoutView="80" workbookViewId="0">
      <pane ySplit="8" topLeftCell="A83" activePane="bottomLeft" state="frozen"/>
      <selection activeCell="B1" sqref="B1"/>
      <selection pane="bottomLeft" activeCell="O97" sqref="O97"/>
    </sheetView>
  </sheetViews>
  <sheetFormatPr baseColWidth="10" defaultColWidth="11.44140625" defaultRowHeight="13.2"/>
  <cols>
    <col min="1" max="1" width="3.44140625" style="174" customWidth="1"/>
    <col min="2" max="2" width="3.5546875" style="174" customWidth="1"/>
    <col min="3" max="4" width="11.44140625" style="174"/>
    <col min="5" max="5" width="13.5546875" style="174" bestFit="1" customWidth="1"/>
    <col min="6" max="6" width="11.44140625" style="174"/>
    <col min="7" max="7" width="20.44140625" style="174" bestFit="1" customWidth="1"/>
    <col min="8" max="8" width="20.5546875" style="174" customWidth="1"/>
    <col min="9" max="9" width="11.44140625" style="174"/>
    <col min="10" max="10" width="7.33203125" style="174" customWidth="1"/>
    <col min="11" max="11" width="11.44140625" style="174"/>
    <col min="12" max="12" width="7.5546875" style="174" customWidth="1"/>
    <col min="13" max="13" width="4.44140625" style="174" customWidth="1"/>
    <col min="14" max="16384" width="11.44140625" style="174"/>
  </cols>
  <sheetData>
    <row r="1" spans="3:14" s="164" customFormat="1">
      <c r="D1" s="165"/>
    </row>
    <row r="2" spans="3:14" s="164" customFormat="1">
      <c r="D2" s="165"/>
    </row>
    <row r="3" spans="3:14" s="164" customFormat="1">
      <c r="D3" s="165"/>
    </row>
    <row r="4" spans="3:14" s="166" customFormat="1" ht="13.8" thickBot="1">
      <c r="D4" s="167"/>
    </row>
    <row r="5" spans="3:14" ht="13.8" thickTop="1">
      <c r="L5" s="156" t="s">
        <v>111</v>
      </c>
    </row>
    <row r="6" spans="3:14">
      <c r="L6" s="270"/>
    </row>
    <row r="7" spans="3:14" s="271" customFormat="1" ht="13.8" customHeight="1">
      <c r="C7" s="456" t="s">
        <v>257</v>
      </c>
      <c r="D7" s="456"/>
      <c r="E7" s="456"/>
      <c r="F7" s="456"/>
      <c r="G7" s="456"/>
      <c r="H7" s="456"/>
      <c r="I7" s="456"/>
      <c r="J7" s="456"/>
      <c r="K7" s="456"/>
      <c r="L7" s="456"/>
      <c r="M7" s="456"/>
      <c r="N7" s="456"/>
    </row>
    <row r="8" spans="3:14" s="271" customFormat="1" ht="13.8" customHeight="1">
      <c r="C8" s="456" t="s">
        <v>213</v>
      </c>
      <c r="D8" s="456"/>
      <c r="E8" s="456"/>
      <c r="F8" s="456"/>
      <c r="G8" s="456"/>
      <c r="H8" s="456"/>
      <c r="I8" s="456"/>
      <c r="J8" s="456"/>
      <c r="K8" s="456"/>
      <c r="L8" s="456"/>
      <c r="M8" s="456"/>
      <c r="N8" s="456"/>
    </row>
    <row r="9" spans="3:14" s="271" customFormat="1" ht="13.8" customHeight="1">
      <c r="C9" s="275"/>
      <c r="D9" s="275"/>
      <c r="E9" s="275"/>
      <c r="F9" s="275"/>
      <c r="G9" s="275"/>
      <c r="H9" s="275"/>
      <c r="I9" s="275"/>
      <c r="J9" s="275"/>
      <c r="K9" s="275"/>
      <c r="L9" s="275"/>
      <c r="M9" s="275"/>
      <c r="N9" s="275"/>
    </row>
    <row r="11" spans="3:14">
      <c r="C11" s="192" t="s">
        <v>93</v>
      </c>
    </row>
    <row r="12" spans="3:14" ht="12.6" customHeight="1">
      <c r="C12" s="192"/>
    </row>
    <row r="13" spans="3:14">
      <c r="C13" s="192" t="s">
        <v>106</v>
      </c>
    </row>
    <row r="14" spans="3:14" ht="37.950000000000003" customHeight="1">
      <c r="C14" s="454" t="s">
        <v>258</v>
      </c>
      <c r="D14" s="454"/>
      <c r="E14" s="454"/>
      <c r="F14" s="454"/>
      <c r="G14" s="454"/>
      <c r="H14" s="454"/>
      <c r="I14" s="454"/>
      <c r="J14" s="454"/>
      <c r="K14" s="454"/>
      <c r="L14" s="454"/>
      <c r="M14" s="454"/>
      <c r="N14" s="454"/>
    </row>
    <row r="15" spans="3:14" ht="43.2" customHeight="1">
      <c r="C15" s="454" t="s">
        <v>346</v>
      </c>
      <c r="D15" s="454"/>
      <c r="E15" s="454"/>
      <c r="F15" s="454"/>
      <c r="G15" s="454"/>
      <c r="H15" s="454"/>
      <c r="I15" s="454"/>
      <c r="J15" s="454"/>
      <c r="K15" s="454"/>
      <c r="L15" s="454"/>
      <c r="M15" s="454"/>
      <c r="N15" s="454"/>
    </row>
    <row r="16" spans="3:14" ht="49.2" customHeight="1">
      <c r="C16" s="454" t="s">
        <v>215</v>
      </c>
      <c r="D16" s="454"/>
      <c r="E16" s="454"/>
      <c r="F16" s="454"/>
      <c r="G16" s="454"/>
      <c r="H16" s="454"/>
      <c r="I16" s="454"/>
      <c r="J16" s="454"/>
      <c r="K16" s="454"/>
      <c r="L16" s="454"/>
      <c r="M16" s="454"/>
      <c r="N16" s="454"/>
    </row>
    <row r="17" spans="3:14" ht="47.4" customHeight="1">
      <c r="C17" s="454" t="s">
        <v>214</v>
      </c>
      <c r="D17" s="454"/>
      <c r="E17" s="454"/>
      <c r="F17" s="454"/>
      <c r="G17" s="454"/>
      <c r="H17" s="454"/>
      <c r="I17" s="454"/>
      <c r="J17" s="454"/>
      <c r="K17" s="454"/>
      <c r="L17" s="454"/>
      <c r="M17" s="454"/>
      <c r="N17" s="454"/>
    </row>
    <row r="18" spans="3:14">
      <c r="C18" s="267"/>
      <c r="D18" s="267"/>
      <c r="E18" s="267"/>
      <c r="F18" s="267"/>
      <c r="G18" s="267"/>
      <c r="H18" s="267"/>
      <c r="I18" s="267"/>
      <c r="J18" s="267"/>
      <c r="K18" s="267"/>
      <c r="L18" s="267"/>
    </row>
    <row r="19" spans="3:14">
      <c r="C19" s="192" t="s">
        <v>107</v>
      </c>
    </row>
    <row r="20" spans="3:14" ht="9.6" customHeight="1">
      <c r="C20" s="267"/>
      <c r="D20" s="267"/>
      <c r="E20" s="267"/>
      <c r="F20" s="267"/>
      <c r="G20" s="267"/>
      <c r="H20" s="267"/>
      <c r="I20" s="267"/>
      <c r="J20" s="267"/>
      <c r="K20" s="267"/>
      <c r="L20" s="267"/>
    </row>
    <row r="21" spans="3:14" ht="37.950000000000003" customHeight="1">
      <c r="C21" s="454" t="s">
        <v>326</v>
      </c>
      <c r="D21" s="454"/>
      <c r="E21" s="454"/>
      <c r="F21" s="454"/>
      <c r="G21" s="454"/>
      <c r="H21" s="454"/>
      <c r="I21" s="454"/>
      <c r="J21" s="454"/>
      <c r="K21" s="454"/>
      <c r="L21" s="454"/>
      <c r="M21" s="454"/>
      <c r="N21" s="454"/>
    </row>
    <row r="23" spans="3:14">
      <c r="C23" s="192" t="s">
        <v>230</v>
      </c>
    </row>
    <row r="24" spans="3:14">
      <c r="C24" s="192"/>
    </row>
    <row r="25" spans="3:14">
      <c r="C25" s="192" t="s">
        <v>94</v>
      </c>
    </row>
    <row r="27" spans="3:14" ht="53.4" customHeight="1">
      <c r="C27" s="454" t="s">
        <v>216</v>
      </c>
      <c r="D27" s="454"/>
      <c r="E27" s="454"/>
      <c r="F27" s="454"/>
      <c r="G27" s="454"/>
      <c r="H27" s="454"/>
      <c r="I27" s="454"/>
      <c r="J27" s="454"/>
      <c r="K27" s="454"/>
      <c r="L27" s="454"/>
      <c r="M27" s="454"/>
      <c r="N27" s="454"/>
    </row>
    <row r="28" spans="3:14">
      <c r="C28" s="450"/>
      <c r="D28" s="450"/>
      <c r="E28" s="450"/>
      <c r="F28" s="450"/>
      <c r="G28" s="450"/>
      <c r="H28" s="450"/>
      <c r="I28" s="450"/>
      <c r="J28" s="450"/>
      <c r="K28" s="450"/>
      <c r="L28" s="450"/>
    </row>
    <row r="29" spans="3:14">
      <c r="C29" s="192" t="s">
        <v>95</v>
      </c>
    </row>
    <row r="30" spans="3:14" ht="37.950000000000003" customHeight="1">
      <c r="C30" s="454" t="s">
        <v>217</v>
      </c>
      <c r="D30" s="454"/>
      <c r="E30" s="454"/>
      <c r="F30" s="454"/>
      <c r="G30" s="454"/>
      <c r="H30" s="454"/>
      <c r="I30" s="454"/>
      <c r="J30" s="454"/>
      <c r="K30" s="454"/>
      <c r="L30" s="454"/>
      <c r="M30" s="454"/>
      <c r="N30" s="454"/>
    </row>
    <row r="32" spans="3:14" ht="28.5" customHeight="1">
      <c r="C32" s="432" t="s">
        <v>218</v>
      </c>
      <c r="D32" s="432"/>
      <c r="E32" s="432"/>
      <c r="F32" s="432"/>
      <c r="G32" s="432"/>
      <c r="H32" s="432"/>
      <c r="I32" s="455" t="s">
        <v>89</v>
      </c>
      <c r="J32" s="455"/>
      <c r="K32" s="455" t="s">
        <v>90</v>
      </c>
      <c r="L32" s="455"/>
    </row>
    <row r="33" spans="3:12" ht="31.5" customHeight="1">
      <c r="C33" s="451" t="s">
        <v>88</v>
      </c>
      <c r="D33" s="451"/>
      <c r="E33" s="451"/>
      <c r="F33" s="451"/>
      <c r="G33" s="451"/>
      <c r="H33" s="451"/>
      <c r="I33" s="448">
        <v>0</v>
      </c>
      <c r="J33" s="449"/>
      <c r="K33" s="452">
        <v>1</v>
      </c>
      <c r="L33" s="453"/>
    </row>
    <row r="34" spans="3:12" ht="36" customHeight="1">
      <c r="C34" s="451" t="s">
        <v>219</v>
      </c>
      <c r="D34" s="451"/>
      <c r="E34" s="451"/>
      <c r="F34" s="451"/>
      <c r="G34" s="451"/>
      <c r="H34" s="451"/>
      <c r="I34" s="448">
        <v>0</v>
      </c>
      <c r="J34" s="449"/>
      <c r="K34" s="452">
        <v>1</v>
      </c>
      <c r="L34" s="453"/>
    </row>
    <row r="35" spans="3:12" ht="48" customHeight="1">
      <c r="C35" s="451" t="s">
        <v>220</v>
      </c>
      <c r="D35" s="451"/>
      <c r="E35" s="451"/>
      <c r="F35" s="451"/>
      <c r="G35" s="451"/>
      <c r="H35" s="451"/>
      <c r="I35" s="448">
        <v>0</v>
      </c>
      <c r="J35" s="448"/>
      <c r="K35" s="448">
        <v>0.3</v>
      </c>
      <c r="L35" s="449"/>
    </row>
    <row r="36" spans="3:12" ht="36" customHeight="1">
      <c r="C36" s="451" t="s">
        <v>221</v>
      </c>
      <c r="D36" s="451"/>
      <c r="E36" s="451"/>
      <c r="F36" s="451"/>
      <c r="G36" s="451"/>
      <c r="H36" s="451"/>
      <c r="I36" s="448">
        <v>0</v>
      </c>
      <c r="J36" s="449"/>
      <c r="K36" s="452">
        <v>1</v>
      </c>
      <c r="L36" s="453"/>
    </row>
    <row r="37" spans="3:12" ht="36" customHeight="1">
      <c r="C37" s="451" t="s">
        <v>222</v>
      </c>
      <c r="D37" s="451"/>
      <c r="E37" s="451"/>
      <c r="F37" s="451"/>
      <c r="G37" s="451"/>
      <c r="H37" s="451"/>
      <c r="I37" s="448">
        <v>0</v>
      </c>
      <c r="J37" s="449"/>
      <c r="K37" s="452">
        <v>0.8</v>
      </c>
      <c r="L37" s="453"/>
    </row>
    <row r="38" spans="3:12" ht="48" customHeight="1">
      <c r="C38" s="451" t="s">
        <v>223</v>
      </c>
      <c r="D38" s="451"/>
      <c r="E38" s="451"/>
      <c r="F38" s="451"/>
      <c r="G38" s="451"/>
      <c r="H38" s="451"/>
      <c r="I38" s="448">
        <v>0</v>
      </c>
      <c r="J38" s="448"/>
      <c r="K38" s="448">
        <v>0.5</v>
      </c>
      <c r="L38" s="449"/>
    </row>
    <row r="39" spans="3:12" ht="49.5" customHeight="1">
      <c r="C39" s="451" t="s">
        <v>224</v>
      </c>
      <c r="D39" s="451"/>
      <c r="E39" s="451"/>
      <c r="F39" s="451"/>
      <c r="G39" s="451"/>
      <c r="H39" s="451"/>
      <c r="I39" s="448">
        <v>0</v>
      </c>
      <c r="J39" s="449"/>
      <c r="K39" s="448">
        <v>0.2</v>
      </c>
      <c r="L39" s="449"/>
    </row>
    <row r="40" spans="3:12" ht="48" customHeight="1">
      <c r="C40" s="451" t="s">
        <v>225</v>
      </c>
      <c r="D40" s="451"/>
      <c r="E40" s="451"/>
      <c r="F40" s="451"/>
      <c r="G40" s="451"/>
      <c r="H40" s="451"/>
      <c r="I40" s="448">
        <v>0</v>
      </c>
      <c r="J40" s="448"/>
      <c r="K40" s="448">
        <v>0.5</v>
      </c>
      <c r="L40" s="449"/>
    </row>
    <row r="41" spans="3:12" ht="36" customHeight="1">
      <c r="C41" s="451" t="s">
        <v>226</v>
      </c>
      <c r="D41" s="451"/>
      <c r="E41" s="451"/>
      <c r="F41" s="451"/>
      <c r="G41" s="451"/>
      <c r="H41" s="451"/>
      <c r="I41" s="448">
        <v>0</v>
      </c>
      <c r="J41" s="449"/>
      <c r="K41" s="452">
        <v>0.3</v>
      </c>
      <c r="L41" s="453"/>
    </row>
    <row r="42" spans="3:12" ht="48" customHeight="1">
      <c r="C42" s="451" t="s">
        <v>227</v>
      </c>
      <c r="D42" s="451"/>
      <c r="E42" s="451"/>
      <c r="F42" s="451"/>
      <c r="G42" s="451"/>
      <c r="H42" s="451"/>
      <c r="I42" s="448">
        <v>0</v>
      </c>
      <c r="J42" s="448"/>
      <c r="K42" s="448">
        <v>0.5</v>
      </c>
      <c r="L42" s="449"/>
    </row>
    <row r="43" spans="3:12" ht="58.2" customHeight="1">
      <c r="C43" s="451" t="s">
        <v>228</v>
      </c>
      <c r="D43" s="451"/>
      <c r="E43" s="451"/>
      <c r="F43" s="451"/>
      <c r="G43" s="451"/>
      <c r="H43" s="451"/>
      <c r="I43" s="448">
        <v>0</v>
      </c>
      <c r="J43" s="449"/>
      <c r="K43" s="448">
        <v>0.5</v>
      </c>
      <c r="L43" s="449"/>
    </row>
    <row r="44" spans="3:12" ht="36" customHeight="1">
      <c r="C44" s="451" t="s">
        <v>229</v>
      </c>
      <c r="D44" s="451"/>
      <c r="E44" s="451"/>
      <c r="F44" s="451"/>
      <c r="G44" s="451"/>
      <c r="H44" s="451"/>
      <c r="I44" s="448">
        <v>0</v>
      </c>
      <c r="J44" s="449"/>
      <c r="K44" s="452">
        <v>0.2</v>
      </c>
      <c r="L44" s="453"/>
    </row>
    <row r="45" spans="3:12" ht="15" customHeight="1">
      <c r="C45" s="267"/>
      <c r="D45" s="267"/>
      <c r="E45" s="267"/>
      <c r="F45" s="267"/>
      <c r="G45" s="267"/>
      <c r="H45" s="267"/>
      <c r="I45" s="268"/>
      <c r="J45" s="269"/>
      <c r="K45" s="269"/>
      <c r="L45" s="269"/>
    </row>
    <row r="46" spans="3:12" ht="66" customHeight="1">
      <c r="C46" s="450" t="s">
        <v>208</v>
      </c>
      <c r="D46" s="450"/>
      <c r="E46" s="450"/>
      <c r="F46" s="450"/>
      <c r="G46" s="450"/>
      <c r="H46" s="450"/>
      <c r="I46" s="450"/>
      <c r="J46" s="450"/>
      <c r="K46" s="450"/>
      <c r="L46" s="450"/>
    </row>
    <row r="47" spans="3:12">
      <c r="C47" s="450" t="s">
        <v>91</v>
      </c>
      <c r="D47" s="450"/>
      <c r="E47" s="450"/>
      <c r="F47" s="450"/>
      <c r="G47" s="450"/>
      <c r="H47" s="450"/>
      <c r="I47" s="450"/>
      <c r="J47" s="450"/>
      <c r="K47" s="450"/>
      <c r="L47" s="450"/>
    </row>
    <row r="48" spans="3:12">
      <c r="C48" s="267"/>
      <c r="D48" s="267"/>
      <c r="E48" s="267"/>
      <c r="F48" s="267"/>
      <c r="G48" s="267"/>
      <c r="H48" s="267"/>
      <c r="I48" s="267"/>
      <c r="J48" s="267"/>
      <c r="K48" s="267"/>
      <c r="L48" s="267"/>
    </row>
    <row r="49" spans="3:14">
      <c r="C49" s="192" t="s">
        <v>139</v>
      </c>
      <c r="D49" s="267"/>
      <c r="E49" s="267"/>
      <c r="F49" s="267"/>
      <c r="G49" s="267"/>
      <c r="H49" s="267"/>
      <c r="I49" s="267"/>
      <c r="J49" s="267"/>
      <c r="K49" s="267"/>
      <c r="L49" s="267"/>
    </row>
    <row r="50" spans="3:14" ht="12" customHeight="1">
      <c r="C50" s="267"/>
      <c r="D50" s="267"/>
      <c r="E50" s="267"/>
      <c r="F50" s="267"/>
      <c r="G50" s="267"/>
      <c r="H50" s="267"/>
      <c r="I50" s="267"/>
      <c r="J50" s="267"/>
      <c r="K50" s="267"/>
      <c r="L50" s="267"/>
    </row>
    <row r="51" spans="3:14" ht="58.2" customHeight="1">
      <c r="C51" s="454" t="s">
        <v>231</v>
      </c>
      <c r="D51" s="454"/>
      <c r="E51" s="454"/>
      <c r="F51" s="454"/>
      <c r="G51" s="454"/>
      <c r="H51" s="454"/>
      <c r="I51" s="454"/>
      <c r="J51" s="454"/>
      <c r="K51" s="454"/>
      <c r="L51" s="454"/>
      <c r="M51" s="454"/>
      <c r="N51" s="454"/>
    </row>
    <row r="52" spans="3:14">
      <c r="C52" s="267"/>
      <c r="D52" s="267"/>
      <c r="E52" s="267"/>
      <c r="F52" s="267"/>
      <c r="G52" s="267"/>
      <c r="H52" s="267"/>
      <c r="I52" s="267"/>
      <c r="J52" s="267"/>
      <c r="K52" s="267"/>
      <c r="L52" s="267"/>
    </row>
    <row r="53" spans="3:14">
      <c r="C53" s="192" t="s">
        <v>140</v>
      </c>
      <c r="D53" s="267"/>
      <c r="E53" s="267"/>
      <c r="F53" s="267"/>
      <c r="G53" s="267"/>
      <c r="H53" s="267"/>
      <c r="I53" s="267"/>
      <c r="J53" s="267"/>
      <c r="K53" s="267"/>
      <c r="L53" s="267"/>
    </row>
    <row r="54" spans="3:14" ht="6.6" customHeight="1">
      <c r="C54" s="267"/>
      <c r="D54" s="267"/>
      <c r="E54" s="267"/>
      <c r="F54" s="267"/>
      <c r="G54" s="267"/>
      <c r="H54" s="267"/>
      <c r="I54" s="267"/>
      <c r="J54" s="267"/>
      <c r="K54" s="267"/>
      <c r="L54" s="267"/>
    </row>
    <row r="55" spans="3:14" ht="58.2" customHeight="1">
      <c r="C55" s="454" t="s">
        <v>232</v>
      </c>
      <c r="D55" s="454"/>
      <c r="E55" s="454"/>
      <c r="F55" s="454"/>
      <c r="G55" s="454"/>
      <c r="H55" s="454"/>
      <c r="I55" s="454"/>
      <c r="J55" s="454"/>
      <c r="K55" s="454"/>
      <c r="L55" s="454"/>
      <c r="M55" s="454"/>
      <c r="N55" s="454"/>
    </row>
    <row r="56" spans="3:14">
      <c r="C56" s="267"/>
      <c r="D56" s="267"/>
      <c r="E56" s="267"/>
      <c r="F56" s="267"/>
      <c r="G56" s="267"/>
      <c r="H56" s="267"/>
      <c r="I56" s="267"/>
      <c r="J56" s="267"/>
      <c r="K56" s="267"/>
      <c r="L56" s="267"/>
    </row>
    <row r="57" spans="3:14">
      <c r="C57" s="192" t="s">
        <v>112</v>
      </c>
    </row>
    <row r="58" spans="3:14">
      <c r="C58" s="192"/>
    </row>
    <row r="59" spans="3:14">
      <c r="C59" s="192" t="s">
        <v>104</v>
      </c>
    </row>
    <row r="60" spans="3:14" ht="76.2" customHeight="1">
      <c r="C60" s="454" t="s">
        <v>233</v>
      </c>
      <c r="D60" s="454"/>
      <c r="E60" s="454"/>
      <c r="F60" s="454"/>
      <c r="G60" s="454"/>
      <c r="H60" s="454"/>
      <c r="I60" s="454"/>
      <c r="J60" s="454"/>
      <c r="K60" s="454"/>
      <c r="L60" s="454"/>
      <c r="M60" s="454"/>
      <c r="N60" s="454"/>
    </row>
    <row r="62" spans="3:14">
      <c r="C62" s="192" t="s">
        <v>54</v>
      </c>
    </row>
    <row r="63" spans="3:14" ht="32.25" customHeight="1">
      <c r="C63" s="450" t="s">
        <v>209</v>
      </c>
      <c r="D63" s="450"/>
      <c r="E63" s="450"/>
      <c r="F63" s="450"/>
      <c r="G63" s="450"/>
      <c r="H63" s="450"/>
      <c r="I63" s="450"/>
      <c r="J63" s="450"/>
      <c r="K63" s="450"/>
      <c r="L63" s="450"/>
      <c r="M63" s="450"/>
      <c r="N63" s="450"/>
    </row>
    <row r="64" spans="3:14" ht="47.4" customHeight="1">
      <c r="C64" s="450" t="s">
        <v>234</v>
      </c>
      <c r="D64" s="450"/>
      <c r="E64" s="450"/>
      <c r="F64" s="450"/>
      <c r="G64" s="450"/>
      <c r="H64" s="450"/>
      <c r="I64" s="450"/>
      <c r="J64" s="450"/>
      <c r="K64" s="450"/>
      <c r="L64" s="450"/>
      <c r="M64" s="450"/>
      <c r="N64" s="450"/>
    </row>
    <row r="65" spans="3:14" ht="32.25" customHeight="1">
      <c r="C65" s="450" t="s">
        <v>210</v>
      </c>
      <c r="D65" s="450"/>
      <c r="E65" s="450"/>
      <c r="F65" s="450"/>
      <c r="G65" s="450"/>
      <c r="H65" s="450"/>
      <c r="I65" s="450"/>
      <c r="J65" s="450"/>
      <c r="K65" s="450"/>
      <c r="L65" s="450"/>
      <c r="M65" s="450"/>
      <c r="N65" s="450"/>
    </row>
    <row r="66" spans="3:14" ht="32.25" customHeight="1">
      <c r="C66" s="450" t="s">
        <v>235</v>
      </c>
      <c r="D66" s="450"/>
      <c r="E66" s="450"/>
      <c r="F66" s="450"/>
      <c r="G66" s="450"/>
      <c r="H66" s="450"/>
      <c r="I66" s="450"/>
      <c r="J66" s="450"/>
      <c r="K66" s="450"/>
      <c r="L66" s="450"/>
      <c r="M66" s="450"/>
      <c r="N66" s="450"/>
    </row>
    <row r="67" spans="3:14" ht="32.25" customHeight="1">
      <c r="C67" s="450" t="s">
        <v>236</v>
      </c>
      <c r="D67" s="450"/>
      <c r="E67" s="450"/>
      <c r="F67" s="450"/>
      <c r="G67" s="450"/>
      <c r="H67" s="450"/>
      <c r="I67" s="450"/>
      <c r="J67" s="450"/>
      <c r="K67" s="450"/>
      <c r="L67" s="450"/>
      <c r="M67" s="450"/>
      <c r="N67" s="450"/>
    </row>
    <row r="70" spans="3:14">
      <c r="C70" s="192" t="s">
        <v>96</v>
      </c>
    </row>
    <row r="71" spans="3:14">
      <c r="C71" s="192"/>
    </row>
    <row r="72" spans="3:14">
      <c r="C72" s="192" t="s">
        <v>97</v>
      </c>
    </row>
    <row r="73" spans="3:14" ht="66.599999999999994" customHeight="1">
      <c r="C73" s="454" t="s">
        <v>237</v>
      </c>
      <c r="D73" s="454"/>
      <c r="E73" s="454"/>
      <c r="F73" s="454"/>
      <c r="G73" s="454"/>
      <c r="H73" s="454"/>
      <c r="I73" s="454"/>
      <c r="J73" s="454"/>
      <c r="K73" s="454"/>
      <c r="L73" s="454"/>
      <c r="M73" s="454"/>
      <c r="N73" s="454"/>
    </row>
    <row r="74" spans="3:14" ht="28.2" customHeight="1">
      <c r="C74" s="454" t="s">
        <v>238</v>
      </c>
      <c r="D74" s="454"/>
      <c r="E74" s="454"/>
      <c r="F74" s="454"/>
      <c r="G74" s="454"/>
      <c r="H74" s="454"/>
      <c r="I74" s="454"/>
      <c r="J74" s="454"/>
      <c r="K74" s="454"/>
      <c r="L74" s="454"/>
      <c r="M74" s="454"/>
      <c r="N74" s="454"/>
    </row>
    <row r="75" spans="3:14">
      <c r="C75" s="267"/>
      <c r="D75" s="267"/>
      <c r="E75" s="267"/>
      <c r="F75" s="267"/>
      <c r="G75" s="267"/>
      <c r="H75" s="267"/>
      <c r="I75" s="267"/>
      <c r="J75" s="267"/>
      <c r="K75" s="267"/>
      <c r="L75" s="267"/>
    </row>
    <row r="76" spans="3:14">
      <c r="C76" s="192" t="s">
        <v>170</v>
      </c>
    </row>
    <row r="77" spans="3:14">
      <c r="C77" s="454" t="s">
        <v>239</v>
      </c>
      <c r="D77" s="454"/>
      <c r="E77" s="454"/>
      <c r="F77" s="454"/>
      <c r="G77" s="454"/>
      <c r="H77" s="454"/>
      <c r="I77" s="454"/>
      <c r="J77" s="454"/>
      <c r="K77" s="454"/>
      <c r="L77" s="454"/>
      <c r="M77" s="454"/>
      <c r="N77" s="454"/>
    </row>
    <row r="79" spans="3:14">
      <c r="C79" s="192" t="s">
        <v>105</v>
      </c>
      <c r="D79" s="267"/>
      <c r="E79" s="267"/>
      <c r="F79" s="267"/>
      <c r="G79" s="267"/>
      <c r="H79" s="267"/>
      <c r="I79" s="267"/>
      <c r="J79" s="267"/>
      <c r="K79" s="267"/>
      <c r="L79" s="267"/>
    </row>
    <row r="80" spans="3:14" ht="52.2" customHeight="1">
      <c r="C80" s="454" t="s">
        <v>211</v>
      </c>
      <c r="D80" s="454"/>
      <c r="E80" s="454"/>
      <c r="F80" s="454"/>
      <c r="G80" s="454"/>
      <c r="H80" s="454"/>
      <c r="I80" s="454"/>
      <c r="J80" s="454"/>
      <c r="K80" s="454"/>
      <c r="L80" s="454"/>
      <c r="M80" s="454"/>
      <c r="N80" s="454"/>
    </row>
    <row r="81" spans="1:14">
      <c r="C81" s="267"/>
      <c r="D81" s="267"/>
      <c r="E81" s="267"/>
      <c r="F81" s="267"/>
      <c r="G81" s="267"/>
      <c r="H81" s="267"/>
      <c r="I81" s="267"/>
      <c r="J81" s="267"/>
      <c r="K81" s="267"/>
      <c r="L81" s="267"/>
    </row>
    <row r="82" spans="1:14">
      <c r="C82" s="192" t="s">
        <v>55</v>
      </c>
      <c r="D82" s="267"/>
      <c r="E82" s="267"/>
      <c r="F82" s="267"/>
      <c r="G82" s="267"/>
      <c r="H82" s="267"/>
      <c r="I82" s="267"/>
      <c r="J82" s="267"/>
      <c r="K82" s="267"/>
      <c r="L82" s="267"/>
    </row>
    <row r="83" spans="1:14" ht="37.200000000000003" customHeight="1">
      <c r="C83" s="454" t="s">
        <v>212</v>
      </c>
      <c r="D83" s="454"/>
      <c r="E83" s="454"/>
      <c r="F83" s="454"/>
      <c r="G83" s="454"/>
      <c r="H83" s="454"/>
      <c r="I83" s="454"/>
      <c r="J83" s="454"/>
      <c r="K83" s="454"/>
      <c r="L83" s="454"/>
      <c r="M83" s="454"/>
      <c r="N83" s="454"/>
    </row>
    <row r="84" spans="1:14" ht="27.6" customHeight="1">
      <c r="C84" s="454" t="s">
        <v>240</v>
      </c>
      <c r="D84" s="454"/>
      <c r="E84" s="454"/>
      <c r="F84" s="454"/>
      <c r="G84" s="454"/>
      <c r="H84" s="454"/>
      <c r="I84" s="454"/>
      <c r="J84" s="454"/>
      <c r="K84" s="454"/>
      <c r="L84" s="454"/>
      <c r="M84" s="454"/>
      <c r="N84" s="454"/>
    </row>
    <row r="85" spans="1:14">
      <c r="C85" s="267"/>
      <c r="D85" s="267"/>
      <c r="E85" s="267"/>
      <c r="F85" s="267"/>
      <c r="G85" s="267"/>
      <c r="H85" s="267"/>
      <c r="I85" s="267"/>
      <c r="J85" s="267"/>
      <c r="K85" s="267"/>
      <c r="L85" s="267"/>
    </row>
    <row r="86" spans="1:14">
      <c r="C86" s="192" t="s">
        <v>141</v>
      </c>
    </row>
    <row r="87" spans="1:14" ht="40.799999999999997" customHeight="1">
      <c r="C87" s="454" t="s">
        <v>241</v>
      </c>
      <c r="D87" s="454"/>
      <c r="E87" s="454"/>
      <c r="F87" s="454"/>
      <c r="G87" s="454"/>
      <c r="H87" s="454"/>
      <c r="I87" s="454"/>
      <c r="J87" s="454"/>
      <c r="K87" s="454"/>
      <c r="L87" s="454"/>
      <c r="M87" s="454"/>
      <c r="N87" s="454"/>
    </row>
    <row r="88" spans="1:14" s="235" customFormat="1">
      <c r="C88" s="267"/>
      <c r="D88" s="267"/>
      <c r="E88" s="267"/>
      <c r="F88" s="267"/>
      <c r="G88" s="267"/>
      <c r="H88" s="267"/>
      <c r="I88" s="267"/>
      <c r="J88" s="267"/>
      <c r="K88" s="267"/>
      <c r="L88" s="267"/>
    </row>
    <row r="89" spans="1:14" s="235" customFormat="1">
      <c r="C89" s="267"/>
      <c r="D89" s="267"/>
      <c r="E89" s="267"/>
      <c r="F89" s="267"/>
      <c r="G89" s="267"/>
      <c r="H89" s="267"/>
      <c r="I89" s="267"/>
      <c r="J89" s="267"/>
      <c r="K89" s="267"/>
      <c r="L89" s="267"/>
    </row>
    <row r="90" spans="1:14" s="235" customFormat="1" ht="15" customHeight="1">
      <c r="C90" s="272" t="s">
        <v>138</v>
      </c>
      <c r="D90" s="267"/>
      <c r="E90" s="267"/>
      <c r="F90" s="267"/>
      <c r="G90" s="267"/>
      <c r="H90" s="267"/>
      <c r="I90" s="267"/>
      <c r="J90" s="267"/>
      <c r="K90" s="267"/>
      <c r="L90" s="267"/>
    </row>
    <row r="92" spans="1:14" ht="15.75" customHeight="1"/>
    <row r="93" spans="1:14" ht="15.75" customHeight="1"/>
    <row r="94" spans="1:14" s="210" customFormat="1">
      <c r="A94" s="212"/>
      <c r="D94" s="213"/>
      <c r="E94" s="272"/>
      <c r="G94" s="213"/>
      <c r="J94" s="214"/>
      <c r="K94" s="191"/>
      <c r="N94" s="215"/>
    </row>
    <row r="95" spans="1:14" s="150" customFormat="1">
      <c r="A95" s="148"/>
      <c r="D95" s="149" t="s">
        <v>356</v>
      </c>
      <c r="E95" s="149"/>
      <c r="H95" s="151" t="s">
        <v>206</v>
      </c>
      <c r="M95" s="152" t="s">
        <v>99</v>
      </c>
    </row>
    <row r="96" spans="1:14" s="150" customFormat="1">
      <c r="A96" s="148"/>
      <c r="D96" s="153" t="s">
        <v>205</v>
      </c>
      <c r="H96" s="153" t="s">
        <v>205</v>
      </c>
      <c r="M96" s="153" t="s">
        <v>28</v>
      </c>
    </row>
    <row r="97" spans="1:14" s="1" customFormat="1">
      <c r="D97" s="146"/>
    </row>
    <row r="98" spans="1:14" s="1" customFormat="1">
      <c r="B98" s="146"/>
      <c r="C98" s="146"/>
      <c r="D98" s="161"/>
      <c r="E98" s="146"/>
      <c r="F98" s="257"/>
    </row>
    <row r="99" spans="1:14" s="210" customFormat="1">
      <c r="A99" s="212"/>
      <c r="D99" s="216"/>
      <c r="E99" s="272"/>
      <c r="G99" s="216"/>
      <c r="J99" s="217"/>
      <c r="K99" s="273"/>
      <c r="M99" s="274"/>
      <c r="N99" s="216"/>
    </row>
    <row r="312" spans="4:4">
      <c r="D312" s="174">
        <f>SUM(D310:D311)</f>
        <v>0</v>
      </c>
    </row>
  </sheetData>
  <customSheetViews>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1"/>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2"/>
    </customSheetView>
    <customSheetView guid="{F3648BCD-1CED-4BBB-AE63-37BDB925883F}" scale="80" showPageBreaks="1" showGridLines="0" printArea="1" view="pageBreakPreview">
      <selection activeCell="G307" sqref="G306:G307"/>
      <pageMargins left="0.7" right="0.7" top="0.75" bottom="0.75" header="0.3" footer="0.3"/>
      <pageSetup scale="67" orientation="portrait" r:id="rId3"/>
    </customSheetView>
  </customSheetViews>
  <mergeCells count="66">
    <mergeCell ref="C87:N87"/>
    <mergeCell ref="C7:N7"/>
    <mergeCell ref="C8:N8"/>
    <mergeCell ref="C77:N77"/>
    <mergeCell ref="C80:N80"/>
    <mergeCell ref="C83:N83"/>
    <mergeCell ref="C84:N84"/>
    <mergeCell ref="C65:N65"/>
    <mergeCell ref="C66:N66"/>
    <mergeCell ref="C67:N67"/>
    <mergeCell ref="C73:N73"/>
    <mergeCell ref="C74:N74"/>
    <mergeCell ref="C51:N51"/>
    <mergeCell ref="C55:N55"/>
    <mergeCell ref="C60:N60"/>
    <mergeCell ref="C63:N63"/>
    <mergeCell ref="C64:N64"/>
    <mergeCell ref="C27:N27"/>
    <mergeCell ref="C30:N30"/>
    <mergeCell ref="C44:H44"/>
    <mergeCell ref="I44:J44"/>
    <mergeCell ref="K44:L44"/>
    <mergeCell ref="C46:L46"/>
    <mergeCell ref="C28:L28"/>
    <mergeCell ref="C43:H43"/>
    <mergeCell ref="I43:J43"/>
    <mergeCell ref="K32:L32"/>
    <mergeCell ref="I32:J32"/>
    <mergeCell ref="C32:H32"/>
    <mergeCell ref="C39:H39"/>
    <mergeCell ref="C35:H35"/>
    <mergeCell ref="I35:J35"/>
    <mergeCell ref="C14:N14"/>
    <mergeCell ref="C15:N15"/>
    <mergeCell ref="C16:N16"/>
    <mergeCell ref="C17:N17"/>
    <mergeCell ref="C21:N21"/>
    <mergeCell ref="C33:H33"/>
    <mergeCell ref="I33:J33"/>
    <mergeCell ref="K33:L33"/>
    <mergeCell ref="C34:H34"/>
    <mergeCell ref="I34:J34"/>
    <mergeCell ref="K34:L34"/>
    <mergeCell ref="C40:H40"/>
    <mergeCell ref="C41:H41"/>
    <mergeCell ref="C42:H42"/>
    <mergeCell ref="K35:L35"/>
    <mergeCell ref="C36:H36"/>
    <mergeCell ref="I36:J36"/>
    <mergeCell ref="K36:L36"/>
    <mergeCell ref="K43:L43"/>
    <mergeCell ref="I39:J39"/>
    <mergeCell ref="K39:L39"/>
    <mergeCell ref="C47:L47"/>
    <mergeCell ref="C37:H37"/>
    <mergeCell ref="I37:J37"/>
    <mergeCell ref="K37:L37"/>
    <mergeCell ref="C38:H38"/>
    <mergeCell ref="I38:J38"/>
    <mergeCell ref="K38:L38"/>
    <mergeCell ref="I40:J40"/>
    <mergeCell ref="K40:L40"/>
    <mergeCell ref="I41:J41"/>
    <mergeCell ref="K41:L41"/>
    <mergeCell ref="I42:J42"/>
    <mergeCell ref="K42:L42"/>
  </mergeCells>
  <hyperlinks>
    <hyperlink ref="L5" location="INDICE!A1" display="Índice" xr:uid="{28CFDE56-131D-4688-94CF-34527DCB6E3C}"/>
  </hyperlinks>
  <pageMargins left="0.7" right="0.7" top="0.75" bottom="0.75" header="0.3" footer="0.3"/>
  <pageSetup paperSize="9" scale="64" fitToHeight="0"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2" tint="-0.499984740745262"/>
    <pageSetUpPr fitToPage="1"/>
  </sheetPr>
  <dimension ref="A1:N49"/>
  <sheetViews>
    <sheetView showGridLines="0" zoomScale="90" zoomScaleNormal="90" zoomScaleSheetLayoutView="100" workbookViewId="0">
      <pane ySplit="7" topLeftCell="A41" activePane="bottomLeft" state="frozen"/>
      <selection pane="bottomLeft" activeCell="B67" sqref="B67"/>
    </sheetView>
  </sheetViews>
  <sheetFormatPr baseColWidth="10" defaultColWidth="9.33203125" defaultRowHeight="13.2"/>
  <cols>
    <col min="1" max="1" width="4.33203125" style="210" customWidth="1"/>
    <col min="2" max="2" width="46.44140625" style="210" customWidth="1"/>
    <col min="3" max="3" width="20.5546875" style="272" customWidth="1"/>
    <col min="4" max="4" width="23.88671875" style="210" customWidth="1"/>
    <col min="5" max="5" width="23.109375" style="210" customWidth="1"/>
    <col min="6" max="6" width="17.109375" style="210" customWidth="1"/>
    <col min="7" max="7" width="17.77734375" style="210" bestFit="1" customWidth="1"/>
    <col min="8" max="8" width="20.5546875" style="210" customWidth="1"/>
    <col min="9" max="9" width="22.33203125" style="210" bestFit="1" customWidth="1"/>
    <col min="10" max="10" width="15.77734375" style="297" customWidth="1"/>
    <col min="11" max="11" width="17.5546875" style="210" bestFit="1" customWidth="1"/>
    <col min="12" max="12" width="19.88671875" style="210" customWidth="1"/>
    <col min="13" max="13" width="17.44140625" style="210" customWidth="1"/>
    <col min="14" max="14" width="15.77734375" style="210" bestFit="1" customWidth="1"/>
    <col min="15" max="15" width="19.21875" style="210" customWidth="1"/>
    <col min="16" max="16" width="16.88671875" style="210" customWidth="1"/>
    <col min="17" max="17" width="18" style="210" customWidth="1"/>
    <col min="18" max="16384" width="9.33203125" style="210"/>
  </cols>
  <sheetData>
    <row r="1" spans="1:14" s="164" customFormat="1">
      <c r="D1" s="165"/>
    </row>
    <row r="2" spans="1:14" s="164" customFormat="1">
      <c r="D2" s="165"/>
    </row>
    <row r="3" spans="1:14" s="164" customFormat="1">
      <c r="D3" s="165"/>
    </row>
    <row r="4" spans="1:14" s="166" customFormat="1" ht="13.8" thickBot="1">
      <c r="D4" s="167"/>
    </row>
    <row r="5" spans="1:14" s="160" customFormat="1" ht="13.8" thickTop="1">
      <c r="C5" s="174"/>
      <c r="F5" s="156" t="s">
        <v>111</v>
      </c>
    </row>
    <row r="6" spans="1:14" s="271" customFormat="1" ht="13.8" customHeight="1">
      <c r="B6" s="277" t="s">
        <v>257</v>
      </c>
      <c r="C6" s="278"/>
      <c r="D6" s="277"/>
      <c r="E6" s="277"/>
      <c r="F6" s="277"/>
      <c r="G6" s="277"/>
      <c r="H6" s="277"/>
      <c r="I6" s="276"/>
      <c r="J6" s="276"/>
      <c r="K6" s="276"/>
      <c r="L6" s="276"/>
      <c r="M6" s="276"/>
      <c r="N6" s="276"/>
    </row>
    <row r="7" spans="1:14" s="271" customFormat="1" ht="21.6" customHeight="1">
      <c r="B7" s="277" t="s">
        <v>213</v>
      </c>
      <c r="C7" s="278"/>
      <c r="D7" s="277"/>
      <c r="E7" s="277"/>
      <c r="F7" s="277"/>
      <c r="G7" s="277"/>
      <c r="H7" s="277"/>
      <c r="I7" s="276"/>
      <c r="J7" s="276"/>
      <c r="K7" s="276"/>
      <c r="L7" s="276"/>
      <c r="M7" s="276"/>
      <c r="N7" s="276"/>
    </row>
    <row r="10" spans="1:14">
      <c r="A10" s="212"/>
      <c r="B10" s="295" t="s">
        <v>100</v>
      </c>
      <c r="C10" s="296"/>
    </row>
    <row r="11" spans="1:14">
      <c r="A11" s="212"/>
      <c r="E11" s="217"/>
    </row>
    <row r="12" spans="1:14">
      <c r="A12" s="212"/>
      <c r="B12" s="458" t="s">
        <v>17</v>
      </c>
      <c r="C12" s="459"/>
      <c r="D12" s="294">
        <v>44651</v>
      </c>
      <c r="E12" s="294">
        <v>44561</v>
      </c>
    </row>
    <row r="13" spans="1:14">
      <c r="A13" s="212"/>
      <c r="B13" s="298" t="s">
        <v>242</v>
      </c>
      <c r="C13" s="299"/>
      <c r="D13" s="381">
        <f>-'ESTADO DE INGRESOS Y EGRESOS'!F20</f>
        <v>33255061.91</v>
      </c>
      <c r="E13" s="381">
        <f>-'ESTADO DE INGRESOS Y EGRESOS'!G20</f>
        <v>0</v>
      </c>
    </row>
    <row r="14" spans="1:14">
      <c r="A14" s="212"/>
      <c r="B14" s="189" t="s">
        <v>9</v>
      </c>
      <c r="C14" s="300"/>
      <c r="D14" s="382">
        <f>+SUM(D13:D13)</f>
        <v>33255061.91</v>
      </c>
      <c r="E14" s="382">
        <f>SUM(E13:E13)</f>
        <v>0</v>
      </c>
    </row>
    <row r="15" spans="1:14">
      <c r="A15" s="212"/>
      <c r="B15" s="192"/>
      <c r="C15" s="192"/>
      <c r="D15" s="301"/>
    </row>
    <row r="16" spans="1:14" ht="42" customHeight="1">
      <c r="A16" s="212"/>
      <c r="B16" s="457" t="s">
        <v>249</v>
      </c>
      <c r="C16" s="457"/>
      <c r="D16" s="457"/>
      <c r="E16" s="457"/>
      <c r="F16" s="457"/>
      <c r="G16" s="457"/>
      <c r="H16" s="457"/>
      <c r="I16" s="279"/>
      <c r="J16" s="279"/>
    </row>
    <row r="17" spans="1:10">
      <c r="A17" s="212"/>
      <c r="B17" s="192"/>
      <c r="C17" s="192"/>
      <c r="D17" s="301"/>
      <c r="G17" s="302"/>
    </row>
    <row r="18" spans="1:10">
      <c r="A18" s="212"/>
      <c r="B18" s="295" t="s">
        <v>101</v>
      </c>
      <c r="C18" s="296"/>
    </row>
    <row r="19" spans="1:10">
      <c r="A19" s="212"/>
      <c r="B19" s="210" t="s">
        <v>250</v>
      </c>
      <c r="E19" s="217"/>
    </row>
    <row r="20" spans="1:10">
      <c r="A20" s="212"/>
      <c r="E20" s="217"/>
    </row>
    <row r="21" spans="1:10" ht="26.4">
      <c r="A21" s="212"/>
      <c r="B21" s="458" t="s">
        <v>56</v>
      </c>
      <c r="C21" s="459"/>
      <c r="D21" s="294" t="s">
        <v>57</v>
      </c>
      <c r="E21" s="294" t="s">
        <v>243</v>
      </c>
      <c r="F21" s="294" t="s">
        <v>244</v>
      </c>
    </row>
    <row r="22" spans="1:10" s="295" customFormat="1">
      <c r="A22" s="303"/>
      <c r="B22" s="304" t="s">
        <v>58</v>
      </c>
      <c r="C22" s="305"/>
      <c r="D22" s="306"/>
      <c r="E22" s="306"/>
      <c r="F22" s="307"/>
      <c r="J22" s="308"/>
    </row>
    <row r="23" spans="1:10">
      <c r="A23" s="212"/>
      <c r="B23" s="298" t="s">
        <v>59</v>
      </c>
      <c r="C23" s="299"/>
      <c r="D23" s="383">
        <v>502041.74667899997</v>
      </c>
      <c r="E23" s="381">
        <v>702096811</v>
      </c>
      <c r="F23" s="311">
        <v>3</v>
      </c>
    </row>
    <row r="24" spans="1:10">
      <c r="A24" s="212"/>
      <c r="B24" s="298" t="s">
        <v>60</v>
      </c>
      <c r="C24" s="299"/>
      <c r="D24" s="383">
        <v>503589.63560500002</v>
      </c>
      <c r="E24" s="381">
        <v>17196403495</v>
      </c>
      <c r="F24" s="311">
        <v>17</v>
      </c>
    </row>
    <row r="25" spans="1:10">
      <c r="A25" s="212"/>
      <c r="B25" s="298" t="s">
        <v>61</v>
      </c>
      <c r="C25" s="299"/>
      <c r="D25" s="383">
        <v>505971.259066</v>
      </c>
      <c r="E25" s="381">
        <v>27486237425</v>
      </c>
      <c r="F25" s="311">
        <v>47</v>
      </c>
    </row>
    <row r="26" spans="1:10" s="295" customFormat="1">
      <c r="A26" s="303"/>
      <c r="B26" s="304" t="s">
        <v>62</v>
      </c>
      <c r="C26" s="305"/>
      <c r="D26" s="312"/>
      <c r="E26" s="313"/>
      <c r="F26" s="314"/>
      <c r="J26" s="308"/>
    </row>
    <row r="27" spans="1:10">
      <c r="A27" s="212"/>
      <c r="B27" s="298" t="s">
        <v>63</v>
      </c>
      <c r="C27" s="299"/>
      <c r="D27" s="309">
        <v>0</v>
      </c>
      <c r="E27" s="310">
        <v>0</v>
      </c>
      <c r="F27" s="311">
        <v>0</v>
      </c>
    </row>
    <row r="28" spans="1:10">
      <c r="A28" s="212"/>
      <c r="B28" s="298" t="s">
        <v>64</v>
      </c>
      <c r="C28" s="299"/>
      <c r="D28" s="309">
        <v>0</v>
      </c>
      <c r="E28" s="310">
        <v>0</v>
      </c>
      <c r="F28" s="311">
        <v>0</v>
      </c>
    </row>
    <row r="29" spans="1:10">
      <c r="A29" s="212"/>
      <c r="B29" s="298" t="s">
        <v>65</v>
      </c>
      <c r="C29" s="299"/>
      <c r="D29" s="309">
        <v>0</v>
      </c>
      <c r="E29" s="310">
        <v>0</v>
      </c>
      <c r="F29" s="311">
        <v>0</v>
      </c>
    </row>
    <row r="30" spans="1:10" s="295" customFormat="1">
      <c r="A30" s="303"/>
      <c r="B30" s="304" t="s">
        <v>66</v>
      </c>
      <c r="C30" s="305"/>
      <c r="D30" s="312"/>
      <c r="E30" s="306"/>
      <c r="F30" s="314"/>
      <c r="J30" s="308"/>
    </row>
    <row r="31" spans="1:10">
      <c r="A31" s="212"/>
      <c r="B31" s="298" t="s">
        <v>67</v>
      </c>
      <c r="C31" s="299"/>
      <c r="D31" s="309">
        <v>0</v>
      </c>
      <c r="E31" s="310">
        <v>0</v>
      </c>
      <c r="F31" s="311">
        <v>0</v>
      </c>
    </row>
    <row r="32" spans="1:10">
      <c r="A32" s="212"/>
      <c r="B32" s="298" t="s">
        <v>68</v>
      </c>
      <c r="C32" s="299"/>
      <c r="D32" s="309">
        <v>0</v>
      </c>
      <c r="E32" s="310">
        <v>0</v>
      </c>
      <c r="F32" s="311">
        <v>0</v>
      </c>
    </row>
    <row r="33" spans="1:10">
      <c r="A33" s="212"/>
      <c r="B33" s="298" t="s">
        <v>69</v>
      </c>
      <c r="C33" s="299"/>
      <c r="D33" s="309">
        <v>0</v>
      </c>
      <c r="E33" s="310">
        <v>0</v>
      </c>
      <c r="F33" s="311">
        <v>0</v>
      </c>
    </row>
    <row r="34" spans="1:10" s="295" customFormat="1">
      <c r="A34" s="303"/>
      <c r="B34" s="304" t="s">
        <v>70</v>
      </c>
      <c r="C34" s="305"/>
      <c r="D34" s="306"/>
      <c r="E34" s="306"/>
      <c r="F34" s="314"/>
      <c r="J34" s="308"/>
    </row>
    <row r="35" spans="1:10">
      <c r="A35" s="212"/>
      <c r="B35" s="298" t="s">
        <v>71</v>
      </c>
      <c r="C35" s="299"/>
      <c r="D35" s="309">
        <v>0</v>
      </c>
      <c r="E35" s="310">
        <v>0</v>
      </c>
      <c r="F35" s="311">
        <v>0</v>
      </c>
    </row>
    <row r="36" spans="1:10">
      <c r="A36" s="212"/>
      <c r="B36" s="298" t="s">
        <v>72</v>
      </c>
      <c r="C36" s="299"/>
      <c r="D36" s="309">
        <v>0</v>
      </c>
      <c r="E36" s="310">
        <v>0</v>
      </c>
      <c r="F36" s="311">
        <v>0</v>
      </c>
    </row>
    <row r="37" spans="1:10">
      <c r="A37" s="212"/>
      <c r="B37" s="298" t="s">
        <v>73</v>
      </c>
      <c r="C37" s="299"/>
      <c r="D37" s="309">
        <v>0</v>
      </c>
      <c r="E37" s="310">
        <v>0</v>
      </c>
      <c r="F37" s="311">
        <v>0</v>
      </c>
    </row>
    <row r="38" spans="1:10" ht="15" customHeight="1">
      <c r="A38" s="212"/>
      <c r="B38" s="315"/>
      <c r="E38" s="217"/>
    </row>
    <row r="39" spans="1:10" ht="15" customHeight="1">
      <c r="A39" s="212"/>
      <c r="E39" s="217"/>
    </row>
    <row r="40" spans="1:10">
      <c r="A40" s="212"/>
      <c r="B40" s="295" t="s">
        <v>98</v>
      </c>
      <c r="C40" s="296"/>
      <c r="E40" s="217"/>
    </row>
    <row r="41" spans="1:10">
      <c r="A41" s="212"/>
      <c r="B41" s="295"/>
      <c r="C41" s="296"/>
      <c r="E41" s="217"/>
    </row>
    <row r="42" spans="1:10">
      <c r="A42" s="212"/>
      <c r="B42" s="295" t="s">
        <v>74</v>
      </c>
      <c r="C42" s="296"/>
    </row>
    <row r="43" spans="1:10">
      <c r="A43" s="212"/>
      <c r="B43" s="210" t="s">
        <v>102</v>
      </c>
    </row>
    <row r="44" spans="1:10">
      <c r="A44" s="212"/>
      <c r="B44" s="295"/>
      <c r="C44" s="296"/>
    </row>
    <row r="45" spans="1:10">
      <c r="A45" s="212"/>
      <c r="B45" s="458" t="s">
        <v>0</v>
      </c>
      <c r="C45" s="459"/>
      <c r="D45" s="294">
        <f>+D12</f>
        <v>44651</v>
      </c>
      <c r="E45" s="294">
        <f>+E12</f>
        <v>44561</v>
      </c>
      <c r="F45" s="316"/>
    </row>
    <row r="46" spans="1:10">
      <c r="A46" s="317"/>
      <c r="B46" s="298" t="s">
        <v>325</v>
      </c>
      <c r="C46" s="299"/>
      <c r="D46" s="384">
        <f>+Clasificación!G9</f>
        <v>228666361.58000001</v>
      </c>
      <c r="E46" s="310">
        <f>+'ACTIVO NETO'!F13</f>
        <v>0</v>
      </c>
      <c r="F46" s="316"/>
    </row>
    <row r="47" spans="1:10">
      <c r="A47" s="212"/>
      <c r="B47" s="189" t="s">
        <v>9</v>
      </c>
      <c r="C47" s="300"/>
      <c r="D47" s="385">
        <f>SUM(D46)</f>
        <v>228666361.58000001</v>
      </c>
      <c r="E47" s="399">
        <f>SUM(E46)</f>
        <v>0</v>
      </c>
      <c r="G47" s="250">
        <f>+D47-'ACTIVO NETO'!E13</f>
        <v>0</v>
      </c>
    </row>
    <row r="48" spans="1:10">
      <c r="A48" s="212"/>
      <c r="E48" s="316"/>
    </row>
    <row r="49" spans="1:5">
      <c r="A49" s="212"/>
      <c r="E49" s="316"/>
    </row>
  </sheetData>
  <customSheetViews>
    <customSheetView guid="{7015FC6D-0680-4B00-AA0E-B83DA1D0B666}" scale="85" showPageBreaks="1" showGridLines="0" printArea="1" topLeftCell="A263">
      <selection activeCell="G275" sqref="G275"/>
      <pageMargins left="0.7" right="0.7" top="0.75" bottom="0.75" header="0.3" footer="0.3"/>
      <pageSetup paperSize="9" scale="50" orientation="portrait" r:id="rId1"/>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2"/>
    </customSheetView>
    <customSheetView guid="{F3648BCD-1CED-4BBB-AE63-37BDB925883F}" scale="85" showGridLines="0" printArea="1" topLeftCell="A283">
      <selection activeCell="G307" sqref="G306:G307"/>
      <pageMargins left="0.7" right="0.7" top="0.75" bottom="0.75" header="0.3" footer="0.3"/>
      <pageSetup paperSize="9" scale="50" orientation="portrait" r:id="rId3"/>
    </customSheetView>
  </customSheetViews>
  <mergeCells count="4">
    <mergeCell ref="B16:H16"/>
    <mergeCell ref="B12:C12"/>
    <mergeCell ref="B45:C45"/>
    <mergeCell ref="B21:C21"/>
  </mergeCells>
  <hyperlinks>
    <hyperlink ref="F5" location="INDICE!A1" display="Índice" xr:uid="{9E8ED70D-5E5F-4720-97D3-E6BA86099FD7}"/>
  </hyperlinks>
  <pageMargins left="0.25" right="0.25" top="0.75" bottom="0.75" header="0.3" footer="0.3"/>
  <pageSetup paperSize="9" scale="49" fitToHeight="0" orientation="portrait" r:id="rId4"/>
  <drawing r:id="rId5"/>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uaE9PwDYc0wJ0V6oPeY//rYLw47PIruJdcHZBWUvuIw=</DigestValue>
    </Reference>
    <Reference Type="http://www.w3.org/2000/09/xmldsig#Object" URI="#idOfficeObject">
      <DigestMethod Algorithm="http://www.w3.org/2001/04/xmlenc#sha256"/>
      <DigestValue>KBRIJOqb1RUy0C0Ayd53WVff8/2HpZtvS5xxleBal+M=</DigestValue>
    </Reference>
    <Reference Type="http://uri.etsi.org/01903#SignedProperties" URI="#idSignedProperties">
      <Transforms>
        <Transform Algorithm="http://www.w3.org/TR/2001/REC-xml-c14n-20010315"/>
      </Transforms>
      <DigestMethod Algorithm="http://www.w3.org/2001/04/xmlenc#sha256"/>
      <DigestValue>w3KiPjLXF8q9f193zJ10i20Rcc5QZ7t4Kep6zagvepo=</DigestValue>
    </Reference>
    <Reference Type="http://www.w3.org/2000/09/xmldsig#Object" URI="#idValidSigLnImg">
      <DigestMethod Algorithm="http://www.w3.org/2001/04/xmlenc#sha256"/>
      <DigestValue>TNYfsw31OZiP7oEgjHEumEh/eYkPlpkFz9nF88PJ72M=</DigestValue>
    </Reference>
    <Reference Type="http://www.w3.org/2000/09/xmldsig#Object" URI="#idInvalidSigLnImg">
      <DigestMethod Algorithm="http://www.w3.org/2001/04/xmlenc#sha256"/>
      <DigestValue>fe0RIjdyguYAR9+C2YHhHd4zneb5u7A5ZrepOL8ZKpA=</DigestValue>
    </Reference>
  </SignedInfo>
  <SignatureValue>EOztiClve8lokQWirDwHR3ztMY+ZJt2gEAlTmNCjJYW4zmj8BSFrukPi1zhtTL/FAy0mA++Lx1aL
fpoYczhLTmdFT5kHqD9LatyZZbyx5aod9ehCemQoKbvg8mzCGNdLI4gslhDVxZW3VhM87d7CC4u0
mcprL2QCuCkxsTbwx0/XI2xHLj0f6L+NvFgj2oB3q37+Y+QnhCCQUU+3jrsB1K4IACAtnvSq4QnJ
2fi9jNVYJmuzNPTQWfaG/l+Bg1nOs96nF9s63DClVoaTVPj7cg10OhwOtLDsT1cNP7Pni6ym0oDP
tX37yvv/ksQwIzoD86RgOpTW4VsWBQEKElgKGA==</SignatureValue>
  <KeyInfo>
    <X509Data>
      <X509Certificate>MIIIADCCBeigAwIBAgIIJABUBHAsPS0wDQYJKoZIhvcNAQELBQAwWzEXMBUGA1UEBRMOUlVDIDgwMDUwMTcyLTExGjAYBgNVBAMTEUNBLURPQ1VNRU5UQSBTLkEuMRcwFQYDVQQKEw5ET0NVTUVOVEEgUy5BLjELMAkGA1UEBhMCUFkwHhcNMjAxMTE2MTIxMjM5WhcNMjIxMTE2MTIyMjM5WjCBpzELMAkGA1UEBhMCUFkxFzAVBgNVBAQMDlZJQ0hJTkkgRlJBTkNPMRIwEAYDVQQFEwlDSTMxOTQwODcxFzAVBgNVBCoMDlNISVJMRVkgUkFRVUVMMRcwFQYDVQQKDA5QRVJTT05BIEZJU0lDQTERMA8GA1UECwwIRklSTUEgRjIxJjAkBgNVBAMMHVNISVJMRVkgUkFRVUVMIFZJQ0hJTkkgRlJBTkNPMIIBIjANBgkqhkiG9w0BAQEFAAOCAQ8AMIIBCgKCAQEAtQdmLambrtlMlx8HLygqladxM0PzS5v8GtvqI6gs/kTQzOF4mVU93nPWLr4wCLs8ZzYSdN1gQNPbof1qaX8QSYW8QtcceAJ6dCD6G66vWPrpvR8BxMEuooY+1IaO56HcDc3QUvIhKFWA22KOils06IcBhYPBMrmxfx07exKcpSFD1G6p/7ZMU6SqPHPg6FkE1xdTUjxvqxtWHdjIp1Jlszh6g5/j8QDqsQ5JWZpAizAegsPg20C+0wW5NP89krQ6aDI42LaBOvvyndkztY60iEe9vO4HTlUBEEloiCfAN/MtArpQICm1MysKiwjHG19uGIi/3jJeCJbhvYVK+zMwxwIDAQABo4IDeTCCA3UwDAYDVR0TAQH/BAIwADAOBgNVHQ8BAf8EBAMCBeAwKgYDVR0lAQH/BCAwHgYIKwYBBQUHAwEGCCsGAQUFBwMCBggrBgEFBQcDBDAdBgNVHQ4EFgQUJMHA2E1lHLJVrInzmC9z3WqROu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0GA1UdEQQWMBSBEnN2aWNoaW5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ISAFPARZa8L8ANfBSWPQYnjmlBdQ8DPYBUm8iwGm9bhzjOhFZAv43qYORPJKP6MTfoX85HEpLJieAkuHKyn60X1Vkl2nDy7iE2hAYaBvj9wz/KYrRcwTuxtXo4T+Ajfeg1VaNree3MYDoCpMaSu3m/+2ihU2Uq1404gBRMZl/Z1Beig2sNuGbbgF9NEuj1Xi038okU6a2etSd8L0X79l9+SDnj/KwAwoqM1U7SWqlkfslnbeGNk41FH8u6cbvS0D2BHe+XAle93ts4F7X502pV6/oz8jb1omHz/j4cfOSlX6QE8qPYOUMmFWlA1T23FSeSAXfmt3CeBmBjUauoCzh21Y8lB0NGxRIu4fVOmIKDtw4vK79mrLcBfLmrI6YgSiimIVOML1Jmu47/q1IwNLKJtDW/LhGQ/qgYXnfyMXfkmJWqOJLp8H/6NlQEH1V0euS5KIWnSbo0PGrRFvNox7i5WcrYCg8mtaWC+WLF0iHJ1g2mrg9eiIuwRh87aeNSaJuEYY2qGmvaqq29xeMZPdmwM/jpN5hLz8C3vaHuujTk0oKOjQswIZYlIj7wlz+S/unM8mvtA4ZzCm7Yy8GyqA5HNpjAm0ErRAU3xY4ZX/aK1MlM8xOSDUMaPHPsCdodyJ69BB0Z7HH3uCerBmhmeaQW7XbhRePzlI/lvNl+5i8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/aZfBWaWseU1q9cLM6WG76yTYttqKzQNinFUfNHuDtY=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XbvyFcrVvNncNpcJvdBPJyvJF7nd6cK292pXNgJggVw=</DigestValue>
      </Reference>
      <Reference URI="/xl/drawings/drawing10.xml?ContentType=application/vnd.openxmlformats-officedocument.drawing+xml">
        <DigestMethod Algorithm="http://www.w3.org/2001/04/xmlenc#sha256"/>
        <DigestValue>fGUSDqsw3VYz6pdnXuFr28rLl7Dd96mXEbi6if7NLDI=</DigestValue>
      </Reference>
      <Reference URI="/xl/drawings/drawing2.xml?ContentType=application/vnd.openxmlformats-officedocument.drawing+xml">
        <DigestMethod Algorithm="http://www.w3.org/2001/04/xmlenc#sha256"/>
        <DigestValue>pBfzVWcoXvtLsMTPls97D3y/LsVOWZuRGuRH2VpvrF0=</DigestValue>
      </Reference>
      <Reference URI="/xl/drawings/drawing3.xml?ContentType=application/vnd.openxmlformats-officedocument.drawing+xml">
        <DigestMethod Algorithm="http://www.w3.org/2001/04/xmlenc#sha256"/>
        <DigestValue>f1H7fUlYhth5fF+Msf6JpuAFkCnflnN+23oxrTRSNtU=</DigestValue>
      </Reference>
      <Reference URI="/xl/drawings/drawing4.xml?ContentType=application/vnd.openxmlformats-officedocument.drawing+xml">
        <DigestMethod Algorithm="http://www.w3.org/2001/04/xmlenc#sha256"/>
        <DigestValue>DB6HCpn7rc0CDKSm6hks9OPe9ZNHKR33AOapVgaM1Hk=</DigestValue>
      </Reference>
      <Reference URI="/xl/drawings/drawing5.xml?ContentType=application/vnd.openxmlformats-officedocument.drawing+xml">
        <DigestMethod Algorithm="http://www.w3.org/2001/04/xmlenc#sha256"/>
        <DigestValue>9BMQGFnRSfdit8aWkzWi+LteP6FEO6yIlM8p5oTLxGE=</DigestValue>
      </Reference>
      <Reference URI="/xl/drawings/drawing6.xml?ContentType=application/vnd.openxmlformats-officedocument.drawing+xml">
        <DigestMethod Algorithm="http://www.w3.org/2001/04/xmlenc#sha256"/>
        <DigestValue>J824qeS26QYqICLPFBg3gURsroIw6n4d8V7UxsxawiI=</DigestValue>
      </Reference>
      <Reference URI="/xl/drawings/drawing7.xml?ContentType=application/vnd.openxmlformats-officedocument.drawing+xml">
        <DigestMethod Algorithm="http://www.w3.org/2001/04/xmlenc#sha256"/>
        <DigestValue>/+wfx5FhRwWcvz29M8NejCwn96+xU/G65uo9V61KlzU=</DigestValue>
      </Reference>
      <Reference URI="/xl/drawings/drawing8.xml?ContentType=application/vnd.openxmlformats-officedocument.drawing+xml">
        <DigestMethod Algorithm="http://www.w3.org/2001/04/xmlenc#sha256"/>
        <DigestValue>LxI0H6sMbFAFESST04zQgWl3YyiB3voF6hwdjv5lJ0Y=</DigestValue>
      </Reference>
      <Reference URI="/xl/drawings/drawing9.xml?ContentType=application/vnd.openxmlformats-officedocument.drawing+xml">
        <DigestMethod Algorithm="http://www.w3.org/2001/04/xmlenc#sha256"/>
        <DigestValue>zAC6H3Ew/vaGEmcvUQn1jDxvtn/F6JR29CD014y+Hh8=</DigestValue>
      </Reference>
      <Reference URI="/xl/drawings/vmlDrawing1.vml?ContentType=application/vnd.openxmlformats-officedocument.vmlDrawing">
        <DigestMethod Algorithm="http://www.w3.org/2001/04/xmlenc#sha256"/>
        <DigestValue>KaP6pALo2K13rCXN3XRfln6IUttrCC+9wWuaaHR7x68=</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CI4aPCRqn9ATfSqIoiVB54JX9b2Ud0cxJi6Xo6+jYS0=</DigestValue>
      </Reference>
      <Reference URI="/xl/media/image3.emf?ContentType=image/x-emf">
        <DigestMethod Algorithm="http://www.w3.org/2001/04/xmlenc#sha256"/>
        <DigestValue>HC69OPC/lzMvsi41CfdV1ao4e7RDLim8GZc5Svrbhj8=</DigestValue>
      </Reference>
      <Reference URI="/xl/media/image4.emf?ContentType=image/x-emf">
        <DigestMethod Algorithm="http://www.w3.org/2001/04/xmlenc#sha256"/>
        <DigestValue>CRS9EteO1rJNjBeL1tYCebc0NHGonQkkaend2loCyKo=</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BCq9O5HHwm91X0cDGi4bjZg0oXnSgv7WGiCfkpesuIU=</DigestValue>
      </Reference>
      <Reference URI="/xl/printerSettings/printerSettings11.bin?ContentType=application/vnd.openxmlformats-officedocument.spreadsheetml.printerSettings">
        <DigestMethod Algorithm="http://www.w3.org/2001/04/xmlenc#sha256"/>
        <DigestValue>TRrCOIAvgyay9+dOHANtMRhI4Mlj24DaFIyKQoKcdPw=</DigestValue>
      </Reference>
      <Reference URI="/xl/printerSettings/printerSettings12.bin?ContentType=application/vnd.openxmlformats-officedocument.spreadsheetml.printerSettings">
        <DigestMethod Algorithm="http://www.w3.org/2001/04/xmlenc#sha256"/>
        <DigestValue>+CD8yXTcV7R0UPktSQ1iysCJtCvCSVF2j80e6m46HpQ=</DigestValue>
      </Reference>
      <Reference URI="/xl/printerSettings/printerSettings13.bin?ContentType=application/vnd.openxmlformats-officedocument.spreadsheetml.printerSettings">
        <DigestMethod Algorithm="http://www.w3.org/2001/04/xmlenc#sha256"/>
        <DigestValue>GyyR84UYFfbFvVrs+ip9vPggIMAXC0nxkmeUVNsGxCc=</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hqnMLvZ6XBY2fH1KhK00vJXWuxlSZRWkoKrdKDrIF2Q=</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aKO8XWThzgvGlTVSu23kX37OoqtKGS6PBUkmhsicI1Y=</DigestValue>
      </Reference>
      <Reference URI="/xl/printerSettings/printerSettings21.bin?ContentType=application/vnd.openxmlformats-officedocument.spreadsheetml.printerSettings">
        <DigestMethod Algorithm="http://www.w3.org/2001/04/xmlenc#sha256"/>
        <DigestValue>TRrCOIAvgyay9+dOHANtMRhI4Mlj24DaFIyKQoKcdPw=</DigestValue>
      </Reference>
      <Reference URI="/xl/printerSettings/printerSettings22.bin?ContentType=application/vnd.openxmlformats-officedocument.spreadsheetml.printerSettings">
        <DigestMethod Algorithm="http://www.w3.org/2001/04/xmlenc#sha256"/>
        <DigestValue>82lw6sm57LAZKDcAOrer8Dq0JuSR9K7a6PanFoORimg=</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NDWrMie8USMeuK4vnTyKRn1lK1b17bBTSTUo7MI+mLs=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TaA6KX/SRWPpmiasS8KGCRFI/mFTpQlGqiM07LbibG8=</DigestValue>
      </Reference>
      <Reference URI="/xl/printerSettings/printerSettings32.bin?ContentType=application/vnd.openxmlformats-officedocument.spreadsheetml.printerSettings">
        <DigestMethod Algorithm="http://www.w3.org/2001/04/xmlenc#sha256"/>
        <DigestValue>aKO8XWThzgvGlTVSu23kX37OoqtKGS6PBUkmhsicI1Y=</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35.bin?ContentType=application/vnd.openxmlformats-officedocument.spreadsheetml.printerSettings">
        <DigestMethod Algorithm="http://www.w3.org/2001/04/xmlenc#sha256"/>
        <DigestValue>TaA6KX/SRWPpmiasS8KGCRFI/mFTpQlGqiM07LbibG8=</DigestValue>
      </Reference>
      <Reference URI="/xl/printerSettings/printerSettings36.bin?ContentType=application/vnd.openxmlformats-officedocument.spreadsheetml.printerSettings">
        <DigestMethod Algorithm="http://www.w3.org/2001/04/xmlenc#sha256"/>
        <DigestValue>TaA6KX/SRWPpmiasS8KGCRFI/mFTpQlGqiM07LbibG8=</DigestValue>
      </Reference>
      <Reference URI="/xl/printerSettings/printerSettings37.bin?ContentType=application/vnd.openxmlformats-officedocument.spreadsheetml.printerSettings">
        <DigestMethod Algorithm="http://www.w3.org/2001/04/xmlenc#sha256"/>
        <DigestValue>uEytLUZB2XUIlp4S1X1OrZfSDIJ97PEGHsjzk1VUV2A=</DigestValue>
      </Reference>
      <Reference URI="/xl/printerSettings/printerSettings38.bin?ContentType=application/vnd.openxmlformats-officedocument.spreadsheetml.printerSettings">
        <DigestMethod Algorithm="http://www.w3.org/2001/04/xmlenc#sha256"/>
        <DigestValue>TaA6KX/SRWPpmiasS8KGCRFI/mFTpQlGqiM07LbibG8=</DigestValue>
      </Reference>
      <Reference URI="/xl/printerSettings/printerSettings39.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YA2+rTC7bebZiiDEzkXrNw9gf1uPqOZCkmX0y5VBRD0=</DigestValue>
      </Reference>
      <Reference URI="/xl/styles.xml?ContentType=application/vnd.openxmlformats-officedocument.spreadsheetml.styles+xml">
        <DigestMethod Algorithm="http://www.w3.org/2001/04/xmlenc#sha256"/>
        <DigestValue>TVPKIYSPEjlfPup/Pe71jSmyvaMn36G95whGykmLRiE=</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Wa/5s2bJ1tYdA3dQB4KRdp4qACUlAa6Lx3Ga82Ta4RU=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RgUgEwOakzmgiIIs1GULyd6+hawHOZlhuGZEecTQXtE=</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bXhoJJ1b1mAY6Pin8nimC7ApD3Apa+89cIhJJMr9HZY=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+Fb3qryQskFzM7xpGftcp8asHYksJjWAt2dTfunBfMs=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RYvNuPpMDc10dJQ5/7SUFGVZoSFhieruAw+zMKWzEWU=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N+XJFggPcBCcbU/7XTPzyEL7buaVDWYpukZQ9YmDbmo=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4LXK0cDvEQv66nO+gsuhUEgE4OipXQ8PQiDR9a3mVdU=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KJS4mMAO/81Cie4QodPjSiglLekvg7IQVUHG6stVjt0=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+Zat4UHtg0Sf6vtK4mSMcAuCS6v3FESUKOICM6FhEto=</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L4Ai8+oeW+lFs8pLSaka9a8j+nCr9AAaiyWIpxDneLQ=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+9e9e/23YyyN5PuNwj+aipewtHw/SpjetGhC9F/Nm+s=</DigestValue>
      </Reference>
      <Reference URI="/xl/worksheets/sheet1.xml?ContentType=application/vnd.openxmlformats-officedocument.spreadsheetml.worksheet+xml">
        <DigestMethod Algorithm="http://www.w3.org/2001/04/xmlenc#sha256"/>
        <DigestValue>Ij82QJ51KI/FJndiYbO9d2fh8+mMTQQtmDIorGdqSww=</DigestValue>
      </Reference>
      <Reference URI="/xl/worksheets/sheet10.xml?ContentType=application/vnd.openxmlformats-officedocument.spreadsheetml.worksheet+xml">
        <DigestMethod Algorithm="http://www.w3.org/2001/04/xmlenc#sha256"/>
        <DigestValue>Ff3J7bCiEIcOWBRLxLNJP/BRpTHNm+LZnDdwOaAZoSw=</DigestValue>
      </Reference>
      <Reference URI="/xl/worksheets/sheet11.xml?ContentType=application/vnd.openxmlformats-officedocument.spreadsheetml.worksheet+xml">
        <DigestMethod Algorithm="http://www.w3.org/2001/04/xmlenc#sha256"/>
        <DigestValue>fyGBCEfVA4HLsOqG0mw0B9BM8Tpa0lIZKsrH2fIP8GU=</DigestValue>
      </Reference>
      <Reference URI="/xl/worksheets/sheet12.xml?ContentType=application/vnd.openxmlformats-officedocument.spreadsheetml.worksheet+xml">
        <DigestMethod Algorithm="http://www.w3.org/2001/04/xmlenc#sha256"/>
        <DigestValue>L4bPQpb3Kg2LAxRjvrcMQM37JHrT0GPWFizjl7AQyaw=</DigestValue>
      </Reference>
      <Reference URI="/xl/worksheets/sheet13.xml?ContentType=application/vnd.openxmlformats-officedocument.spreadsheetml.worksheet+xml">
        <DigestMethod Algorithm="http://www.w3.org/2001/04/xmlenc#sha256"/>
        <DigestValue>48VWszAbzbfMv/rbtNKYG02QWNTZEL6APeEt3MbmeWc=</DigestValue>
      </Reference>
      <Reference URI="/xl/worksheets/sheet2.xml?ContentType=application/vnd.openxmlformats-officedocument.spreadsheetml.worksheet+xml">
        <DigestMethod Algorithm="http://www.w3.org/2001/04/xmlenc#sha256"/>
        <DigestValue>khGpzgvfmMbosX5U973k6iWRWlBI95KJt5omJgh98bU=</DigestValue>
      </Reference>
      <Reference URI="/xl/worksheets/sheet3.xml?ContentType=application/vnd.openxmlformats-officedocument.spreadsheetml.worksheet+xml">
        <DigestMethod Algorithm="http://www.w3.org/2001/04/xmlenc#sha256"/>
        <DigestValue>n/GO6rjqYMh8Il0aKxYd5DYRUqWx41D79j47aJjy2wY=</DigestValue>
      </Reference>
      <Reference URI="/xl/worksheets/sheet4.xml?ContentType=application/vnd.openxmlformats-officedocument.spreadsheetml.worksheet+xml">
        <DigestMethod Algorithm="http://www.w3.org/2001/04/xmlenc#sha256"/>
        <DigestValue>B7h/V1A5xNlsnVp8N6QARH8+oxpeaYiUzyD9mlAf6lI=</DigestValue>
      </Reference>
      <Reference URI="/xl/worksheets/sheet5.xml?ContentType=application/vnd.openxmlformats-officedocument.spreadsheetml.worksheet+xml">
        <DigestMethod Algorithm="http://www.w3.org/2001/04/xmlenc#sha256"/>
        <DigestValue>Ojv8WFXDtI0um594w2bCsOpe08lsJN9lC35OWIYe0MU=</DigestValue>
      </Reference>
      <Reference URI="/xl/worksheets/sheet6.xml?ContentType=application/vnd.openxmlformats-officedocument.spreadsheetml.worksheet+xml">
        <DigestMethod Algorithm="http://www.w3.org/2001/04/xmlenc#sha256"/>
        <DigestValue>XVhvym8UG5zNZCJ6L7SR74zjVB3IrVvi44nKsNWudsc=</DigestValue>
      </Reference>
      <Reference URI="/xl/worksheets/sheet7.xml?ContentType=application/vnd.openxmlformats-officedocument.spreadsheetml.worksheet+xml">
        <DigestMethod Algorithm="http://www.w3.org/2001/04/xmlenc#sha256"/>
        <DigestValue>Nu2q2ZQI39o55qp0EM1vzRqXY6p5l1geWnDkVg0X/QA=</DigestValue>
      </Reference>
      <Reference URI="/xl/worksheets/sheet8.xml?ContentType=application/vnd.openxmlformats-officedocument.spreadsheetml.worksheet+xml">
        <DigestMethod Algorithm="http://www.w3.org/2001/04/xmlenc#sha256"/>
        <DigestValue>OLD6ShFL7UEwrT1ja8AkvKXjYBc1WDTiTUUXN+zpH78=</DigestValue>
      </Reference>
      <Reference URI="/xl/worksheets/sheet9.xml?ContentType=application/vnd.openxmlformats-officedocument.spreadsheetml.worksheet+xml">
        <DigestMethod Algorithm="http://www.w3.org/2001/04/xmlenc#sha256"/>
        <DigestValue>ZHL2WL5w+LddreYrKukKF6xL3Rp1pwKVA6G4/dCBieU=</DigestValue>
      </Reference>
    </Manifest>
    <SignatureProperties>
      <SignatureProperty Id="idSignatureTime" Target="#idPackageSignature">
        <mdssi:SignatureTime xmlns:mdssi="http://schemas.openxmlformats.org/package/2006/digital-signature">
          <mdssi:Format>YYYY-MM-DDThh:mm:ssTZD</mdssi:Format>
          <mdssi:Value>2022-04-29T18:01:50Z</mdssi:Value>
        </mdssi:SignatureTime>
      </SignatureProperty>
    </SignatureProperties>
  </Object>
  <Object Id="idOfficeObject">
    <SignatureProperties>
      <SignatureProperty Id="idOfficeV1Details" Target="#idPackageSignature">
        <SignatureInfoV1 xmlns="http://schemas.microsoft.com/office/2006/digsig">
          <SetupID>{ACC6C7FD-E1C4-41C2-91B2-B1D7DF52EE3D}</SetupID>
          <SignatureText>Shirley Vichini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2022-04-29T18:01:50Z</xd:SigningTime>
          <xd:SigningCertificate>
            <xd:Cert>
              <xd:CertDigest>
                <DigestMethod Algorithm="http://www.w3.org/2001/04/xmlenc#sha256"/>
                <DigestValue>N0dKsT4EdoXsColTJVvLkxJ3DlWTfesK3f5a4JiEjKg=</DigestValue>
              </xd:CertDigest>
              <xd:IssuerSerial>
                <X509IssuerName>C=PY, O=DOCUMENTA S.A., CN=CA-DOCUMENTA S.A., SERIALNUMBER=RUC 80050172-1</X509IssuerName>
                <X509SerialNumber>2594165763403955501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p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CFUaBNBdBXf4jsMDDlRTYQhVGgDwqBkEcNJndYTLrwPoXRoEAgAAAJMbAACEy68D2MevAxJUZ3WASBoEAAAAAFAAAAA2AAAAUFRndQAAAADldyqsuMevAwA/FwRoSBoEyC4XBBJUZ3VgWhoEAAAAAFAAAAA3AAAAUFRndQAAAAC1dyqs6MevAwA/FwRIWhoEED4AAMguFwRgaBoEfCqRd3DzV3eoAAAAAAAAAAzIrwMAPxcEAF9ndWBoGgQAAGd1CMivAwA/FwQAX2d1LMivA2mrj3fMIHR1YGgaBILQwWCwB2h1AQAAAKYRirqIyK8D0dhodQAAAAD4wlAGZHYACAAAAAAlAAAADAAAAAEAAAAYAAAADAAAAAAAAAASAAAADAAAAAEAAAAeAAAAGAAAAPUAAAAFAAAAMgEAABYAAAAlAAAADAAAAAEAAABUAAAAhAAAAPYAAAAFAAAAMAEAABUAAAABAAAAVVWPQSa0j0H2AAAABQAAAAkAAABMAAAAAAAAAAAAAAAAAAAA//////////9gAAAAMgA5AC8ANAAvADIAMAAyADI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nGGSdyAAAABoOMMDAAAAAPiOwwP4jsMD5FNTYQAAAADHX251CQAAAAAAAAAAAAAAAAAAAAAAAADgj8MDAAAAAAAAAAAAAAAAAAAAAAAAAAAAAAAAAAAAAAAAAAAAAAAAAAAAAAAAAAAAAAAAAAAAAAAAAAAAAAAAfhGVdwAAi7oQSa4D6NGOd/iOwwPHX251AAAAAPjSjnf//wAAAAAAANvTjnfb0453QEmuA0RJrgPkU1NhAAAAAAAAAAAAAAAABwAAAAAAAADRjlZ3CQAAAAcAAAB4Sa4DeEmuAwACAAD8////AQAAAAAAAAAAAAAAAAAAAPjCUAbkxAZ3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CAAAABQAAAAAAfATMAXwEAAAAACAAAACMHnwEAAAAAAAAwwOIHnwEiJiaFYRHrgPOXY53bEyuA85djncAAAAAAAAAACAAAABY7W5gLEiuA6BHrgP6t2BhAADDAwAAAAAgAAAAWBpsEkg51RW0R64DeF4OYCAAAAABAAAAAAAAACxMrgN4PAlgyDQPYDICtAtYGmwSAAAAAFjtbmCQ2cgVyEiuA1gabBL/////WO1uYPOXF2B8yW9gbEyuAwAAAAAAAAAA0Y5Wd/RdcGAGAAAAHEmuAxxJrgMAAgAA/P///wEAAAAAAAAAAAAAAAAAAAAAAAAAAAAAAPjCUAZkdgAIAAAAACUAAAAMAAAAAwAAABgAAAAMAAAAAAAAABIAAAAMAAAAAQAAABYAAAAMAAAACAAAAFQAAABUAAAADAAAADcAAAAgAAAAWgAAAAEAAABVVY9BJrSPQQwAAABbAAAAAQAAAEwAAAAEAAAACwAAADcAAAAiAAAAWwAAAFAAAABYAGLS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B0AGUAbQAAAAAAAAAAAAAAAAAAAAAAAAAAAGxd+qMAAAAArEeuAxNUUl4BAAAAZEiuAyANAIQAAAAAWvYcLrhHrgNraMlgcN5QBgDBWQbaCbQLAgAAAHhJrgOBhS5g/////4RJrgOAGBZgmge0CzkAAABYTq4DURQWYHDeUAYAAAAAAAAAAAAAAEIBhS5gAAAAAAAAAEAo9GsSAQAAAORJrgMgAAAAAMrIFQAAAADgSa4DAAAAAAAAAAACAAAAAAAAAAAAAADRjlZ3dErUFQkAAABMSa4DTEmuAwACAAD8////AQAAAAAAAAAAAAAAAAAAAAAAAAAAAAAA+MJQBmR2AAgAAAAAJQAAAAwAAAAEAAAAGAAAAAwAAAAAAAAAEgAAAAwAAAABAAAAHgAAABgAAAAwAAAAOwAAAKwAAABXAAAAJQAAAAwAAAAEAAAAVAAAAKgAAAAxAAAAOwAAAKoAAABWAAAAAQAAAFVVj0EmtI9BMQAAADsAAAAPAAAATAAAAAAAAAAAAAAAAAAAAP//////////bAAAAFMAaABpAHIAbABlAHkAIABWAGkAYwBoAGkAbgBpAHmOCwAAAAsAAAAFAAAABwAAAAUAAAAKAAAACgAAAAUAAAAMAAAABQAAAAkAAAALAAAABQAAAAs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F0AAABxAAAAAQAAAFVVj0EmtI9BDwAAAGEAAAAPAAAATAAAAAAAAAAAAAAAAAAAAP//////////bAAAAFMAaABpAHIAbABlAHkAIABWAGkAYwBoAGkAbgBpACePBwAAAAcAAAADAAAABQAAAAMAAAAHAAAABgAAAAQAAAAIAAAAAwAAAAYAAAAHAAAAAwAAAAc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fAAAAA8AAAB2AAAARQAAAIYAAAABAAAAVVWPQSa0j0EPAAAAdgAAAAgAAABMAAAAAAAAAAAAAAAAAAAA//////////9cAAAAQwBvAG4AdABhAGQAbwByAAgAAAAIAAAABwAAAAQAAAAHAAAACAAAAAgAAAAFAAAASwAAAEAAAAAwAAAABQAAACAAAAABAAAAAQAAABAAAAAAAAAAAAAAAEABAACgAAAAAAAAAAAAAABAAQAAoAAAACUAAAAMAAAAAgAAACcAAAAYAAAABQAAAAAAAAD///8AAAAAACUAAAAMAAAABQAAAEwAAABkAAAADgAAAIsAAAAoAQAAmwAAAA4AAACLAAAAGwEAABEAAAAhAPAAAAAAAAAAAAAAAIA/AAAAAAAAAAAAAIA/AAAAAAAAAAAAAAAAAAAAAAAAAAAAAAAAAAAAAAAAAAAlAAAADAAAAAAAAIAoAAAADAAAAAUAAAAlAAAADAAAAAEAAAAYAAAADAAAAAAAAAASAAAADAAAAAEAAAAWAAAADAAAAAAAAABUAAAASAEAAA8AAACLAAAAJwEAAJsAAAABAAAAVVWPQSa0j0EPAAAAiwAAACoAAABMAAAABAAAAA4AAACLAAAAKQEAAJwAAACgAAAARgBpAHIAbQBhAGQAbwAgAHAAbwByADoAIABTAEgASQBSAEwARQBZACAAUgBBAFEAVQBFAEwAIABWAEkAQwBIAEkATgBJACAARgBSAEEATgBDAE8ABgAAAAMAAAAFAAAACwAAAAcAAAAIAAAACAAAAAQAAAAIAAAACAAAAAUAAAADAAAABAAAAAcAAAAJAAAAAwAAAAgAAAAGAAAABwAAAAcAAAAEAAAACAAAAAgAAAAKAAAACQAAAAcAAAAGAAAABAAAAAgAAAADAAAACAAAAAkAAAADAAAACgAAAAMAAAAEAAAABgAAAAgAAAAIAAAACgAAAAgAAAAKAAAAFgAAAAwAAAAAAAAAJQAAAAwAAAACAAAADgAAABQAAAAAAAAAEAAAABQAAAA=</Object>
  <Object Id="idInvalidSigLnImg">AQAAAGwAAAAAAAAAAAAAAD8BAACfAAAAAAAAAAAAAABmFgAAOwsAACBFTUYAAAEAJ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IVRoE0F0Fd/iOwwMOVFNhCFUaAPCoGQRw0md1hMuvA+hdGgQCAAAAkxsAAITLrwPYx68DElRndYBIGgQAAAAAUAAAADYAAABQVGd1AAAAAOV3Kqy4x68DAD8XBGhIGgTILhcEElRndWBaGgQAAAAAUAAAADcAAABQVGd1AAAAALV3Kqzox68DAD8XBEhaGgQQPgAAyC4XBGBoGgR8KpF3cPNXd6gAAAAAAAAADMivAwA/FwQAX2d1YGgaBAAAZ3UIyK8DAD8XBABfZ3UsyK8DaauPd8wgdHVgaBoEgtDBYLAHaHUBAAAAphGKuojIrwPR2Gh1AAAAAPjCUAZkdgAIAAAAACUAAAAMAAAAAQAAABgAAAAMAAAA/wAAABIAAAAMAAAAAQAAAB4AAAAYAAAAMAAAAAUAAACLAAAAFgAAACUAAAAMAAAAAQAAAFQAAACoAAAAMQAAAAUAAACJAAAAFQAAAAEAAABVVY9BJrSPQTEAAAAFAAAADwAAAEwAAAAAAAAAAAAAAAAAAAD//////////2wAAABGAGkAcgBtAGEAIABuAG8AIAB2AOEAbABpAGQAYQCJJQ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CcYZJ3IAAAAGg4wwMAAAAA+I7DA/iOwwPkU1NhAAAAAMdfbnUJAAAAAAAAAAAAAAAAAAAAAAAAAOCPwwMAAAAAAAAAAAAAAAAAAAAAAAAAAAAAAAAAAAAAAAAAAAAAAAAAAAAAAAAAAAAAAAAAAAAAAAAAAAAAAAB+EZV3AACLuhBJrgPo0Y53+I7DA8dfbnUAAAAA+NKOd///AAAAAAAA29OOd9vTjndASa4DREmuA+RTU2EAAAAAAAAAAAAAAAAHAAAAAAAAANGOVncJAAAABwAAAHhJrgN4Sa4DAAIAAPz///8BAAAAAAAAAAAAAAAAAAAA+MJQBuTEBnd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IAAAAFAAAAAAB8BMwBfAQAAAAAIAAAAIwefAQAAAAAAADDA4gefASImJoVhEeuA85djndsTK4Dzl2OdwAAAAAAAAAAIAAAAFjtbmAsSK4DoEeuA/q3YGEAAMMDAAAAACAAAABYGmwSSDnVFbRHrgN4Xg5gIAAAAAEAAAAAAAAALEyuA3g8CWDINA9gMgK0C1gabBIAAAAAWO1uYJDZyBXISK4DWBpsEv////9Y7W5g85cXYHzJb2BsTK4DAAAAAAAAAADRjlZ39F1wYAYAAAAcSa4DHEmuAwACAAD8////AQAAAAAAAAAAAAAAAAAAAAAAAAAAAAAA+MJQBmR2AAgAAAAAJQAAAAwAAAADAAAAGAAAAAwAAAAAAAAAEgAAAAwAAAABAAAAFgAAAAwAAAAIAAAAVAAAAFQAAAAMAAAANwAAACAAAABaAAAAAQAAAFVVj0EmtI9BDAAAAFsAAAABAAAATAAAAAQAAAALAAAANwAAACIAAABbAAAAUAAAAFgAyyM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bF36owAAAACsR64DE1RSXgEAAABkSK4DIA0AhAAAAABa9hwuuEeuA2toyWBw3lAGAMFZBtoJtAsCAAAAeEmuA4GFLmD/////hEmuA4AYFmCaB7QLOQAAAFhOrgNRFBZgcN5QBgAAAAAAAAAAAAAAQgGFLmAAAAAAAAAAQCj0axIBAAAA5EmuAyAAAAAAysgVAAAAAOBJrgMAAAAAAAAAAAIAAAAAAAAAAAAAANGOVnd0StQVCQAAAExJrgNMSa4DAAIAAPz///8BAAAAAAAAAAAAAAAAAAAAAAAAAAAAAAD4wlAGZHYACAAAAAAlAAAADAAAAAQAAAAYAAAADAAAAAAAAAASAAAADAAAAAEAAAAeAAAAGAAAADAAAAA7AAAArAAAAFcAAAAlAAAADAAAAAQAAABUAAAAqAAAADEAAAA7AAAAqgAAAFYAAAABAAAAVVWPQSa0j0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Sa0j0EPAAAAYQAAAA8AAABMAAAAAAAAAAAAAAAAAAAA//////////9sAAAAUwBoAGkAcgBsAGUAeQAgAFYAaQBjAGgAaQBuAGkAAAA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CgBAACbAAAADgAAAIsAAAAbAQAAEQAAACEA8AAAAAAAAAAAAAAAgD8AAAAAAAAAAAAAgD8AAAAAAAAAAAAAAAAAAAAAAAAAAAAAAAAAAAAAAAAAACUAAAAMAAAAAAAAgCgAAAAMAAAABQAAACUAAAAMAAAAAQAAABgAAAAMAAAAAAAAABIAAAAMAAAAAQAAABYAAAAMAAAAAAAAAFQAAABIAQAADwAAAIsAAAAnAQAAmwAAAAEAAABVVY9BJrSPQQ8AAACLAAAAKgAAAEwAAAAEAAAADgAAAIsAAAApAQAAnAAAAKAAAABGAGkAcgBtAGEAZABvACAAcABvAHIAOgAgAFMASABJAFIATABFAFkAIABSAEEAUQBVAEUATAAgAFYASQBDAEgASQBOAEkAIABGAFIAQQBOAEMATwAGAAAAAwAAAAUAAAALAAAABwAAAAgAAAAIAAAABAAAAAgAAAAIAAAABQAAAAMAAAAEAAAABwAAAAkAAAADAAAACAAAAAYAAAAHAAAABwAAAAQAAAAIAAAACAAAAAoAAAAJAAAABwAAAAYAAAAEAAAACAAAAAMAAAAIAAAACQAAAAMAAAAKAAAAAwAAAAQAAAAGAAAACAAAAAgAAAAKAAAAC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gqZEkl/mYy6S83ZhnvKFouYJRz8ErGlMMcLczBtbcpY=</DigestValue>
    </Reference>
    <Reference Type="http://www.w3.org/2000/09/xmldsig#Object" URI="#idOfficeObject">
      <DigestMethod Algorithm="http://www.w3.org/2001/04/xmlenc#sha256"/>
      <DigestValue>VrTgK58gz5EVlXP8ppmn4dI4+M/Bbhv4N9gRPlH0OEY=</DigestValue>
    </Reference>
    <Reference Type="http://uri.etsi.org/01903#SignedProperties" URI="#idSignedProperties">
      <Transforms>
        <Transform Algorithm="http://www.w3.org/TR/2001/REC-xml-c14n-20010315"/>
      </Transforms>
      <DigestMethod Algorithm="http://www.w3.org/2001/04/xmlenc#sha256"/>
      <DigestValue>wvPe2wudKE/wdst/BHu9tMfFCX4WQ6x1xXKJkFle21k=</DigestValue>
    </Reference>
    <Reference Type="http://www.w3.org/2000/09/xmldsig#Object" URI="#idValidSigLnImg">
      <DigestMethod Algorithm="http://www.w3.org/2001/04/xmlenc#sha256"/>
      <DigestValue>d4/aFpoRMG0JT10oJoDs5YQ/dxWPFZ8ScGDC2Zv63qM=</DigestValue>
    </Reference>
    <Reference Type="http://www.w3.org/2000/09/xmldsig#Object" URI="#idInvalidSigLnImg">
      <DigestMethod Algorithm="http://www.w3.org/2001/04/xmlenc#sha256"/>
      <DigestValue>Q6M6yuOJpqOEYgCnJUggb7O3W1wHlLsZNewFYSbkVpE=</DigestValue>
    </Reference>
  </SignedInfo>
  <SignatureValue>MIq3RjTW77UXb/rDLPaFtVysZtvJ/asDuK0Nmo5c2qN4T3XZhs8mAhVQ9G9Sc2cDyTtaKv/Rp5QU
f3z7Nj0XCuEoRZTdkoupnpPE9PHExpH9PM70DJ50auGnB7B99qP7SgdhsF/VZlOh+LeDHmp6Z0hi
4NNNim0nh2dtxwTpaQ9t6p/Weqf1yGaasCzuLaxqhbTUQJydWHtTBkdXagKnLD0Y2bgZSjFVqvMc
YAKJBdJFLHRiOfDOIOG6Q3fsZfpeGUtSEqF0eYAv8C+0iGEOKTZq8oCtP8OWuKT+cuK9V9WyQXqY
/nrraK3a1VaeV5pG3E40AksPNeEgGnXw7ozoUg==</SignatureValue>
  <KeyInfo>
    <X509Data>
      <X509Certificate>MIIHvzCCBaegAwIBAgIQZ2Z8b+drEM9iA/mcqH0Y2jANBgkqhkiG9w0BAQsFADBPMRcwFQYDVQQFEw5SVUMgODAwODAwOTktMDELMAkGA1UEBhMCUFkxETAPBgNVBAoMCFZJVCBTLkEuMRQwEgYDVQQDEwtDQS1WSVQgUy5BLjAeFw0yMjAyMDkxNzI3NTZaFw0yNDAyMDkxNzI3NTZaMIGdMRUwEwYDVQQqDAxKT1JHRSBEQU5JRUwxFDASBgNVBAQMC1VTQU5ESVZBUkFTMRIwEAYDVQQFEwlDSTgyMDk5MDkxITAfBgNVBAMMGEpPUkdFIERBTklFTCBVU0FORElWQVJBUzERMA8GA1UECwwIRklSTUEgRjIxFzAVBgNVBAoMDlBFUlNPTkEgRklTSUNBMQswCQYDVQQGEwJQWTCCASIwDQYJKoZIhvcNAQEBBQADggEPADCCAQoCggEBALvusLdqVX5tjaxIgLTH2XOLpC9VVOIOtd/290F/eyEM0XsKYWf8xY6h3dHgj7eI90YZy3HYbvz3xncCigsaw2ZHMNC/mqD/+jhir2ol6napu50yb5Uq1wqn6l2tIxJPHWuDTPzoBu6o6yeF646Lh1Pvqi4q196aTS9VmthQxOu23otSC615IvYfsUmgq+h3zqtg7m40alyJL8Bp2XKbcYxidPI3AKqaULrxaCPdVgTT9dG6ReJktVMAD4+U2y9Hvblm9o//b9Ni4oKsjrmhofWixPw1T5TuJrA4vpO5sIAGQyuXV45qhk0foAK65AgetkKnU8JMsGLvBW5ToW5ArCkCAwEAAaOCA0YwggNCMAwGA1UdEwEB/wQCMAAwDgYDVR0PAQH/BAQDAgXgMCwGA1UdJQEB/wQiMCAGCCsGAQUFBwMEBggrBgEFBQcDAgYKKwYBBAGCNxQCAjAdBgNVHQ4EFgQUKUTa27k1xibQNAFVlIGbSFnixAgwHwYDVR0jBBgwFoAUA2N8n21acqVTkbTb7JH7A198fJ0wggHYBgNVHSAEggHPMIIByzCCAccGDCsGAQQBgtlKAQEBBzCCAbUwMQYIKwYBBQUHAgEWJWh0dHBzOi8vd3d3LmVmaXJtYS5jb20ucHkvcmVwb3NpdG9yaW8wgcYGCCsGAQUFBwICMIG5GoG2RXN0ZSBlcyB1biBjZXJ0aWZpY2FkbyBUaXBvIEYyIGRlIHBlcnNvbmEgZu1zaWNhIGN1eWEgY2xhdmUgcHJpdmFkYSBlc3ThIGFsbWFjZW5hZGEgZW4gdW4gbfNkdWxvIGRlIGhhcmR3YXJlIHkgc29uIHV0aWxpemFkYXMgcGFyYSBhdXRlbnRpY2FyIGEgc3UgdGl0dWxhciB5IGdlbmVyYXIgZmlybWFzIGRpZ2l0YWxlcy4wgbYGCCsGAQUFBwICMIGpGoGmVGhpcyBpcyBhIFR5cGUgRjIgY2VydGlmaWNhdGUgb2YgcGh5c2ljYWwgcGVyc29uIHdob3NlIHByaXZhdGUga2V5IGlzIHN0b3JlZCBpbiBhIGhhcmR3YXJlIG1vZHVsZSBhbmQgdXNlZCB0byBhdXRoZW50aWNhdGUgdGhlIGhvbGRlciBhbmQgZ2VuZXJhdGUgZGlnaXRhbCBzaWduYXR1cmVzLjAcBgNVHREEFTATgRFKT1JHRUBWRVJCQU5LLk5FVDB2BggrBgEFBQcBAQRqMGgwKAYIKwYBBQUHMAGGHGh0dHBzOi8vd3d3LmVmaXJtYS5jb20ucHkvdmEwPAYIKwYBBQUHMAKGMGh0dHBzOi8vd3d3LmVmaXJtYS5jb20ucHkvcmVwb3NpdG9yaW8vZWZpcm1hLmNydDBCBgNVHR8EOzA5MDegNaAzhjFodHRwczovL3d3dy5lZmlybWEuY29tLnB5L3JlcG9zaXRvcmlvL2VmaXJtYTEuY3JsMA0GCSqGSIb3DQEBCwUAA4ICAQAH/GKIRdI0ObvRq/EeKDz70FzVRyziTODA1QaouBEBxIL1SaaJ9xLdnH28mddpj7hTxcmvX94+OU4+HXy+7epFbhsP/74FxjmNRC9KXuZ06z3aF9SVMhWcF0FPrRWOw1aVPooIKVLZ/q8I4ZNDuwCPchRdnImubkviKbKYWxHvdhHCZwQ2d2PJ6q9z4l2UUkXz6zcHBbe5iVhqpQ4Ie3V7YyMz1iPjyoGBo1VvFO+U5eSdQb0aVUqwuhj8t35hcFzH3WvaaJkKr9QPe3VTyapTwMSL5ofjGOu2cjRbdsJX6itEqFXuOjkC/V4elLaKQN85CL79bX6FdZpzasM8ELwZyx1tL+FXEQBN2z74byddMs6Ct3P0/TNkgORAb7komwlQQSxQVzbkTEKnh47o0ICoy8hejOTdQMaf/6CICxz2qSmfJR1maqjpahu6w21S7EAxEbqjn2mOYSrw+6MVto18i/DUlpda2DwHsgX5skA1TfIENZ/7CNm7wVUDg9bmNsFe/JzMR6ZkefO6dUyAg11YM7oBuUToR+L8902z0yHHFsHjMPpFLZtACqt22+BZbF+KeFX0B8z0fy+m4m9xFCJOUER1CMqLxwrV3BpUvJq/tbxuF1/0rGKzdGcwgvPQxKkusq7J4EK782KUadgASyC9nbzR9RISvnyjqmblnf/ZK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/aZfBWaWseU1q9cLM6WG76yTYttqKzQNinFUfNHuDtY=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XbvyFcrVvNncNpcJvdBPJyvJF7nd6cK292pXNgJggVw=</DigestValue>
      </Reference>
      <Reference URI="/xl/drawings/drawing10.xml?ContentType=application/vnd.openxmlformats-officedocument.drawing+xml">
        <DigestMethod Algorithm="http://www.w3.org/2001/04/xmlenc#sha256"/>
        <DigestValue>fGUSDqsw3VYz6pdnXuFr28rLl7Dd96mXEbi6if7NLDI=</DigestValue>
      </Reference>
      <Reference URI="/xl/drawings/drawing2.xml?ContentType=application/vnd.openxmlformats-officedocument.drawing+xml">
        <DigestMethod Algorithm="http://www.w3.org/2001/04/xmlenc#sha256"/>
        <DigestValue>pBfzVWcoXvtLsMTPls97D3y/LsVOWZuRGuRH2VpvrF0=</DigestValue>
      </Reference>
      <Reference URI="/xl/drawings/drawing3.xml?ContentType=application/vnd.openxmlformats-officedocument.drawing+xml">
        <DigestMethod Algorithm="http://www.w3.org/2001/04/xmlenc#sha256"/>
        <DigestValue>f1H7fUlYhth5fF+Msf6JpuAFkCnflnN+23oxrTRSNtU=</DigestValue>
      </Reference>
      <Reference URI="/xl/drawings/drawing4.xml?ContentType=application/vnd.openxmlformats-officedocument.drawing+xml">
        <DigestMethod Algorithm="http://www.w3.org/2001/04/xmlenc#sha256"/>
        <DigestValue>DB6HCpn7rc0CDKSm6hks9OPe9ZNHKR33AOapVgaM1Hk=</DigestValue>
      </Reference>
      <Reference URI="/xl/drawings/drawing5.xml?ContentType=application/vnd.openxmlformats-officedocument.drawing+xml">
        <DigestMethod Algorithm="http://www.w3.org/2001/04/xmlenc#sha256"/>
        <DigestValue>9BMQGFnRSfdit8aWkzWi+LteP6FEO6yIlM8p5oTLxGE=</DigestValue>
      </Reference>
      <Reference URI="/xl/drawings/drawing6.xml?ContentType=application/vnd.openxmlformats-officedocument.drawing+xml">
        <DigestMethod Algorithm="http://www.w3.org/2001/04/xmlenc#sha256"/>
        <DigestValue>J824qeS26QYqICLPFBg3gURsroIw6n4d8V7UxsxawiI=</DigestValue>
      </Reference>
      <Reference URI="/xl/drawings/drawing7.xml?ContentType=application/vnd.openxmlformats-officedocument.drawing+xml">
        <DigestMethod Algorithm="http://www.w3.org/2001/04/xmlenc#sha256"/>
        <DigestValue>/+wfx5FhRwWcvz29M8NejCwn96+xU/G65uo9V61KlzU=</DigestValue>
      </Reference>
      <Reference URI="/xl/drawings/drawing8.xml?ContentType=application/vnd.openxmlformats-officedocument.drawing+xml">
        <DigestMethod Algorithm="http://www.w3.org/2001/04/xmlenc#sha256"/>
        <DigestValue>LxI0H6sMbFAFESST04zQgWl3YyiB3voF6hwdjv5lJ0Y=</DigestValue>
      </Reference>
      <Reference URI="/xl/drawings/drawing9.xml?ContentType=application/vnd.openxmlformats-officedocument.drawing+xml">
        <DigestMethod Algorithm="http://www.w3.org/2001/04/xmlenc#sha256"/>
        <DigestValue>zAC6H3Ew/vaGEmcvUQn1jDxvtn/F6JR29CD014y+Hh8=</DigestValue>
      </Reference>
      <Reference URI="/xl/drawings/vmlDrawing1.vml?ContentType=application/vnd.openxmlformats-officedocument.vmlDrawing">
        <DigestMethod Algorithm="http://www.w3.org/2001/04/xmlenc#sha256"/>
        <DigestValue>KaP6pALo2K13rCXN3XRfln6IUttrCC+9wWuaaHR7x68=</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CI4aPCRqn9ATfSqIoiVB54JX9b2Ud0cxJi6Xo6+jYS0=</DigestValue>
      </Reference>
      <Reference URI="/xl/media/image3.emf?ContentType=image/x-emf">
        <DigestMethod Algorithm="http://www.w3.org/2001/04/xmlenc#sha256"/>
        <DigestValue>HC69OPC/lzMvsi41CfdV1ao4e7RDLim8GZc5Svrbhj8=</DigestValue>
      </Reference>
      <Reference URI="/xl/media/image4.emf?ContentType=image/x-emf">
        <DigestMethod Algorithm="http://www.w3.org/2001/04/xmlenc#sha256"/>
        <DigestValue>CRS9EteO1rJNjBeL1tYCebc0NHGonQkkaend2loCyKo=</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BCq9O5HHwm91X0cDGi4bjZg0oXnSgv7WGiCfkpesuIU=</DigestValue>
      </Reference>
      <Reference URI="/xl/printerSettings/printerSettings11.bin?ContentType=application/vnd.openxmlformats-officedocument.spreadsheetml.printerSettings">
        <DigestMethod Algorithm="http://www.w3.org/2001/04/xmlenc#sha256"/>
        <DigestValue>TRrCOIAvgyay9+dOHANtMRhI4Mlj24DaFIyKQoKcdPw=</DigestValue>
      </Reference>
      <Reference URI="/xl/printerSettings/printerSettings12.bin?ContentType=application/vnd.openxmlformats-officedocument.spreadsheetml.printerSettings">
        <DigestMethod Algorithm="http://www.w3.org/2001/04/xmlenc#sha256"/>
        <DigestValue>+CD8yXTcV7R0UPktSQ1iysCJtCvCSVF2j80e6m46HpQ=</DigestValue>
      </Reference>
      <Reference URI="/xl/printerSettings/printerSettings13.bin?ContentType=application/vnd.openxmlformats-officedocument.spreadsheetml.printerSettings">
        <DigestMethod Algorithm="http://www.w3.org/2001/04/xmlenc#sha256"/>
        <DigestValue>GyyR84UYFfbFvVrs+ip9vPggIMAXC0nxkmeUVNsGxCc=</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hqnMLvZ6XBY2fH1KhK00vJXWuxlSZRWkoKrdKDrIF2Q=</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aKO8XWThzgvGlTVSu23kX37OoqtKGS6PBUkmhsicI1Y=</DigestValue>
      </Reference>
      <Reference URI="/xl/printerSettings/printerSettings21.bin?ContentType=application/vnd.openxmlformats-officedocument.spreadsheetml.printerSettings">
        <DigestMethod Algorithm="http://www.w3.org/2001/04/xmlenc#sha256"/>
        <DigestValue>TRrCOIAvgyay9+dOHANtMRhI4Mlj24DaFIyKQoKcdPw=</DigestValue>
      </Reference>
      <Reference URI="/xl/printerSettings/printerSettings22.bin?ContentType=application/vnd.openxmlformats-officedocument.spreadsheetml.printerSettings">
        <DigestMethod Algorithm="http://www.w3.org/2001/04/xmlenc#sha256"/>
        <DigestValue>82lw6sm57LAZKDcAOrer8Dq0JuSR9K7a6PanFoORimg=</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NDWrMie8USMeuK4vnTyKRn1lK1b17bBTSTUo7MI+mLs=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TaA6KX/SRWPpmiasS8KGCRFI/mFTpQlGqiM07LbibG8=</DigestValue>
      </Reference>
      <Reference URI="/xl/printerSettings/printerSettings32.bin?ContentType=application/vnd.openxmlformats-officedocument.spreadsheetml.printerSettings">
        <DigestMethod Algorithm="http://www.w3.org/2001/04/xmlenc#sha256"/>
        <DigestValue>aKO8XWThzgvGlTVSu23kX37OoqtKGS6PBUkmhsicI1Y=</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35.bin?ContentType=application/vnd.openxmlformats-officedocument.spreadsheetml.printerSettings">
        <DigestMethod Algorithm="http://www.w3.org/2001/04/xmlenc#sha256"/>
        <DigestValue>TaA6KX/SRWPpmiasS8KGCRFI/mFTpQlGqiM07LbibG8=</DigestValue>
      </Reference>
      <Reference URI="/xl/printerSettings/printerSettings36.bin?ContentType=application/vnd.openxmlformats-officedocument.spreadsheetml.printerSettings">
        <DigestMethod Algorithm="http://www.w3.org/2001/04/xmlenc#sha256"/>
        <DigestValue>TaA6KX/SRWPpmiasS8KGCRFI/mFTpQlGqiM07LbibG8=</DigestValue>
      </Reference>
      <Reference URI="/xl/printerSettings/printerSettings37.bin?ContentType=application/vnd.openxmlformats-officedocument.spreadsheetml.printerSettings">
        <DigestMethod Algorithm="http://www.w3.org/2001/04/xmlenc#sha256"/>
        <DigestValue>uEytLUZB2XUIlp4S1X1OrZfSDIJ97PEGHsjzk1VUV2A=</DigestValue>
      </Reference>
      <Reference URI="/xl/printerSettings/printerSettings38.bin?ContentType=application/vnd.openxmlformats-officedocument.spreadsheetml.printerSettings">
        <DigestMethod Algorithm="http://www.w3.org/2001/04/xmlenc#sha256"/>
        <DigestValue>TaA6KX/SRWPpmiasS8KGCRFI/mFTpQlGqiM07LbibG8=</DigestValue>
      </Reference>
      <Reference URI="/xl/printerSettings/printerSettings39.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YA2+rTC7bebZiiDEzkXrNw9gf1uPqOZCkmX0y5VBRD0=</DigestValue>
      </Reference>
      <Reference URI="/xl/styles.xml?ContentType=application/vnd.openxmlformats-officedocument.spreadsheetml.styles+xml">
        <DigestMethod Algorithm="http://www.w3.org/2001/04/xmlenc#sha256"/>
        <DigestValue>TVPKIYSPEjlfPup/Pe71jSmyvaMn36G95whGykmLRiE=</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Wa/5s2bJ1tYdA3dQB4KRdp4qACUlAa6Lx3Ga82Ta4RU=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RgUgEwOakzmgiIIs1GULyd6+hawHOZlhuGZEecTQXtE=</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bXhoJJ1b1mAY6Pin8nimC7ApD3Apa+89cIhJJMr9HZY=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+Fb3qryQskFzM7xpGftcp8asHYksJjWAt2dTfunBfMs=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RYvNuPpMDc10dJQ5/7SUFGVZoSFhieruAw+zMKWzEWU=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N+XJFggPcBCcbU/7XTPzyEL7buaVDWYpukZQ9YmDbmo=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4LXK0cDvEQv66nO+gsuhUEgE4OipXQ8PQiDR9a3mVdU=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KJS4mMAO/81Cie4QodPjSiglLekvg7IQVUHG6stVjt0=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+Zat4UHtg0Sf6vtK4mSMcAuCS6v3FESUKOICM6FhEto=</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L4Ai8+oeW+lFs8pLSaka9a8j+nCr9AAaiyWIpxDneLQ=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+9e9e/23YyyN5PuNwj+aipewtHw/SpjetGhC9F/Nm+s=</DigestValue>
      </Reference>
      <Reference URI="/xl/worksheets/sheet1.xml?ContentType=application/vnd.openxmlformats-officedocument.spreadsheetml.worksheet+xml">
        <DigestMethod Algorithm="http://www.w3.org/2001/04/xmlenc#sha256"/>
        <DigestValue>Ij82QJ51KI/FJndiYbO9d2fh8+mMTQQtmDIorGdqSww=</DigestValue>
      </Reference>
      <Reference URI="/xl/worksheets/sheet10.xml?ContentType=application/vnd.openxmlformats-officedocument.spreadsheetml.worksheet+xml">
        <DigestMethod Algorithm="http://www.w3.org/2001/04/xmlenc#sha256"/>
        <DigestValue>Ff3J7bCiEIcOWBRLxLNJP/BRpTHNm+LZnDdwOaAZoSw=</DigestValue>
      </Reference>
      <Reference URI="/xl/worksheets/sheet11.xml?ContentType=application/vnd.openxmlformats-officedocument.spreadsheetml.worksheet+xml">
        <DigestMethod Algorithm="http://www.w3.org/2001/04/xmlenc#sha256"/>
        <DigestValue>fyGBCEfVA4HLsOqG0mw0B9BM8Tpa0lIZKsrH2fIP8GU=</DigestValue>
      </Reference>
      <Reference URI="/xl/worksheets/sheet12.xml?ContentType=application/vnd.openxmlformats-officedocument.spreadsheetml.worksheet+xml">
        <DigestMethod Algorithm="http://www.w3.org/2001/04/xmlenc#sha256"/>
        <DigestValue>L4bPQpb3Kg2LAxRjvrcMQM37JHrT0GPWFizjl7AQyaw=</DigestValue>
      </Reference>
      <Reference URI="/xl/worksheets/sheet13.xml?ContentType=application/vnd.openxmlformats-officedocument.spreadsheetml.worksheet+xml">
        <DigestMethod Algorithm="http://www.w3.org/2001/04/xmlenc#sha256"/>
        <DigestValue>48VWszAbzbfMv/rbtNKYG02QWNTZEL6APeEt3MbmeWc=</DigestValue>
      </Reference>
      <Reference URI="/xl/worksheets/sheet2.xml?ContentType=application/vnd.openxmlformats-officedocument.spreadsheetml.worksheet+xml">
        <DigestMethod Algorithm="http://www.w3.org/2001/04/xmlenc#sha256"/>
        <DigestValue>khGpzgvfmMbosX5U973k6iWRWlBI95KJt5omJgh98bU=</DigestValue>
      </Reference>
      <Reference URI="/xl/worksheets/sheet3.xml?ContentType=application/vnd.openxmlformats-officedocument.spreadsheetml.worksheet+xml">
        <DigestMethod Algorithm="http://www.w3.org/2001/04/xmlenc#sha256"/>
        <DigestValue>n/GO6rjqYMh8Il0aKxYd5DYRUqWx41D79j47aJjy2wY=</DigestValue>
      </Reference>
      <Reference URI="/xl/worksheets/sheet4.xml?ContentType=application/vnd.openxmlformats-officedocument.spreadsheetml.worksheet+xml">
        <DigestMethod Algorithm="http://www.w3.org/2001/04/xmlenc#sha256"/>
        <DigestValue>B7h/V1A5xNlsnVp8N6QARH8+oxpeaYiUzyD9mlAf6lI=</DigestValue>
      </Reference>
      <Reference URI="/xl/worksheets/sheet5.xml?ContentType=application/vnd.openxmlformats-officedocument.spreadsheetml.worksheet+xml">
        <DigestMethod Algorithm="http://www.w3.org/2001/04/xmlenc#sha256"/>
        <DigestValue>Ojv8WFXDtI0um594w2bCsOpe08lsJN9lC35OWIYe0MU=</DigestValue>
      </Reference>
      <Reference URI="/xl/worksheets/sheet6.xml?ContentType=application/vnd.openxmlformats-officedocument.spreadsheetml.worksheet+xml">
        <DigestMethod Algorithm="http://www.w3.org/2001/04/xmlenc#sha256"/>
        <DigestValue>XVhvym8UG5zNZCJ6L7SR74zjVB3IrVvi44nKsNWudsc=</DigestValue>
      </Reference>
      <Reference URI="/xl/worksheets/sheet7.xml?ContentType=application/vnd.openxmlformats-officedocument.spreadsheetml.worksheet+xml">
        <DigestMethod Algorithm="http://www.w3.org/2001/04/xmlenc#sha256"/>
        <DigestValue>Nu2q2ZQI39o55qp0EM1vzRqXY6p5l1geWnDkVg0X/QA=</DigestValue>
      </Reference>
      <Reference URI="/xl/worksheets/sheet8.xml?ContentType=application/vnd.openxmlformats-officedocument.spreadsheetml.worksheet+xml">
        <DigestMethod Algorithm="http://www.w3.org/2001/04/xmlenc#sha256"/>
        <DigestValue>OLD6ShFL7UEwrT1ja8AkvKXjYBc1WDTiTUUXN+zpH78=</DigestValue>
      </Reference>
      <Reference URI="/xl/worksheets/sheet9.xml?ContentType=application/vnd.openxmlformats-officedocument.spreadsheetml.worksheet+xml">
        <DigestMethod Algorithm="http://www.w3.org/2001/04/xmlenc#sha256"/>
        <DigestValue>ZHL2WL5w+LddreYrKukKF6xL3Rp1pwKVA6G4/dCBieU=</DigestValue>
      </Reference>
    </Manifest>
    <SignatureProperties>
      <SignatureProperty Id="idSignatureTime" Target="#idPackageSignature">
        <mdssi:SignatureTime xmlns:mdssi="http://schemas.openxmlformats.org/package/2006/digital-signature">
          <mdssi:Format>YYYY-MM-DDThh:mm:ssTZD</mdssi:Format>
          <mdssi:Value>2022-05-02T00:24:13Z</mdssi:Value>
        </mdssi:SignatureTime>
      </SignatureProperty>
    </SignatureProperties>
  </Object>
  <Object Id="idOfficeObject">
    <SignatureProperties>
      <SignatureProperty Id="idOfficeV1Details" Target="#idPackageSignature">
        <SignatureInfoV1 xmlns="http://schemas.microsoft.com/office/2006/digsig">
          <SetupID>{66C35606-6F89-4D44-B7F6-FE0D5C0F8291}</SetupID>
          <SignatureText>Jorge Usandivaras</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2022-05-02T00:24:13Z</xd:SigningTime>
          <xd:SigningCertificate>
            <xd:Cert>
              <xd:CertDigest>
                <DigestMethod Algorithm="http://www.w3.org/2001/04/xmlenc#sha256"/>
                <DigestValue>eJSnSqN0sAOaevwRwjZppmDJ+TYwDhAbk2BZUxltAXw=</DigestValue>
              </xd:CertDigest>
              <xd:IssuerSerial>
                <X509IssuerName>CN=CA-VIT S.A., O=VIT S.A., C=PY, SERIALNUMBER=RUC 80080099-0</X509IssuerName>
                <X509SerialNumber>137442621730154250932508268638196537562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H8BAAC/AAAAAAAAAAAAAAAkGAAAFgwAACBFTUYAAAEAvBsAAKoAAAAG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CcBAAAGAAAAagEAABoAAAAnAQAABgAAAEQAAAAVAAAAIQDwAAAAAAAAAAAAAACAPwAAAAAAAAAAAACAPwAAAAAAAAAAAAAAAAAAAAAAAAAAAAAAAAAAAAAAAAAAJQAAAAwAAAAAAACAKAAAAAwAAAABAAAAUgAAAHABAAABAAAA8P///wAAAAAAAAAAAAAAAJABAAAAAAABAAAAAHMAZQBnAG8AZQAgAHUAaQAAAAAAAAAAAAAAAAAAAAAAAAAAAAAAAAAAAAAAAAAAAAAAAAAAAAAAAAAAAAAAAAAAAAAAACAAAAAAAAAAMCFO+38AAAAwIU77fwAAnDoETvt/AAAAAP/W+38AAOHOdE37fwAAMBb/1vt/AACcOgRO+38AAMgWAAAAAAAAQAAAwPt/AAAAAP/W+38AALHRdE37fwAABAAAAAAAAAAwFv/W+38AAJC0OedgAAAAnDoETgAAAABIAAAAAAAAAJw6BE77fwAAqDMhTvt/AADAPgRO+38AAAEAAAAAAAAAPmQETvt/AAAAAP/W+38AAAAAAAAAAAAAAAAAAAAAAAAAAAAAAAAAADBXYjDpAQAAW6a61ft/AABwtTnnYAAAAAm2OedgAAAAAAAAAAAAAAAAAAAAZHYACAAAAAAlAAAADAAAAAEAAAAYAAAADAAAAAAAAAASAAAADAAAAAEAAAAeAAAAGAAAACcBAAAGAAAAawEAABsAAAAlAAAADAAAAAEAAABUAAAAfAAAACgBAAAGAAAAaQEAABoAAAABAAAAAMCAQY7jgEEoAQAABgAAAAgAAABMAAAAAAAAAAAAAAAAAAAA//////////9cAAAANQAvADEALwAyADAAMgAyAAkAAAAGAAAACQAAAAYAAAAJAAAACQAAAAkAAAAJAAAASwAAAEAAAAAwAAAABQAAACAAAAABAAAAAQAAABAAAAAAAAAAAAAAAIABAADAAAAAAAAAAAAAAACAAQAAwAAAAFIAAABwAQAAAgAAABQAAAAJAAAAAAAAAAAAAAC8AgAAAAAAAAECAiJTAHkAcwB0AGUAbQAAAAAAAAAAAAAAAAAAAAAAAAAAAAAAAAAAAAAAAAAAAAAAAAAAAAAAAAAAAAAAAAAAAAAAAAAAABCpTi7pAQAAAAAAAAAAAAABAAAA6QEAAIiu3dX7fwAAAAAAAAAAAACAP//W+38AAAkAAAABAAAACQAAAAAAAAAAAAAAAAAAAAAAAAAAAAAAqq+/A0gdAAARAAAAAAAAAOC89DzpAQAA0D/1PukBAAAwV2Iw6QEAAHDUOecAAAAAAAAAAAAAAAAHAAAAAAAAAAAAAAAAAAAArNM552AAAADp0znnYAAAAGG3ttX7fwAAAAAAAAAAAADwVQK3AAAAAOC89DzpAQAAAAAAAAAAAAAwV2Iw6QEAAFumutX7fwAAUNM552AAAADp0znnYAAAAJAynkLpAQ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BBLukBAAAEAAAA6QEAACgAAAAAAAAAiK7d1ft/AAAAAAAAAAAAAGiXYUn7fwAA/////wIAAABA5VlH6QEAAAAAAAAAAAAAAAAAAAAAAAAKJL4DSB0AAAAAAAAAAAAAAAAAAPt/AADg////AAAAADBXYjDpAQAA6F445wAAAAAAAAAAAAAAAAYAAAAAAAAAAAAAAAAAAAAMXjjnYAAAAEleOOdgAAAAYbe21ft/AAABAAAAAAAAAJC2X0cAAAAASHuISft/AADg2VlH6QEAADBXYjDpAQAAW6a61ft/AACwXTjnYAAAAEleOOdgAAAAwGWeQukB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EYAAAD6AAAAZQAAADoAAABGAAAAwQAAACAAAAAhAPAAAAAAAAAAAAAAAIA/AAAAAAAAAAAAAIA/AAAAAAAAAAAAAAAAAAAAAAAAAAAAAAAAAAAAAAAAAAAlAAAADAAAAAAAAIAoAAAADAAAAAQAAABSAAAAcAEAAAQAAADo////AAAAAAAAAAAAAAAAkAEAAAAAAAEAAAAAcwBlAGcAbwBlACAAdQBpAAAAAAAAAAAAAAAAAAAAAAAAAAAAAAAAAAAAAAAAAAAAAAAAAAAAAAAAAAAAAAAAAAAAAAAQu2FJ+38AAAAAAAD7fwAAELthSft/AACIrt3V+38AAAAAAAAAAAAAAAAAAAAAAACwyV9H6QEAAAAAAAAAAAAAAAAAAAAAAAAAAAAAAAAAAJokvgNIHQAA5mrYSPt/AADIs2FJ+38AAOj///8AAAAAMFdiMOkBAABYXzjnAAAAAAAAAAAAAAAACQAAAAAAAAAAAAAAAAAAAHxeOOdgAAAAuV4452AAAABht7bV+38AABC7YUn7fwAAZDLhSAAAAACwZjjnYAAAAAAAAAAAAAAAMFdiMOkBAABbprrV+38AACBeOOdgAAAAuV4452AAAACwVJ5C6QEAAAAAAABkdgAIAAAAACUAAAAMAAAABAAAABgAAAAMAAAAAAAAABIAAAAMAAAAAQAAAB4AAAAYAAAAOgAAAEYAAAD7AAAAZgAAACUAAAAMAAAABAAAAFQAAAC0AAAAOwAAAEYAAAD5AAAAZQAAAAEAAAAAwIBBjuOAQTsAAABGAAAAEQAAAEwAAAAAAAAAAAAAAAAAAAD//////////3AAAABKAG8AcgBnAGUAIABVAHMAYQBuAGQAaQB2AGEAcgBhAHMAAAAJAAAADgAAAAgAAAAOAAAADQAAAAcAAAAQAAAACgAAAAwAAAAOAAAADgAAAAYAAAAMAAAADAAAAAgAAAAMAAAACgAAAEsAAABAAAAAMAAAAAUAAAAgAAAAAQAAAAEAAAAQAAAAAAAAAAAAAACAAQAAwAAAAAAAAAAAAAAAgAEAAMAAAAAlAAAADAAAAAIAAAAnAAAAGAAAAAUAAAAAAAAA////AAAAAAAlAAAADAAAAAUAAABMAAAAZAAAAAAAAAByAAAAfwEAALoAAAAAAAAAcgAAAIABAABJAAAAIQDwAAAAAAAAAAAAAACAPwAAAAAAAAAAAACAPwAAAAAAAAAAAAAAAAAAAAAAAAAAAAAAAAAAAAAAAAAAJQAAAAwAAAAAAACAKAAAAAwAAAAFAAAAJwAAABgAAAAFAAAAAAAAAP///wAAAAAAJQAAAAwAAAAFAAAATAAAAGQAAAAVAAAAcgAAAGoBAACGAAAAFQAAAHIAAABWAQAAFQAAACEA8AAAAAAAAAAAAAAAgD8AAAAAAAAAAAAAgD8AAAAAAAAAAAAAAAAAAAAAAAAAAAAAAAAAAAAAAAAAACUAAAAMAAAAAAAAgCgAAAAMAAAABQAAACUAAAAMAAAAAQAAABgAAAAMAAAAAAAAABIAAAAMAAAAAQAAAB4AAAAYAAAAFQAAAHIAAABrAQAAhwAAACUAAAAMAAAAAQAAAFQAAAC0AAAAFgAAAHIAAACUAAAAhgAAAAEAAAAAwIBBjuOAQRYAAAByAAAAEQAAAEwAAAAAAAAAAAAAAAAAAAD//////////3AAAABKAG8AcgBnAGUAIABVAHMAYQBuAGQAaQB2AGEAcgBhAHMAqewGAAAACQAAAAYAAAAJAAAACAAAAAQAAAALAAAABwAAAAgAAAAJAAAACQAAAAQAAAAIAAAACAAAAAYAAAAIAAAABwAAAEsAAABAAAAAMAAAAAUAAAAgAAAAAQAAAAEAAAAQAAAAAAAAAAAAAACAAQAAwAAAAAAAAAAAAAAAgAEAAMAAAAAlAAAADAAAAAIAAAAnAAAAGAAAAAUAAAAAAAAA////AAAAAAAlAAAADAAAAAUAAABMAAAAZAAAABUAAACMAAAAagEAAKAAAAAVAAAAjAAAAFYBAAAVAAAAIQDwAAAAAAAAAAAAAACAPwAAAAAAAAAAAACAPwAAAAAAAAAAAAAAAAAAAAAAAAAAAAAAAAAAAAAAAAAAJQAAAAwAAAAAAACAKAAAAAwAAAAFAAAAJQAAAAwAAAABAAAAGAAAAAwAAAAAAAAAEgAAAAwAAAABAAAAHgAAABgAAAAVAAAAjAAAAGsBAAChAAAAJQAAAAwAAAABAAAAVAAAAKwAAAAWAAAAjAAAAH0AAACgAAAAAQAAAADAgEGO44BBFgAAAIwAAAAQAAAATAAAAAAAAAAAAAAAAAAAAP//////////bAAAAEQAaQByAGUAYwB0AG8AcgAgAFQAaQB0AHUAbABhAHIACwAAAAQAAAAGAAAACAAAAAcAAAAFAAAACQAAAAYAAAAEAAAACAAAAAQAAAAFAAAACQAAAAQAAAAIAAAABgAAAEsAAABAAAAAMAAAAAUAAAAgAAAAAQAAAAEAAAAQAAAAAAAAAAAAAACAAQAAwAAAAAAAAAAAAAAAgAEAAMAAAAAlAAAADAAAAAIAAAAnAAAAGAAAAAUAAAAAAAAA////AAAAAAAlAAAADAAAAAUAAABMAAAAZAAAABUAAACmAAAAOAEAALoAAAAVAAAApgAAACQBAAAVAAAAIQDwAAAAAAAAAAAAAACAPwAAAAAAAAAAAACAPwAAAAAAAAAAAAAAAAAAAAAAAAAAAAAAAAAAAAAAAAAAJQAAAAwAAAAAAACAKAAAAAwAAAAFAAAAJQAAAAwAAAABAAAAGAAAAAwAAAAAAAAAEgAAAAwAAAABAAAAFgAAAAwAAAAAAAAAVAAAACABAAAWAAAApgAAADcBAAC6AAAAAQAAAADAgEGO44BBFgAAAKYAAAAjAAAATAAAAAQAAAAVAAAApgAAADkBAAC7AAAAlAAAAFMAaQBnAG4AZQBkACAAYgB5ADoAIABKAE8AUgBHAEUAIABEAEEATgBJAEUATAAgAFUAUwBBAE4ARABJAFYAQQBSAEEAUwAAAAkAAAAEAAAACQAAAAkAAAAIAAAACQAAAAQAAAAJAAAACAAAAAMAAAAEAAAABgAAAAwAAAAKAAAACwAAAAgAAAAEAAAACwAAAAoAAAAMAAAABAAAAAgAAAAIAAAABAAAAAsAAAAJAAAACgAAAAwAAAALAAAABAAAAAoAAAAKAAAACgAAAAoAAAAJAAAAFgAAAAwAAAAAAAAAJQAAAAwAAAACAAAADgAAABQAAAAAAAAAEAAAABQAAAA=</Object>
  <Object Id="idInvalidSigLnImg">AQAAAGwAAAAAAAAAAAAAAH8BAAC/AAAAAAAAAAAAAAAkGAAAFgwAACBFTUYAAAEAgCMAALEAAAAG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CAAAAAAAAAAMCFO+38AAAAwIU77fwAAnDoETvt/AAAAAP/W+38AAOHOdE37fwAAMBb/1vt/AACcOgRO+38AAMgWAAAAAAAAQAAAwPt/AAAAAP/W+38AALHRdE37fwAABAAAAAAAAAAwFv/W+38AAJC0OedgAAAAnDoETgAAAABIAAAAAAAAAJw6BE77fwAAqDMhTvt/AADAPgRO+38AAAEAAAAAAAAAPmQETvt/AAAAAP/W+38AAAAAAAAAAAAAAAAAAAAAAAAAAAAAAAAAADBXYjDpAQAAW6a61ft/AABwtTnnYAAAAAm2Oedg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EKlOLukBAAAAAAAAAAAAAAEAAADpAQAAiK7d1ft/AAAAAAAAAAAAAIA//9b7fwAACQAAAAEAAAAJAAAAAAAAAAAAAAAAAAAAAAAAAAAAAACqr78DSB0AABEAAAAAAAAA4Lz0POkBAADQP/U+6QEAADBXYjDpAQAAcNQ55wAAAAAAAAAAAAAAAAcAAAAAAAAAAAAAAAAAAACs0znnYAAAAOnTOedgAAAAYbe21ft/AAAAAAAAAAAAAPBVArcAAAAA4Lz0POkBAAAAAAAAAAAAADBXYjDpAQAAW6a61ft/AABQ0znnYAAAAOnTOedgAAAAkDKeQukB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EEu6QEAAAQAAADpAQAAKAAAAAAAAACIrt3V+38AAAAAAAAAAAAAaJdhSft/AAD/////AgAAAEDlWUfpAQAAAAAAAAAAAAAAAAAAAAAAAAokvgNIHQAAAAAAAAAAAAAAAAAA+38AAOD///8AAAAAMFdiMOkBAADoXjjnAAAAAAAAAAAAAAAABgAAAAAAAAAAAAAAAAAAAAxeOOdgAAAASV4452AAAABht7bV+38AAAEAAAAAAAAAkLZfRwAAAABIe4hJ+38AAODZWUfpAQAAMFdiMOkBAABbprrV+38AALBdOOdgAAAASV4452AAAADAZZ5C6QE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PoAAABlAAAAOgAAAEYAAADBAAAAIAAAACEA8AAAAAAAAAAAAAAAgD8AAAAAAAAAAAAAgD8AAAAAAAAAAAAAAAAAAAAAAAAAAAAAAAAAAAAAAAAAACUAAAAMAAAAAAAAgCgAAAAMAAAABAAAAFIAAABwAQAABAAAAOj///8AAAAAAAAAAAAAAACQAQAAAAAAAQAAAABzAGUAZwBvAGUAIAB1AGkAAAAAAAAAAAAAAAAAAAAAAAAAAAAAAAAAAAAAAAAAAAAAAAAAAAAAAAAAAAAAAAAAAAAAABC7YUn7fwAAAAAAAPt/AAAQu2FJ+38AAIiu3dX7fwAAAAAAAAAAAAAAAAAAAAAAALDJX0fpAQAAAAAAAAAAAAAAAAAAAAAAAAAAAAAAAAAAmiS+A0gdAADmathI+38AAMizYUn7fwAA6P///wAAAAAwV2Iw6QEAAFhfOOcAAAAAAAAAAAAAAAAJAAAAAAAAAAAAAAAAAAAAfF4452AAAAC5XjjnYAAAAGG3ttX7fwAAELthSft/AABkMuFIAAAAALBmOOdgAAAAAAAAAAAAAAAwV2Iw6QEAAFumutX7fwAAIF4452AAAAC5XjjnYAAAALBUnkLpAQAAAAAAAGR2AAgAAAAAJQAAAAwAAAAEAAAAGAAAAAwAAAAAAAAAEgAAAAwAAAABAAAAHgAAABgAAAA6AAAARgAAAPsAAABmAAAAJQAAAAwAAAAEAAAAVAAAALQAAAA7AAAARgAAAPkAAABlAAAAAQAAAADAgEGO44BBOwAAAEYAAAARAAAATAAAAAAAAAAAAAAAAAAAAP//////////cAAAAEoAbwByAGcAZQAgAFUAcwBhAG4AZABpAHYAYQByAGEAcwAAAAkAAAAOAAAACAAAAA4AAAANAAAABwAAABAAAAAKAAAADAAAAA4AAAAOAAAABgAAAAwAAAAMAAAACAAAAAwAAAAKAAAASwAAAEAAAAAwAAAABQAAACAAAAABAAAAAQAAABAAAAAAAAAAAAAAAIABAADAAAAAAAAAAAAAAACAAQAAwAAAACUAAAAMAAAAAgAAACcAAAAYAAAABQAAAAAAAAD///8AAAAAACUAAAAMAAAABQAAAEwAAABkAAAAAAAAAHIAAAB/AQAAugAAAAAAAAByAAAAgAEAAEkAAAAhAPAAAAAAAAAAAAAAAIA/AAAAAAAAAAAAAIA/AAAAAAAAAAAAAAAAAAAAAAAAAAAAAAAAAAAAAAAAAAAlAAAADAAAAAAAAIAoAAAADAAAAAUAAAAnAAAAGAAAAAUAAAAAAAAA////AAAAAAAlAAAADAAAAAUAAABMAAAAZAAAABUAAAByAAAAagEAAIYAAAAVAAAAcgAAAFYBAAAVAAAAIQDwAAAAAAAAAAAAAACAPwAAAAAAAAAAAACAPwAAAAAAAAAAAAAAAAAAAAAAAAAAAAAAAAAAAAAAAAAAJQAAAAwAAAAAAACAKAAAAAwAAAAFAAAAJQAAAAwAAAABAAAAGAAAAAwAAAAAAAAAEgAAAAwAAAABAAAAHgAAABgAAAAVAAAAcgAAAGsBAACHAAAAJQAAAAwAAAABAAAAVAAAALQAAAAWAAAAcgAAAJQAAACGAAAAAQAAAADAgEGO44BBFgAAAHIAAAARAAAATAAAAAAAAAAAAAAAAAAAAP//////////cAAAAEoAbwByAGcAZQAgAFUAcwBhAG4AZABpAHYAYQByAGEAcwAAAAYAAAAJAAAABgAAAAkAAAAIAAAABAAAAAsAAAAHAAAACAAAAAkAAAAJAAAABAAAAAgAAAAIAAAABgAAAAgAAAAHAAAASwAAAEAAAAAwAAAABQAAACAAAAABAAAAAQAAABAAAAAAAAAAAAAAAIABAADAAAAAAAAAAAAAAACAAQAAwAAAACUAAAAMAAAAAgAAACcAAAAYAAAABQAAAAAAAAD///8AAAAAACUAAAAMAAAABQAAAEwAAABkAAAAFQAAAIwAAABqAQAAoAAAABUAAACMAAAAVgEAABUAAAAhAPAAAAAAAAAAAAAAAIA/AAAAAAAAAAAAAIA/AAAAAAAAAAAAAAAAAAAAAAAAAAAAAAAAAAAAAAAAAAAlAAAADAAAAAAAAIAoAAAADAAAAAUAAAAlAAAADAAAAAEAAAAYAAAADAAAAAAAAAASAAAADAAAAAEAAAAeAAAAGAAAABUAAACMAAAAawEAAKEAAAAlAAAADAAAAAEAAABUAAAArAAAABYAAACMAAAAfQAAAKAAAAABAAAAAMCAQY7jgEEWAAAAjAAAABAAAABMAAAAAAAAAAAAAAAAAAAA//////////9sAAAARABpAHIAZQBjAHQAbwByACAAVABpAHQAdQBsAGEAcgALAAAABAAAAAYAAAAIAAAABwAAAAUAAAAJAAAABgAAAAQAAAAIAAAABAAAAAUAAAAJAAAABAAAAAgAAAAGAAAASwAAAEAAAAAwAAAABQAAACAAAAABAAAAAQAAABAAAAAAAAAAAAAAAIABAADAAAAAAAAAAAAAAACAAQAAwAAAACUAAAAMAAAAAgAAACcAAAAYAAAABQAAAAAAAAD///8AAAAAACUAAAAMAAAABQAAAEwAAABkAAAAFQAAAKYAAAA4AQAAugAAABUAAACmAAAAJAEAABUAAAAhAPAAAAAAAAAAAAAAAIA/AAAAAAAAAAAAAIA/AAAAAAAAAAAAAAAAAAAAAAAAAAAAAAAAAAAAAAAAAAAlAAAADAAAAAAAAIAoAAAADAAAAAUAAAAlAAAADAAAAAEAAAAYAAAADAAAAAAAAAASAAAADAAAAAEAAAAWAAAADAAAAAAAAABUAAAAIAEAABYAAACmAAAANwEAALoAAAABAAAAAMCAQY7jgEEWAAAApgAAACMAAABMAAAABAAAABUAAACmAAAAOQEAALsAAACUAAAAUwBpAGcAbgBlAGQAIABiAHkAOgAgAEoATwBSAEcARQAgAEQAQQBOAEkARQBMACAAVQBTAEEATgBEAEkAVgBBAFIAQQBTAAAACQAAAAQAAAAJAAAACQAAAAgAAAAJAAAABAAAAAkAAAAIAAAAAwAAAAQAAAAGAAAADAAAAAoAAAALAAAACAAAAAQAAAALAAAACgAAAAwAAAAEAAAACAAAAAgAAAAEAAAACwAAAAkAAAAKAAAADAAAAAsAAAAEAAAACgAAAAoAAAAKAAAACgAAAAk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qDsAaoT1r9Ue0L+30lDMcEw3CWfLxfZm2cvGnKFjLlc=</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HCpDqlFduUfPT4mqqc/ANqkCTbqgwG5hfO7QL4Bux14=</DigestValue>
    </Reference>
  </SignedInfo>
  <SignatureValue>yyFFZv1ZydgTBeouoS4Ozti4EhYTFTzJgLb4A1WZZUi+lo0H4nKyXdgt5QFG9bp1qHgzPFZbmv8/
Ryq8ZQjhqv173zUfrq/8vvvkrjkKc4CUb72Z5WMo4lZp57FCNy98cVjjAUBlZzLP/s4Nj/YbjsQp
QdPAuoYJL4wgbAShs8io9/WSQQ4Oq4UiCR+DpNCZd0VNYSodyvwv1zJPDg8F8Lwtg5MCWDLqpkT/
+xbuNxSYLIkOSkLTOlNDjwToUyLpFJC74zw4xTOSMXl1YBlkgAfI4G+RxhC+9BsVgvI9bxmr47K/
fAMZ6y/y1Ix2POl8UgRpI+DUuJ4er/0KeeMJww==</SignatureValue>
  <KeyInfo>
    <X509Data>
      <X509Certificate>MIIH1TCCBb2gAwIBAgIQR0H6yIfXogBh1Zx/69pT3zANBgkqhkiG9w0BAQsFADBPMRcwFQYDVQQFEw5SVUMgODAwODAwOTktMDELMAkGA1UEBhMCUFkxETAPBgNVBAoMCFZJVCBTLkEuMRQwEgYDVQQDEwtDQS1WSVQgUy5BLjAeFw0yMjAxMDUxMzI2MjNaFw0yNDAxMDUxMzI2MjNaMIGnMRYwFAYDVQQqDA1BRFJJQU5BIE1BUklBMRgwFgYDVQQEDA9GSUxJWlpPTEEgU0VSUkExEjAQBgNVBAUTCUNJMTA1MzM3OTEmMCQGA1UEAwwdQURSSUFOQSBNQVJJQSBGSUxJWlpPTEEgU0VSUkExETAPBgNVBAsMCEZJUk1BIEYyMRcwFQYDVQQKDA5QRVJTT05BIEZJU0lDQTELMAkGA1UEBhMCUFkwggEiMA0GCSqGSIb3DQEBAQUAA4IBDwAwggEKAoIBAQDgLrwkO1ANY7exT8gMlkhjzd769OomyBBgb8iXANFKDpUapHmlBtcE2LPnRYoiaoYFpCp5WiYj30tPEAbabq/cW2xfgu6Q8V2is3I2ikbqZ0vQe40y71Ji16INWc5N4H7SqgebXbqs42D7uTzYbJ6WL4pyjV19KtfE+DLTKgXJOKBnB7dljDkyxAmu9RvpgLkooDxnMCTecWl9G4AajzWQXlyOpE4Z7TeMku1jtGeHAb+C37u+VgWcB27SdOfGXsjKRjne56EG00GWTVeoSeyoJHj+PFdK7UWcNzatMCpHFlNRRr0toutiL3DMRZjxTR50XpGjVjbsXIiVAqdtkEYxAgMBAAGjggNSMIIDTjAMBgNVHRMBAf8EAjAAMA4GA1UdDwEB/wQEAwIF4DAsBgNVHSUBAf8EIjAgBggrBgEFBQcDBAYIKwYBBQUHAwIGCisGAQQBgjcUAgIwHQYDVR0OBBYEFOfF6NUZRzwRIkjxex0nxg8XnXVm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KAYDVR0RBCEwH4EdQURSSUFOQS5GSUxJWlpPTEFASVRBVS5DT00uUFkwdgYIKwYBBQUHAQEEajBoMCgGCCsGAQUFBzABhhxodHRwczovL3d3dy5lZmlybWEuY29tLnB5L3ZhMDwGCCsGAQUFBzAChjBodHRwczovL3d3dy5lZmlybWEuY29tLnB5L3JlcG9zaXRvcmlvL2VmaXJtYS5jcnQwQgYDVR0fBDswOTA3oDWgM4YxaHR0cHM6Ly93d3cuZWZpcm1hLmNvbS5weS9yZXBvc2l0b3Jpby9lZmlybWExLmNybDANBgkqhkiG9w0BAQsFAAOCAgEACyQ+Sadb8y1tuFYHfQ166SZgkTv4jGyeN/1uajA9a5wFXuHXtSSeCHQSTCIC3ydd+0lq3vbNi1YOnCCb74P8zR1/K8jl+oKnzj+neOReYOhCcW2w3io2/GQfsLpww0fJGqteTIyCU4D+MF0CpXT9MJDcfOrmQ8EG66vslknLkdfeSgkrc66KjH8hJh7coqh8Up8JcXxEedqUpuPNNjnzktG7BfaXd2TyqE7bz6EnU5ZuTAopjkiGL0sh6SPm1pIpdQagbplsXHSctL7An/fb06jqxfywnKkdZJO0aqUJ50vHmvs74YECez801Naz3H63OVdSCcbFiEb9danC2lhxZWhVqZL/8/EGOLZDzBppN4VhW6LzkORlOjfR0aSUO8e9puRCcKL1Vhb2KPs4wWz7JJRlYy4mfvtJMG5RURAjrYEqVR/ypZLaYsrlTj8WqaDBi1AGpOcqczGIW5y7k5DvUoLUKPiX9nok92PkvXNJ5PdQqVShO4whqeVMYLNE/Kcq47cf59pdePhRJL7lMCgWRiPDP0Eb1nukG25hh5Gb20VGt+fSiI4KHCG17IMw4hMZ6GEf9X8+cYfiIMijVlOEYHBaZ70OaLWN/z/QDTeoYjoYaB5Ha7BzS+r5nxMyg9RSPK8Edgi6GVl971NaZDQ3enNLO0ofXx0IZ+PGY9/Qfq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/aZfBWaWseU1q9cLM6WG76yTYttqKzQNinFUfNHuDtY=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XbvyFcrVvNncNpcJvdBPJyvJF7nd6cK292pXNgJggVw=</DigestValue>
      </Reference>
      <Reference URI="/xl/drawings/drawing10.xml?ContentType=application/vnd.openxmlformats-officedocument.drawing+xml">
        <DigestMethod Algorithm="http://www.w3.org/2001/04/xmlenc#sha256"/>
        <DigestValue>fGUSDqsw3VYz6pdnXuFr28rLl7Dd96mXEbi6if7NLDI=</DigestValue>
      </Reference>
      <Reference URI="/xl/drawings/drawing2.xml?ContentType=application/vnd.openxmlformats-officedocument.drawing+xml">
        <DigestMethod Algorithm="http://www.w3.org/2001/04/xmlenc#sha256"/>
        <DigestValue>pBfzVWcoXvtLsMTPls97D3y/LsVOWZuRGuRH2VpvrF0=</DigestValue>
      </Reference>
      <Reference URI="/xl/drawings/drawing3.xml?ContentType=application/vnd.openxmlformats-officedocument.drawing+xml">
        <DigestMethod Algorithm="http://www.w3.org/2001/04/xmlenc#sha256"/>
        <DigestValue>f1H7fUlYhth5fF+Msf6JpuAFkCnflnN+23oxrTRSNtU=</DigestValue>
      </Reference>
      <Reference URI="/xl/drawings/drawing4.xml?ContentType=application/vnd.openxmlformats-officedocument.drawing+xml">
        <DigestMethod Algorithm="http://www.w3.org/2001/04/xmlenc#sha256"/>
        <DigestValue>DB6HCpn7rc0CDKSm6hks9OPe9ZNHKR33AOapVgaM1Hk=</DigestValue>
      </Reference>
      <Reference URI="/xl/drawings/drawing5.xml?ContentType=application/vnd.openxmlformats-officedocument.drawing+xml">
        <DigestMethod Algorithm="http://www.w3.org/2001/04/xmlenc#sha256"/>
        <DigestValue>9BMQGFnRSfdit8aWkzWi+LteP6FEO6yIlM8p5oTLxGE=</DigestValue>
      </Reference>
      <Reference URI="/xl/drawings/drawing6.xml?ContentType=application/vnd.openxmlformats-officedocument.drawing+xml">
        <DigestMethod Algorithm="http://www.w3.org/2001/04/xmlenc#sha256"/>
        <DigestValue>J824qeS26QYqICLPFBg3gURsroIw6n4d8V7UxsxawiI=</DigestValue>
      </Reference>
      <Reference URI="/xl/drawings/drawing7.xml?ContentType=application/vnd.openxmlformats-officedocument.drawing+xml">
        <DigestMethod Algorithm="http://www.w3.org/2001/04/xmlenc#sha256"/>
        <DigestValue>/+wfx5FhRwWcvz29M8NejCwn96+xU/G65uo9V61KlzU=</DigestValue>
      </Reference>
      <Reference URI="/xl/drawings/drawing8.xml?ContentType=application/vnd.openxmlformats-officedocument.drawing+xml">
        <DigestMethod Algorithm="http://www.w3.org/2001/04/xmlenc#sha256"/>
        <DigestValue>LxI0H6sMbFAFESST04zQgWl3YyiB3voF6hwdjv5lJ0Y=</DigestValue>
      </Reference>
      <Reference URI="/xl/drawings/drawing9.xml?ContentType=application/vnd.openxmlformats-officedocument.drawing+xml">
        <DigestMethod Algorithm="http://www.w3.org/2001/04/xmlenc#sha256"/>
        <DigestValue>zAC6H3Ew/vaGEmcvUQn1jDxvtn/F6JR29CD014y+Hh8=</DigestValue>
      </Reference>
      <Reference URI="/xl/drawings/vmlDrawing1.vml?ContentType=application/vnd.openxmlformats-officedocument.vmlDrawing">
        <DigestMethod Algorithm="http://www.w3.org/2001/04/xmlenc#sha256"/>
        <DigestValue>KaP6pALo2K13rCXN3XRfln6IUttrCC+9wWuaaHR7x68=</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CI4aPCRqn9ATfSqIoiVB54JX9b2Ud0cxJi6Xo6+jYS0=</DigestValue>
      </Reference>
      <Reference URI="/xl/media/image3.emf?ContentType=image/x-emf">
        <DigestMethod Algorithm="http://www.w3.org/2001/04/xmlenc#sha256"/>
        <DigestValue>HC69OPC/lzMvsi41CfdV1ao4e7RDLim8GZc5Svrbhj8=</DigestValue>
      </Reference>
      <Reference URI="/xl/media/image4.emf?ContentType=image/x-emf">
        <DigestMethod Algorithm="http://www.w3.org/2001/04/xmlenc#sha256"/>
        <DigestValue>CRS9EteO1rJNjBeL1tYCebc0NHGonQkkaend2loCyKo=</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BCq9O5HHwm91X0cDGi4bjZg0oXnSgv7WGiCfkpesuIU=</DigestValue>
      </Reference>
      <Reference URI="/xl/printerSettings/printerSettings11.bin?ContentType=application/vnd.openxmlformats-officedocument.spreadsheetml.printerSettings">
        <DigestMethod Algorithm="http://www.w3.org/2001/04/xmlenc#sha256"/>
        <DigestValue>TRrCOIAvgyay9+dOHANtMRhI4Mlj24DaFIyKQoKcdPw=</DigestValue>
      </Reference>
      <Reference URI="/xl/printerSettings/printerSettings12.bin?ContentType=application/vnd.openxmlformats-officedocument.spreadsheetml.printerSettings">
        <DigestMethod Algorithm="http://www.w3.org/2001/04/xmlenc#sha256"/>
        <DigestValue>+CD8yXTcV7R0UPktSQ1iysCJtCvCSVF2j80e6m46HpQ=</DigestValue>
      </Reference>
      <Reference URI="/xl/printerSettings/printerSettings13.bin?ContentType=application/vnd.openxmlformats-officedocument.spreadsheetml.printerSettings">
        <DigestMethod Algorithm="http://www.w3.org/2001/04/xmlenc#sha256"/>
        <DigestValue>GyyR84UYFfbFvVrs+ip9vPggIMAXC0nxkmeUVNsGxCc=</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hqnMLvZ6XBY2fH1KhK00vJXWuxlSZRWkoKrdKDrIF2Q=</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aKO8XWThzgvGlTVSu23kX37OoqtKGS6PBUkmhsicI1Y=</DigestValue>
      </Reference>
      <Reference URI="/xl/printerSettings/printerSettings21.bin?ContentType=application/vnd.openxmlformats-officedocument.spreadsheetml.printerSettings">
        <DigestMethod Algorithm="http://www.w3.org/2001/04/xmlenc#sha256"/>
        <DigestValue>TRrCOIAvgyay9+dOHANtMRhI4Mlj24DaFIyKQoKcdPw=</DigestValue>
      </Reference>
      <Reference URI="/xl/printerSettings/printerSettings22.bin?ContentType=application/vnd.openxmlformats-officedocument.spreadsheetml.printerSettings">
        <DigestMethod Algorithm="http://www.w3.org/2001/04/xmlenc#sha256"/>
        <DigestValue>82lw6sm57LAZKDcAOrer8Dq0JuSR9K7a6PanFoORimg=</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NDWrMie8USMeuK4vnTyKRn1lK1b17bBTSTUo7MI+mLs=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TaA6KX/SRWPpmiasS8KGCRFI/mFTpQlGqiM07LbibG8=</DigestValue>
      </Reference>
      <Reference URI="/xl/printerSettings/printerSettings32.bin?ContentType=application/vnd.openxmlformats-officedocument.spreadsheetml.printerSettings">
        <DigestMethod Algorithm="http://www.w3.org/2001/04/xmlenc#sha256"/>
        <DigestValue>aKO8XWThzgvGlTVSu23kX37OoqtKGS6PBUkmhsicI1Y=</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35.bin?ContentType=application/vnd.openxmlformats-officedocument.spreadsheetml.printerSettings">
        <DigestMethod Algorithm="http://www.w3.org/2001/04/xmlenc#sha256"/>
        <DigestValue>TaA6KX/SRWPpmiasS8KGCRFI/mFTpQlGqiM07LbibG8=</DigestValue>
      </Reference>
      <Reference URI="/xl/printerSettings/printerSettings36.bin?ContentType=application/vnd.openxmlformats-officedocument.spreadsheetml.printerSettings">
        <DigestMethod Algorithm="http://www.w3.org/2001/04/xmlenc#sha256"/>
        <DigestValue>TaA6KX/SRWPpmiasS8KGCRFI/mFTpQlGqiM07LbibG8=</DigestValue>
      </Reference>
      <Reference URI="/xl/printerSettings/printerSettings37.bin?ContentType=application/vnd.openxmlformats-officedocument.spreadsheetml.printerSettings">
        <DigestMethod Algorithm="http://www.w3.org/2001/04/xmlenc#sha256"/>
        <DigestValue>uEytLUZB2XUIlp4S1X1OrZfSDIJ97PEGHsjzk1VUV2A=</DigestValue>
      </Reference>
      <Reference URI="/xl/printerSettings/printerSettings38.bin?ContentType=application/vnd.openxmlformats-officedocument.spreadsheetml.printerSettings">
        <DigestMethod Algorithm="http://www.w3.org/2001/04/xmlenc#sha256"/>
        <DigestValue>TaA6KX/SRWPpmiasS8KGCRFI/mFTpQlGqiM07LbibG8=</DigestValue>
      </Reference>
      <Reference URI="/xl/printerSettings/printerSettings39.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YA2+rTC7bebZiiDEzkXrNw9gf1uPqOZCkmX0y5VBRD0=</DigestValue>
      </Reference>
      <Reference URI="/xl/styles.xml?ContentType=application/vnd.openxmlformats-officedocument.spreadsheetml.styles+xml">
        <DigestMethod Algorithm="http://www.w3.org/2001/04/xmlenc#sha256"/>
        <DigestValue>TVPKIYSPEjlfPup/Pe71jSmyvaMn36G95whGykmLRiE=</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Wa/5s2bJ1tYdA3dQB4KRdp4qACUlAa6Lx3Ga82Ta4RU=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RgUgEwOakzmgiIIs1GULyd6+hawHOZlhuGZEecTQXtE=</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bXhoJJ1b1mAY6Pin8nimC7ApD3Apa+89cIhJJMr9HZY=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+Fb3qryQskFzM7xpGftcp8asHYksJjWAt2dTfunBfMs=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RYvNuPpMDc10dJQ5/7SUFGVZoSFhieruAw+zMKWzEWU=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N+XJFggPcBCcbU/7XTPzyEL7buaVDWYpukZQ9YmDbmo=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4LXK0cDvEQv66nO+gsuhUEgE4OipXQ8PQiDR9a3mVdU=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KJS4mMAO/81Cie4QodPjSiglLekvg7IQVUHG6stVjt0=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+Zat4UHtg0Sf6vtK4mSMcAuCS6v3FESUKOICM6FhEto=</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L4Ai8+oeW+lFs8pLSaka9a8j+nCr9AAaiyWIpxDneLQ=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+9e9e/23YyyN5PuNwj+aipewtHw/SpjetGhC9F/Nm+s=</DigestValue>
      </Reference>
      <Reference URI="/xl/worksheets/sheet1.xml?ContentType=application/vnd.openxmlformats-officedocument.spreadsheetml.worksheet+xml">
        <DigestMethod Algorithm="http://www.w3.org/2001/04/xmlenc#sha256"/>
        <DigestValue>Ij82QJ51KI/FJndiYbO9d2fh8+mMTQQtmDIorGdqSww=</DigestValue>
      </Reference>
      <Reference URI="/xl/worksheets/sheet10.xml?ContentType=application/vnd.openxmlformats-officedocument.spreadsheetml.worksheet+xml">
        <DigestMethod Algorithm="http://www.w3.org/2001/04/xmlenc#sha256"/>
        <DigestValue>Ff3J7bCiEIcOWBRLxLNJP/BRpTHNm+LZnDdwOaAZoSw=</DigestValue>
      </Reference>
      <Reference URI="/xl/worksheets/sheet11.xml?ContentType=application/vnd.openxmlformats-officedocument.spreadsheetml.worksheet+xml">
        <DigestMethod Algorithm="http://www.w3.org/2001/04/xmlenc#sha256"/>
        <DigestValue>fyGBCEfVA4HLsOqG0mw0B9BM8Tpa0lIZKsrH2fIP8GU=</DigestValue>
      </Reference>
      <Reference URI="/xl/worksheets/sheet12.xml?ContentType=application/vnd.openxmlformats-officedocument.spreadsheetml.worksheet+xml">
        <DigestMethod Algorithm="http://www.w3.org/2001/04/xmlenc#sha256"/>
        <DigestValue>L4bPQpb3Kg2LAxRjvrcMQM37JHrT0GPWFizjl7AQyaw=</DigestValue>
      </Reference>
      <Reference URI="/xl/worksheets/sheet13.xml?ContentType=application/vnd.openxmlformats-officedocument.spreadsheetml.worksheet+xml">
        <DigestMethod Algorithm="http://www.w3.org/2001/04/xmlenc#sha256"/>
        <DigestValue>48VWszAbzbfMv/rbtNKYG02QWNTZEL6APeEt3MbmeWc=</DigestValue>
      </Reference>
      <Reference URI="/xl/worksheets/sheet2.xml?ContentType=application/vnd.openxmlformats-officedocument.spreadsheetml.worksheet+xml">
        <DigestMethod Algorithm="http://www.w3.org/2001/04/xmlenc#sha256"/>
        <DigestValue>khGpzgvfmMbosX5U973k6iWRWlBI95KJt5omJgh98bU=</DigestValue>
      </Reference>
      <Reference URI="/xl/worksheets/sheet3.xml?ContentType=application/vnd.openxmlformats-officedocument.spreadsheetml.worksheet+xml">
        <DigestMethod Algorithm="http://www.w3.org/2001/04/xmlenc#sha256"/>
        <DigestValue>n/GO6rjqYMh8Il0aKxYd5DYRUqWx41D79j47aJjy2wY=</DigestValue>
      </Reference>
      <Reference URI="/xl/worksheets/sheet4.xml?ContentType=application/vnd.openxmlformats-officedocument.spreadsheetml.worksheet+xml">
        <DigestMethod Algorithm="http://www.w3.org/2001/04/xmlenc#sha256"/>
        <DigestValue>B7h/V1A5xNlsnVp8N6QARH8+oxpeaYiUzyD9mlAf6lI=</DigestValue>
      </Reference>
      <Reference URI="/xl/worksheets/sheet5.xml?ContentType=application/vnd.openxmlformats-officedocument.spreadsheetml.worksheet+xml">
        <DigestMethod Algorithm="http://www.w3.org/2001/04/xmlenc#sha256"/>
        <DigestValue>Ojv8WFXDtI0um594w2bCsOpe08lsJN9lC35OWIYe0MU=</DigestValue>
      </Reference>
      <Reference URI="/xl/worksheets/sheet6.xml?ContentType=application/vnd.openxmlformats-officedocument.spreadsheetml.worksheet+xml">
        <DigestMethod Algorithm="http://www.w3.org/2001/04/xmlenc#sha256"/>
        <DigestValue>XVhvym8UG5zNZCJ6L7SR74zjVB3IrVvi44nKsNWudsc=</DigestValue>
      </Reference>
      <Reference URI="/xl/worksheets/sheet7.xml?ContentType=application/vnd.openxmlformats-officedocument.spreadsheetml.worksheet+xml">
        <DigestMethod Algorithm="http://www.w3.org/2001/04/xmlenc#sha256"/>
        <DigestValue>Nu2q2ZQI39o55qp0EM1vzRqXY6p5l1geWnDkVg0X/QA=</DigestValue>
      </Reference>
      <Reference URI="/xl/worksheets/sheet8.xml?ContentType=application/vnd.openxmlformats-officedocument.spreadsheetml.worksheet+xml">
        <DigestMethod Algorithm="http://www.w3.org/2001/04/xmlenc#sha256"/>
        <DigestValue>OLD6ShFL7UEwrT1ja8AkvKXjYBc1WDTiTUUXN+zpH78=</DigestValue>
      </Reference>
      <Reference URI="/xl/worksheets/sheet9.xml?ContentType=application/vnd.openxmlformats-officedocument.spreadsheetml.worksheet+xml">
        <DigestMethod Algorithm="http://www.w3.org/2001/04/xmlenc#sha256"/>
        <DigestValue>ZHL2WL5w+LddreYrKukKF6xL3Rp1pwKVA6G4/dCBieU=</DigestValue>
      </Reference>
    </Manifest>
    <SignatureProperties>
      <SignatureProperty Id="idSignatureTime" Target="#idPackageSignature">
        <mdssi:SignatureTime xmlns:mdssi="http://schemas.openxmlformats.org/package/2006/digital-signature">
          <mdssi:Format>YYYY-MM-DDThh:mm:ssTZD</mdssi:Format>
          <mdssi:Value>2022-05-03T16:06:23Z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2022-05-03T16:06:23Z</xd:SigningTime>
          <xd:SigningCertificate>
            <xd:Cert>
              <xd:CertDigest>
                <DigestMethod Algorithm="http://www.w3.org/2001/04/xmlenc#sha256"/>
                <DigestValue>kHn0V3TbihcygVFn0uiG+Eql026Fu6qBslrfvhzjVD8=</DigestValue>
              </xd:CertDigest>
              <xd:IssuerSerial>
                <X509IssuerName>CN=CA-VIT S.A., O=VIT S.A., C=PY, SERIALNUMBER=RUC 80080099-0</X509IssuerName>
                <X509SerialNumber>94717773486608366950016956360797344735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BmPAIsZB5CS7GHfeu9BHPUa3YmSp9wpQljVNjrpiomY=</DigestValue>
    </Reference>
    <Reference Type="http://www.w3.org/2000/09/xmldsig#Object" URI="#idOfficeObject">
      <DigestMethod Algorithm="http://www.w3.org/2001/04/xmlenc#sha256"/>
      <DigestValue>1X52QdK0Zlha0ZNgeCj1e1Y5vXBdAj1FFoJDi51G1GA=</DigestValue>
    </Reference>
    <Reference Type="http://uri.etsi.org/01903#SignedProperties" URI="#idSignedProperties">
      <Transforms>
        <Transform Algorithm="http://www.w3.org/TR/2001/REC-xml-c14n-20010315"/>
      </Transforms>
      <DigestMethod Algorithm="http://www.w3.org/2001/04/xmlenc#sha256"/>
      <DigestValue>id9NFTgUE1J+lYStPNkHM0ldXVmzmZlszZVnFg23o+M=</DigestValue>
    </Reference>
    <Reference Type="http://www.w3.org/2000/09/xmldsig#Object" URI="#idValidSigLnImg">
      <DigestMethod Algorithm="http://www.w3.org/2001/04/xmlenc#sha256"/>
      <DigestValue>JG1bh5t8N7h7q6Hx7zYtOuoDayJyLWDU9s89mdsOGco=</DigestValue>
    </Reference>
    <Reference Type="http://www.w3.org/2000/09/xmldsig#Object" URI="#idInvalidSigLnImg">
      <DigestMethod Algorithm="http://www.w3.org/2001/04/xmlenc#sha256"/>
      <DigestValue>SKIDQ/Yo35KGpOBQssHaq9+y4/om0AFVnjZlA70I3Uk=</DigestValue>
    </Reference>
  </SignedInfo>
  <SignatureValue>AXuq8isBHj6xP7M0OCEESId0OUV3wrCa/DZboVRfAyn56p4hZ1NvuyaH76MLV2wEXqDh54LY60Y1
SZ4sDcjCCXMUwB3wcBnimfpcXNzfs1inycbcZhcC9B3xkwQkguWual8jIFcm2PdCkEvIwcK0xXK6
pT80g6X4OFqXCij89WhsgYwh/mWlGZpb61fYU7Ox2zh2x5r/P9/exNG8rzqfSOWh+k2T7lGTnfAq
RC2qUW8FR/kqOmiL+h0+zRHYJ7RzcW1hZLulrMcCv8FINPWav63NaARSk7sVdv9VT13gWhj+4hd0
Zs96lL3p9VBtEKxkQDctIxBdDbpU+4leCp5c+A==</SignatureValue>
  <KeyInfo>
    <X509Data>
      <X509Certificate>MIIH1TCCBb2gAwIBAgIQR0H6yIfXogBh1Zx/69pT3zANBgkqhkiG9w0BAQsFADBPMRcwFQYDVQQFEw5SVUMgODAwODAwOTktMDELMAkGA1UEBhMCUFkxETAPBgNVBAoMCFZJVCBTLkEuMRQwEgYDVQQDEwtDQS1WSVQgUy5BLjAeFw0yMjAxMDUxMzI2MjNaFw0yNDAxMDUxMzI2MjNaMIGnMRYwFAYDVQQqDA1BRFJJQU5BIE1BUklBMRgwFgYDVQQEDA9GSUxJWlpPTEEgU0VSUkExEjAQBgNVBAUTCUNJMTA1MzM3OTEmMCQGA1UEAwwdQURSSUFOQSBNQVJJQSBGSUxJWlpPTEEgU0VSUkExETAPBgNVBAsMCEZJUk1BIEYyMRcwFQYDVQQKDA5QRVJTT05BIEZJU0lDQTELMAkGA1UEBhMCUFkwggEiMA0GCSqGSIb3DQEBAQUAA4IBDwAwggEKAoIBAQDgLrwkO1ANY7exT8gMlkhjzd769OomyBBgb8iXANFKDpUapHmlBtcE2LPnRYoiaoYFpCp5WiYj30tPEAbabq/cW2xfgu6Q8V2is3I2ikbqZ0vQe40y71Ji16INWc5N4H7SqgebXbqs42D7uTzYbJ6WL4pyjV19KtfE+DLTKgXJOKBnB7dljDkyxAmu9RvpgLkooDxnMCTecWl9G4AajzWQXlyOpE4Z7TeMku1jtGeHAb+C37u+VgWcB27SdOfGXsjKRjne56EG00GWTVeoSeyoJHj+PFdK7UWcNzatMCpHFlNRRr0toutiL3DMRZjxTR50XpGjVjbsXIiVAqdtkEYxAgMBAAGjggNSMIIDTjAMBgNVHRMBAf8EAjAAMA4GA1UdDwEB/wQEAwIF4DAsBgNVHSUBAf8EIjAgBggrBgEFBQcDBAYIKwYBBQUHAwIGCisGAQQBgjcUAgIwHQYDVR0OBBYEFOfF6NUZRzwRIkjxex0nxg8XnXVm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KAYDVR0RBCEwH4EdQURSSUFOQS5GSUxJWlpPTEFASVRBVS5DT00uUFkwdgYIKwYBBQUHAQEEajBoMCgGCCsGAQUFBzABhhxodHRwczovL3d3dy5lZmlybWEuY29tLnB5L3ZhMDwGCCsGAQUFBzAChjBodHRwczovL3d3dy5lZmlybWEuY29tLnB5L3JlcG9zaXRvcmlvL2VmaXJtYS5jcnQwQgYDVR0fBDswOTA3oDWgM4YxaHR0cHM6Ly93d3cuZWZpcm1hLmNvbS5weS9yZXBvc2l0b3Jpby9lZmlybWExLmNybDANBgkqhkiG9w0BAQsFAAOCAgEACyQ+Sadb8y1tuFYHfQ166SZgkTv4jGyeN/1uajA9a5wFXuHXtSSeCHQSTCIC3ydd+0lq3vbNi1YOnCCb74P8zR1/K8jl+oKnzj+neOReYOhCcW2w3io2/GQfsLpww0fJGqteTIyCU4D+MF0CpXT9MJDcfOrmQ8EG66vslknLkdfeSgkrc66KjH8hJh7coqh8Up8JcXxEedqUpuPNNjnzktG7BfaXd2TyqE7bz6EnU5ZuTAopjkiGL0sh6SPm1pIpdQagbplsXHSctL7An/fb06jqxfywnKkdZJO0aqUJ50vHmvs74YECez801Naz3H63OVdSCcbFiEb9danC2lhxZWhVqZL/8/EGOLZDzBppN4VhW6LzkORlOjfR0aSUO8e9puRCcKL1Vhb2KPs4wWz7JJRlYy4mfvtJMG5RURAjrYEqVR/ypZLaYsrlTj8WqaDBi1AGpOcqczGIW5y7k5DvUoLUKPiX9nok92PkvXNJ5PdQqVShO4whqeVMYLNE/Kcq47cf59pdePhRJL7lMCgWRiPDP0Eb1nukG25hh5Gb20VGt+fSiI4KHCG17IMw4hMZ6GEf9X8+cYfiIMijVlOEYHBaZ70OaLWN/z/QDTeoYjoYaB5Ha7BzS+r5nxMyg9RSPK8Edgi6GVl971NaZDQ3enNLO0ofXx0IZ+PGY9/Qfq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/aZfBWaWseU1q9cLM6WG76yTYttqKzQNinFUfNHuDtY=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XbvyFcrVvNncNpcJvdBPJyvJF7nd6cK292pXNgJggVw=</DigestValue>
      </Reference>
      <Reference URI="/xl/drawings/drawing10.xml?ContentType=application/vnd.openxmlformats-officedocument.drawing+xml">
        <DigestMethod Algorithm="http://www.w3.org/2001/04/xmlenc#sha256"/>
        <DigestValue>fGUSDqsw3VYz6pdnXuFr28rLl7Dd96mXEbi6if7NLDI=</DigestValue>
      </Reference>
      <Reference URI="/xl/drawings/drawing2.xml?ContentType=application/vnd.openxmlformats-officedocument.drawing+xml">
        <DigestMethod Algorithm="http://www.w3.org/2001/04/xmlenc#sha256"/>
        <DigestValue>pBfzVWcoXvtLsMTPls97D3y/LsVOWZuRGuRH2VpvrF0=</DigestValue>
      </Reference>
      <Reference URI="/xl/drawings/drawing3.xml?ContentType=application/vnd.openxmlformats-officedocument.drawing+xml">
        <DigestMethod Algorithm="http://www.w3.org/2001/04/xmlenc#sha256"/>
        <DigestValue>f1H7fUlYhth5fF+Msf6JpuAFkCnflnN+23oxrTRSNtU=</DigestValue>
      </Reference>
      <Reference URI="/xl/drawings/drawing4.xml?ContentType=application/vnd.openxmlformats-officedocument.drawing+xml">
        <DigestMethod Algorithm="http://www.w3.org/2001/04/xmlenc#sha256"/>
        <DigestValue>DB6HCpn7rc0CDKSm6hks9OPe9ZNHKR33AOapVgaM1Hk=</DigestValue>
      </Reference>
      <Reference URI="/xl/drawings/drawing5.xml?ContentType=application/vnd.openxmlformats-officedocument.drawing+xml">
        <DigestMethod Algorithm="http://www.w3.org/2001/04/xmlenc#sha256"/>
        <DigestValue>9BMQGFnRSfdit8aWkzWi+LteP6FEO6yIlM8p5oTLxGE=</DigestValue>
      </Reference>
      <Reference URI="/xl/drawings/drawing6.xml?ContentType=application/vnd.openxmlformats-officedocument.drawing+xml">
        <DigestMethod Algorithm="http://www.w3.org/2001/04/xmlenc#sha256"/>
        <DigestValue>J824qeS26QYqICLPFBg3gURsroIw6n4d8V7UxsxawiI=</DigestValue>
      </Reference>
      <Reference URI="/xl/drawings/drawing7.xml?ContentType=application/vnd.openxmlformats-officedocument.drawing+xml">
        <DigestMethod Algorithm="http://www.w3.org/2001/04/xmlenc#sha256"/>
        <DigestValue>/+wfx5FhRwWcvz29M8NejCwn96+xU/G65uo9V61KlzU=</DigestValue>
      </Reference>
      <Reference URI="/xl/drawings/drawing8.xml?ContentType=application/vnd.openxmlformats-officedocument.drawing+xml">
        <DigestMethod Algorithm="http://www.w3.org/2001/04/xmlenc#sha256"/>
        <DigestValue>LxI0H6sMbFAFESST04zQgWl3YyiB3voF6hwdjv5lJ0Y=</DigestValue>
      </Reference>
      <Reference URI="/xl/drawings/drawing9.xml?ContentType=application/vnd.openxmlformats-officedocument.drawing+xml">
        <DigestMethod Algorithm="http://www.w3.org/2001/04/xmlenc#sha256"/>
        <DigestValue>zAC6H3Ew/vaGEmcvUQn1jDxvtn/F6JR29CD014y+Hh8=</DigestValue>
      </Reference>
      <Reference URI="/xl/drawings/vmlDrawing1.vml?ContentType=application/vnd.openxmlformats-officedocument.vmlDrawing">
        <DigestMethod Algorithm="http://www.w3.org/2001/04/xmlenc#sha256"/>
        <DigestValue>KaP6pALo2K13rCXN3XRfln6IUttrCC+9wWuaaHR7x68=</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CI4aPCRqn9ATfSqIoiVB54JX9b2Ud0cxJi6Xo6+jYS0=</DigestValue>
      </Reference>
      <Reference URI="/xl/media/image3.emf?ContentType=image/x-emf">
        <DigestMethod Algorithm="http://www.w3.org/2001/04/xmlenc#sha256"/>
        <DigestValue>HC69OPC/lzMvsi41CfdV1ao4e7RDLim8GZc5Svrbhj8=</DigestValue>
      </Reference>
      <Reference URI="/xl/media/image4.emf?ContentType=image/x-emf">
        <DigestMethod Algorithm="http://www.w3.org/2001/04/xmlenc#sha256"/>
        <DigestValue>CRS9EteO1rJNjBeL1tYCebc0NHGonQkkaend2loCyKo=</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BCq9O5HHwm91X0cDGi4bjZg0oXnSgv7WGiCfkpesuIU=</DigestValue>
      </Reference>
      <Reference URI="/xl/printerSettings/printerSettings11.bin?ContentType=application/vnd.openxmlformats-officedocument.spreadsheetml.printerSettings">
        <DigestMethod Algorithm="http://www.w3.org/2001/04/xmlenc#sha256"/>
        <DigestValue>TRrCOIAvgyay9+dOHANtMRhI4Mlj24DaFIyKQoKcdPw=</DigestValue>
      </Reference>
      <Reference URI="/xl/printerSettings/printerSettings12.bin?ContentType=application/vnd.openxmlformats-officedocument.spreadsheetml.printerSettings">
        <DigestMethod Algorithm="http://www.w3.org/2001/04/xmlenc#sha256"/>
        <DigestValue>+CD8yXTcV7R0UPktSQ1iysCJtCvCSVF2j80e6m46HpQ=</DigestValue>
      </Reference>
      <Reference URI="/xl/printerSettings/printerSettings13.bin?ContentType=application/vnd.openxmlformats-officedocument.spreadsheetml.printerSettings">
        <DigestMethod Algorithm="http://www.w3.org/2001/04/xmlenc#sha256"/>
        <DigestValue>GyyR84UYFfbFvVrs+ip9vPggIMAXC0nxkmeUVNsGxCc=</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GyyR84UYFfbFvVrs+ip9vPggIMAXC0nxkmeUVNsGxCc=</DigestValue>
      </Reference>
      <Reference URI="/xl/printerSettings/printerSettings18.bin?ContentType=application/vnd.openxmlformats-officedocument.spreadsheetml.printerSettings">
        <DigestMethod Algorithm="http://www.w3.org/2001/04/xmlenc#sha256"/>
        <DigestValue>hqnMLvZ6XBY2fH1KhK00vJXWuxlSZRWkoKrdKDrIF2Q=</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aKO8XWThzgvGlTVSu23kX37OoqtKGS6PBUkmhsicI1Y=</DigestValue>
      </Reference>
      <Reference URI="/xl/printerSettings/printerSettings21.bin?ContentType=application/vnd.openxmlformats-officedocument.spreadsheetml.printerSettings">
        <DigestMethod Algorithm="http://www.w3.org/2001/04/xmlenc#sha256"/>
        <DigestValue>TRrCOIAvgyay9+dOHANtMRhI4Mlj24DaFIyKQoKcdPw=</DigestValue>
      </Reference>
      <Reference URI="/xl/printerSettings/printerSettings22.bin?ContentType=application/vnd.openxmlformats-officedocument.spreadsheetml.printerSettings">
        <DigestMethod Algorithm="http://www.w3.org/2001/04/xmlenc#sha256"/>
        <DigestValue>82lw6sm57LAZKDcAOrer8Dq0JuSR9K7a6PanFoORimg=</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NDWrMie8USMeuK4vnTyKRn1lK1b17bBTSTUo7MI+mLs=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TaA6KX/SRWPpmiasS8KGCRFI/mFTpQlGqiM07LbibG8=</DigestValue>
      </Reference>
      <Reference URI="/xl/printerSettings/printerSettings32.bin?ContentType=application/vnd.openxmlformats-officedocument.spreadsheetml.printerSettings">
        <DigestMethod Algorithm="http://www.w3.org/2001/04/xmlenc#sha256"/>
        <DigestValue>aKO8XWThzgvGlTVSu23kX37OoqtKGS6PBUkmhsicI1Y=</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35.bin?ContentType=application/vnd.openxmlformats-officedocument.spreadsheetml.printerSettings">
        <DigestMethod Algorithm="http://www.w3.org/2001/04/xmlenc#sha256"/>
        <DigestValue>TaA6KX/SRWPpmiasS8KGCRFI/mFTpQlGqiM07LbibG8=</DigestValue>
      </Reference>
      <Reference URI="/xl/printerSettings/printerSettings36.bin?ContentType=application/vnd.openxmlformats-officedocument.spreadsheetml.printerSettings">
        <DigestMethod Algorithm="http://www.w3.org/2001/04/xmlenc#sha256"/>
        <DigestValue>TaA6KX/SRWPpmiasS8KGCRFI/mFTpQlGqiM07LbibG8=</DigestValue>
      </Reference>
      <Reference URI="/xl/printerSettings/printerSettings37.bin?ContentType=application/vnd.openxmlformats-officedocument.spreadsheetml.printerSettings">
        <DigestMethod Algorithm="http://www.w3.org/2001/04/xmlenc#sha256"/>
        <DigestValue>uEytLUZB2XUIlp4S1X1OrZfSDIJ97PEGHsjzk1VUV2A=</DigestValue>
      </Reference>
      <Reference URI="/xl/printerSettings/printerSettings38.bin?ContentType=application/vnd.openxmlformats-officedocument.spreadsheetml.printerSettings">
        <DigestMethod Algorithm="http://www.w3.org/2001/04/xmlenc#sha256"/>
        <DigestValue>TaA6KX/SRWPpmiasS8KGCRFI/mFTpQlGqiM07LbibG8=</DigestValue>
      </Reference>
      <Reference URI="/xl/printerSettings/printerSettings39.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YA2+rTC7bebZiiDEzkXrNw9gf1uPqOZCkmX0y5VBRD0=</DigestValue>
      </Reference>
      <Reference URI="/xl/styles.xml?ContentType=application/vnd.openxmlformats-officedocument.spreadsheetml.styles+xml">
        <DigestMethod Algorithm="http://www.w3.org/2001/04/xmlenc#sha256"/>
        <DigestValue>TVPKIYSPEjlfPup/Pe71jSmyvaMn36G95whGykmLRiE=</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Wa/5s2bJ1tYdA3dQB4KRdp4qACUlAa6Lx3Ga82Ta4RU=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RgUgEwOakzmgiIIs1GULyd6+hawHOZlhuGZEecTQXtE=</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bXhoJJ1b1mAY6Pin8nimC7ApD3Apa+89cIhJJMr9HZY=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+Fb3qryQskFzM7xpGftcp8asHYksJjWAt2dTfunBfMs=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RYvNuPpMDc10dJQ5/7SUFGVZoSFhieruAw+zMKWzEWU=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N+XJFggPcBCcbU/7XTPzyEL7buaVDWYpukZQ9YmDbmo=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4LXK0cDvEQv66nO+gsuhUEgE4OipXQ8PQiDR9a3mVdU=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KJS4mMAO/81Cie4QodPjSiglLekvg7IQVUHG6stVjt0=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+Zat4UHtg0Sf6vtK4mSMcAuCS6v3FESUKOICM6FhEto=</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L4Ai8+oeW+lFs8pLSaka9a8j+nCr9AAaiyWIpxDneLQ=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+9e9e/23YyyN5PuNwj+aipewtHw/SpjetGhC9F/Nm+s=</DigestValue>
      </Reference>
      <Reference URI="/xl/worksheets/sheet1.xml?ContentType=application/vnd.openxmlformats-officedocument.spreadsheetml.worksheet+xml">
        <DigestMethod Algorithm="http://www.w3.org/2001/04/xmlenc#sha256"/>
        <DigestValue>Ij82QJ51KI/FJndiYbO9d2fh8+mMTQQtmDIorGdqSww=</DigestValue>
      </Reference>
      <Reference URI="/xl/worksheets/sheet10.xml?ContentType=application/vnd.openxmlformats-officedocument.spreadsheetml.worksheet+xml">
        <DigestMethod Algorithm="http://www.w3.org/2001/04/xmlenc#sha256"/>
        <DigestValue>Ff3J7bCiEIcOWBRLxLNJP/BRpTHNm+LZnDdwOaAZoSw=</DigestValue>
      </Reference>
      <Reference URI="/xl/worksheets/sheet11.xml?ContentType=application/vnd.openxmlformats-officedocument.spreadsheetml.worksheet+xml">
        <DigestMethod Algorithm="http://www.w3.org/2001/04/xmlenc#sha256"/>
        <DigestValue>fyGBCEfVA4HLsOqG0mw0B9BM8Tpa0lIZKsrH2fIP8GU=</DigestValue>
      </Reference>
      <Reference URI="/xl/worksheets/sheet12.xml?ContentType=application/vnd.openxmlformats-officedocument.spreadsheetml.worksheet+xml">
        <DigestMethod Algorithm="http://www.w3.org/2001/04/xmlenc#sha256"/>
        <DigestValue>L4bPQpb3Kg2LAxRjvrcMQM37JHrT0GPWFizjl7AQyaw=</DigestValue>
      </Reference>
      <Reference URI="/xl/worksheets/sheet13.xml?ContentType=application/vnd.openxmlformats-officedocument.spreadsheetml.worksheet+xml">
        <DigestMethod Algorithm="http://www.w3.org/2001/04/xmlenc#sha256"/>
        <DigestValue>48VWszAbzbfMv/rbtNKYG02QWNTZEL6APeEt3MbmeWc=</DigestValue>
      </Reference>
      <Reference URI="/xl/worksheets/sheet2.xml?ContentType=application/vnd.openxmlformats-officedocument.spreadsheetml.worksheet+xml">
        <DigestMethod Algorithm="http://www.w3.org/2001/04/xmlenc#sha256"/>
        <DigestValue>khGpzgvfmMbosX5U973k6iWRWlBI95KJt5omJgh98bU=</DigestValue>
      </Reference>
      <Reference URI="/xl/worksheets/sheet3.xml?ContentType=application/vnd.openxmlformats-officedocument.spreadsheetml.worksheet+xml">
        <DigestMethod Algorithm="http://www.w3.org/2001/04/xmlenc#sha256"/>
        <DigestValue>n/GO6rjqYMh8Il0aKxYd5DYRUqWx41D79j47aJjy2wY=</DigestValue>
      </Reference>
      <Reference URI="/xl/worksheets/sheet4.xml?ContentType=application/vnd.openxmlformats-officedocument.spreadsheetml.worksheet+xml">
        <DigestMethod Algorithm="http://www.w3.org/2001/04/xmlenc#sha256"/>
        <DigestValue>B7h/V1A5xNlsnVp8N6QARH8+oxpeaYiUzyD9mlAf6lI=</DigestValue>
      </Reference>
      <Reference URI="/xl/worksheets/sheet5.xml?ContentType=application/vnd.openxmlformats-officedocument.spreadsheetml.worksheet+xml">
        <DigestMethod Algorithm="http://www.w3.org/2001/04/xmlenc#sha256"/>
        <DigestValue>Ojv8WFXDtI0um594w2bCsOpe08lsJN9lC35OWIYe0MU=</DigestValue>
      </Reference>
      <Reference URI="/xl/worksheets/sheet6.xml?ContentType=application/vnd.openxmlformats-officedocument.spreadsheetml.worksheet+xml">
        <DigestMethod Algorithm="http://www.w3.org/2001/04/xmlenc#sha256"/>
        <DigestValue>XVhvym8UG5zNZCJ6L7SR74zjVB3IrVvi44nKsNWudsc=</DigestValue>
      </Reference>
      <Reference URI="/xl/worksheets/sheet7.xml?ContentType=application/vnd.openxmlformats-officedocument.spreadsheetml.worksheet+xml">
        <DigestMethod Algorithm="http://www.w3.org/2001/04/xmlenc#sha256"/>
        <DigestValue>Nu2q2ZQI39o55qp0EM1vzRqXY6p5l1geWnDkVg0X/QA=</DigestValue>
      </Reference>
      <Reference URI="/xl/worksheets/sheet8.xml?ContentType=application/vnd.openxmlformats-officedocument.spreadsheetml.worksheet+xml">
        <DigestMethod Algorithm="http://www.w3.org/2001/04/xmlenc#sha256"/>
        <DigestValue>OLD6ShFL7UEwrT1ja8AkvKXjYBc1WDTiTUUXN+zpH78=</DigestValue>
      </Reference>
      <Reference URI="/xl/worksheets/sheet9.xml?ContentType=application/vnd.openxmlformats-officedocument.spreadsheetml.worksheet+xml">
        <DigestMethod Algorithm="http://www.w3.org/2001/04/xmlenc#sha256"/>
        <DigestValue>ZHL2WL5w+LddreYrKukKF6xL3Rp1pwKVA6G4/dCBieU=</DigestValue>
      </Reference>
    </Manifest>
    <SignatureProperties>
      <SignatureProperty Id="idSignatureTime" Target="#idPackageSignature">
        <mdssi:SignatureTime xmlns:mdssi="http://schemas.openxmlformats.org/package/2006/digital-signature">
          <mdssi:Format>YYYY-MM-DDThh:mm:ssTZD</mdssi:Format>
          <mdssi:Value>2022-05-03T16:06:53Z</mdssi:Value>
        </mdssi:SignatureTime>
      </SignatureProperty>
    </SignatureProperties>
  </Object>
  <Object Id="idOfficeObject">
    <SignatureProperties>
      <SignatureProperty Id="idOfficeV1Details" Target="#idPackageSignature">
        <SignatureInfoV1 xmlns="http://schemas.microsoft.com/office/2006/digsig">
          <SetupID>{29138F82-80B7-4F35-9D7A-A29998BFBC83}</SetupID>
          <SignatureText>Adriana Filizzola Serra</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2022-05-03T16:06:53Z</xd:SigningTime>
          <xd:SigningCertificate>
            <xd:Cert>
              <xd:CertDigest>
                <DigestMethod Algorithm="http://www.w3.org/2001/04/xmlenc#sha256"/>
                <DigestValue>kHn0V3TbihcygVFn0uiG+Eql026Fu6qBslrfvhzjVD8=</DigestValue>
              </xd:CertDigest>
              <xd:IssuerSerial>
                <X509IssuerName>CN=CA-VIT S.A., O=VIT S.A., C=PY, SERIALNUMBER=RUC 80080099-0</X509IssuerName>
                <X509SerialNumber>94717773486608366950016956360797344735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UBAAB/AAAAAAAAAAAAAADGGQAAkQwAACBFTUYAAAEAWBwAAKoAAAAGAAAAAAAAAAAAAAAAAAAAVgUAAAADAABYAQAAwQAAAAAAAAAAAAAAAAAAAMA/BQDo8QI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AAAAAAAAAAAAAAAG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AAAAAAAlAAAADAAAAAEAAABMAAAAZAAAAAAAAAAAAAAABQEAAH8AAAAAAAAAAAAAAAYBAACAAAAAIQDwAAAAAAAAAAAAAACAPwAAAAAAAAAAAACAPwAAAAAAAAAAAAAAAAAAAAAAAAAAAAAAAAAAAAAAAAAAJQAAAAwAAAAAAACAKAAAAAwAAAABAAAAJwAAABgAAAABAAAAAAAAAP///wAAAAAAJQAAAAwAAAABAAAATAAAAGQAAAAAAAAAAAAAAAUBAAB/AAAAAAAAAAAAAAAG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LMA8F7idvDWpgJMS7JbcHvSABzDswAIxbMA7gP4dnjCswCiYd93DhQK9wkAAAC8Yd938MKzAIjyqAIAAAAA8NamAvDWpgKQ0GhbAAAAAH9gFlsJAAAAAAAAAAAAAAAAAAAAAAAAAKDXpgIAAOJ2AKCyW3CI33dAAADAAAAAAAAAAAAAAAAAUAAAAAkD+HYAAOJ2QCPbdwAAAAAPAAAA7MKzANwu3ncqOLx2/////+TCswDowrMABAAAACDDswAAALJbAKCyWwCwAgAQw7MAnZugWwCgslsAAOJ24CTbdwAAAAAYw7MA3JugW/BGtVvzm6BbHCsVvwAAAAAAAAAAZHYACAAAAAAlAAAADAAAAAEAAAAYAAAADAAAAAAAAAISAAAADAAAAAEAAAAeAAAAGAAAAMkAAAAEAAAA9wAAABEAAAAlAAAADAAAAAEAAABUAAAAfAAAAMoAAAAEAAAA9QAAABAAAAABAAAA0XbJQasKyUHKAAAABAAAAAgAAABMAAAAAAAAAAAAAAAAAAAA//////////9cAAAAMwAvADUALwAyADAAMgAyAAYAAAAEAAAABgAAAAQAAAAGAAAABgAAAAYAAAAGAAAASwAAAEAAAAAwAAAABQAAACAAAAABAAAAAQAAABAAAAAAAAAAAAAAAAYBAACAAAAAAAAAAAAAAAAGAQAAgAAAAFIAAABwAQAAAgAAABAAAAAHAAAAAAAAAAAAAAC8AgAAAAAAAAECAiJTAHkAcwB0AGUAbQAAAAAAAAAAAAAAAAAAAAAAAAAAAAAAAAAAAAAAAAAAAAAAAAAAAAAAAAAAAAAAAAAAAAAAAADfdxD+sgCiYd938NamAgkAAAC8Yd93BAAAAKj2qAIAAAAA8NamAvDWpgIyS7JbAAAAAKz+sgCslN4GAAAAAAAAAAAAAAAAAAAAAKDXpgIAAAAAAAAAAAAAAAAAAAAAAAAAAAAAAAAAAAAAAAAAAAAAAAAAAAAAAAAAAAAAAAAAAAAAAAAAAAAAAACuEeJ3q/It8Gj/sgAI0tt38NamAgxIiFsAAAAAGNPbd///AAAAAAAA+9Pbd/vT23eY/7IAAACyAAcAAAAAAAAA8Yq6dgkAAAAHAAAAyP+yAMj/sgAAAgAA/P///wEAAAAAAAAAAAAAAAAAAAAAAAAA+NTj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LIAZAEAAAAAAAAAAAAAxF/DGVTlsgBA57IA7gP4dqXpFb+IpEJb4xYKAwAAAACIpEJbZTcXWyhpsAJ45LIA3OSyAEuFPVv/////yOSyAJ64GVt6HB5b0rgZW/ArGFsCLBhb6ekVv4ikQlvJ6RW/8OSyAH+4GVtQeNcZAAAAAAAA+UsY5bIAqOayAAkD+Hb45LIAAgAAABUD+Hbo50Jb4P///wAAAAAAAAAAAAAAAJABAAAAAAABAAAAAGEAcgAAAAAAAAAAAPGKunYAAAAABgAAAEzmsgBM5rIAAAIAAPz///8BAAAAAAAAAAAAAAAAAAAAAAAAAAAAAAAAAAAAZHYACAAAAAAlAAAADAAAAAMAAAAYAAAADAAAAAAAAAISAAAADAAAAAEAAAAWAAAADAAAAAgAAABUAAAAVAAAAAoAAAAnAAAAHgAAAEoAAAABAAAA0XbJQasKyUEKAAAASwAAAAEAAABMAAAABAAAAAkAAAAnAAAAIAAAAEsAAABQAAAAWABjd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EAAAARwAAACkAAAAzAAAAnAAAABUAAAAhAPAAAAAAAAAAAAAAAIA/AAAAAAAAAAAAAIA/AAAAAAAAAAAAAAAAAAAAAAAAAAAAAAAAAAAAAAAAAAAlAAAADAAAAAAAAIAoAAAADAAAAAQAAABSAAAAcAEAAAQAAADw////AAAAAAAAAAAAAAAAkAEAAAAAAAEAAAAAcwBlAGcAbwBlACAAdQBpAAAAAAAAAAAAAAAAAAAAAAAAAAAAAAAAAAAAAAAAAAAAAAAAAAAAAAAAAAAAAAAAAAAAsgBkAQAAAAAAAAAAAACcX8MZXOSyAEjmsgDuA/h2DQAAAH7gvwDlFgoDAAAAALhb3xEVAAAACOWyAAAAAADADZgcbAAAAADdv1q447IAV1CKW5MWAQa4W98RjNy/WliytQK4W98R4H4hHxUAAAC4W98RuNy/WgEAAAAcAAAAAAD5S7hb3xGw5bIACQP4dgDksgADAAAAFQP4dgAAAADw////AAAAAAAAAAAAAAAAkAEAAAAAAAEAAAAAcwBlAAAAAAAAAAAA8Yq6dgAAAAAJAAAAVOWyAFTlsgAAAgAA/P///wEAAAAAAAAAAAAAAAAAAAAAAAAAAAAAAAAAAABkdgAIAAAAACUAAAAMAAAABAAAABgAAAAMAAAAAAAAAhIAAAAMAAAAAQAAAB4AAAAYAAAAKQAAADMAAADFAAAASAAAACUAAAAMAAAABAAAAFQAAADYAAAAKgAAADMAAADDAAAARwAAAAEAAADRdslBqwrJQSoAAAAzAAAAFwAAAEwAAAAAAAAAAAAAAAAAAAD//////////3wAAABBAGQAcgBpAGEAbgBhACAARgBpAGwAaQB6AHoAbwBsAGEAIABTAGUAcgByAGEAZUkKAAAACQAAAAYAAAAEAAAACAAAAAkAAAAIAAAABAAAAAgAAAAEAAAABAAAAAQAAAAHAAAABwAAAAkAAAAEAAAACAAAAAQAAAAJAAAACAAAAAYAAAAGAAAACAAAAEsAAABAAAAAMAAAAAUAAAAgAAAAAQAAAAEAAAAQAAAAAAAAAAAAAAAGAQAAgAAAAAAAAAAAAAAABgEAAIAAAAAlAAAADAAAAAIAAAAnAAAAGAAAAAUAAAAAAAAA////AAAAAAAlAAAADAAAAAUAAABMAAAAZAAAAAAAAABQAAAABQEAAHwAAAAAAAAAUAAAAAYBAAAtAAAAIQDwAAAAAAAAAAAAAACAPwAAAAAAAAAAAACAPwAAAAAAAAAAAAAAAAAAAAAAAAAAAAAAAAAAAAAAAAAAJQAAAAwAAAAAAACAKAAAAAwAAAAFAAAAJwAAABgAAAAFAAAAAAAAAP///wAAAAAAJQAAAAwAAAAFAAAATAAAAGQAAAAJAAAAUAAAAPwAAABcAAAACQAAAFAAAAD0AAAADQAAACEA8AAAAAAAAAAAAAAAgD8AAAAAAAAAAAAAgD8AAAAAAAAAAAAAAAAAAAAAAAAAAAAAAAAAAAAAAAAAACUAAAAMAAAAAAAAgCgAAAAMAAAABQAAACUAAAAMAAAAAQAAABgAAAAMAAAAAAAAAhIAAAAMAAAAAQAAAB4AAAAYAAAACQAAAFAAAAD9AAAAXQAAACUAAAAMAAAAAQAAAFQAAAD8AAAACgAAAFAAAACaAAAAXAAAAAEAAADRdslBqwrJQQoAAABQAAAAHQAAAEwAAAAAAAAAAAAAAAAAAAD//////////4gAAABBAGQAcgBpAGEAbgBhACAATQBhAHIAaQBhACAARgBpAGwAaQB6AHoAbwBsAGEAIABTAGUAcgByAGEAAAAHAAAABwAAAAQAAAADAAAABgAAAAcAAAAGAAAAAwAAAAoAAAAGAAAABAAAAAMAAAAGAAAAAwAAAAYAAAADAAAAAwAAAAMAAAAFAAAABQAAAAcAAAADAAAABgAAAAMAAAAGAAAABgAAAAQAAAAEAAAABgAAAEsAAABAAAAAMAAAAAUAAAAgAAAAAQAAAAEAAAAQAAAAAAAAAAAAAAAGAQAAgAAAAAAAAAAAAAAABgEAAIAAAAAlAAAADAAAAAIAAAAnAAAAGAAAAAUAAAAAAAAA////AAAAAAAlAAAADAAAAAUAAABMAAAAZAAAAAkAAABgAAAA/AAAAGwAAAAJAAAAYAAAAPQAAAANAAAAIQDwAAAAAAAAAAAAAACAPwAAAAAAAAAAAACAPwAAAAAAAAAAAAAAAAAAAAAAAAAAAAAAAAAAAAAAAAAAJQAAAAwAAAAAAACAKAAAAAwAAAAFAAAAJQAAAAwAAAABAAAAGAAAAAwAAAAAAAACEgAAAAwAAAABAAAAHgAAABgAAAAJAAAAYAAAAP0AAABtAAAAJQAAAAwAAAABAAAAVAAAALQAAAAKAAAAYAAAAFwAAABsAAAAAQAAANF2yUGrCslBCgAAAGAAAAARAAAATAAAAAAAAAAAAAAAAAAAAP//////////cAAAAEQAaQByAGUAYwB0AG8AcgBhACAAVABpAHQAdQBsAGEAcgAAAAgAAAADAAAABAAAAAYAAAAFAAAABAAAAAcAAAAEAAAABgAAAAMAAAAGAAAAAwAAAAQAAAAHAAAAAwAAAAYAAAAEAAAASwAAAEAAAAAwAAAABQAAACAAAAABAAAAAQAAABAAAAAAAAAAAAAAAAYBAACAAAAAAAAAAAAAAAAGAQAAgAAAACUAAAAMAAAAAgAAACcAAAAYAAAABQAAAAAAAAD///8AAAAAACUAAAAMAAAABQAAAEwAAABkAAAACQAAAHAAAAD8AAAAfAAAAAkAAABwAAAA9AAAAA0AAAAhAPAAAAAAAAAAAAAAAIA/AAAAAAAAAAAAAIA/AAAAAAAAAAAAAAAAAAAAAAAAAAAAAAAAAAAAAAAAAAAlAAAADAAAAAAAAIAoAAAADAAAAAUAAAAlAAAADAAAAAEAAAAYAAAADAAAAAAAAAISAAAADAAAAAEAAAAWAAAADAAAAAAAAABUAAAASAEAAAoAAABwAAAA+wAAAHwAAAABAAAA0XbJQasKyUEKAAAAcAAAACoAAABMAAAABAAAAAkAAABwAAAA/QAAAH0AAACgAAAARgBpAHIAbQBhAGQAbwAgAHAAbwByADoAIABBAEQAUgBJAEEATgBBACAATQBBAFIASQBBACAARgBJAEwASQBaAFoATwBMAEEAIABTAEUAUgBSAEEABgAAAAMAAAAEAAAACQAAAAYAAAAHAAAABwAAAAMAAAAHAAAABwAAAAQAAAADAAAAAwAAAAcAAAAIAAAABwAAAAMAAAAHAAAACAAAAAcAAAADAAAACgAAAAcAAAAHAAAAAwAAAAcAAAADAAAABgAAAAMAAAAFAAAAAwAAAAYAAAAGAAAACQAAAAUAAAAHAAAAAwAAAAYAAAAGAAAABwAAAAcAAAAHAAAAFgAAAAwAAAAAAAAAJQAAAAwAAAACAAAADgAAABQAAAAAAAAAEAAAABQAAAA=</Object>
  <Object Id="idInvalidSigLnImg">AQAAAGwAAAAAAAAAAAAAAAUBAAB/AAAAAAAAAAAAAADGGQAAkQwAACBFTUYAAAEAACAAALAAAAAGAAAAAAAAAAAAAAAAAAAAVgUAAAADAABYAQAAwQAAAAAAAAAAAAAAAAAAAMA/BQDo8QI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AAAAAAAAAAAAAAAG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AAAAAAAlAAAADAAAAAEAAABMAAAAZAAAAAAAAAAAAAAABQEAAH8AAAAAAAAAAAAAAAYBAACAAAAAIQDwAAAAAAAAAAAAAACAPwAAAAAAAAAAAACAPwAAAAAAAAAAAAAAAAAAAAAAAAAAAAAAAAAAAAAAAAAAJQAAAAwAAAAAAACAKAAAAAwAAAABAAAAJwAAABgAAAABAAAAAAAAAP///wAAAAAAJQAAAAwAAAABAAAATAAAAGQAAAAAAAAAAAAAAAUBAAB/AAAAAAAAAAAAAAAG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tKAAAAAcKDQcKDQcJDQ4WMShFrjFU1TJV1gECBAIDBAECBQoRKyZBowsTMSJgAAAAfqbJd6PIeqDCQFZ4JTd0Lk/HMVPSGy5uFiE4GypVJ0KnHjN9AAABAAAAAACcz+7S6ffb7fnC0t1haH0hMm8aLXIuT8ggOIwoRKslP58cK08AAAEESwAAAMHg9P///////////+bm5k9SXjw/SzBRzTFU0y1NwSAyVzFGXwEBAgYACA8mnM/u69/SvI9jt4tgjIR9FBosDBEjMVTUMlXWMVPRKUSeDxk4AAAAAAAAAADT6ff///////+Tk5MjK0krSbkvUcsuT8YVJFoTIFIrSbgtTcEQHEf6OwAAAJzP7vT6/bTa8kRleixHhy1Nwi5PxiQtTnBwcJKSki81SRwtZAgOI4slAAAAweD02+35gsLqZ5q6Jz1jNEJyOUZ4qamp+/v7////wdPeVnCJAQEC7SgAAACv1/Ho8/ubzu6CwuqMudS3u769vb3////////////L5fZymsABAgMiYAAAAK/X8fz9/uLx+snk9uTy+vz9/v///////////////8vl9nKawAECAwAAAAAAotHvtdryxOL1xOL1tdry0+r32+350+r3tdryxOL1pdPvc5rAAQIDBEsAAABpj7ZnjrZqj7Zqj7ZnjrZtkbdukrdtkbdnjrZqj7ZojrZ3rdUCAwQT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CzAPBe4nbw1qYCTEuyW3B70gAcw7MACMWzAO4D+HZ4wrMAomHfdw4UCvcJAAAAvGHfd/DCswCI8qgCAAAAAPDWpgLw1qYCkNBoWwAAAAB/YBZbCQAAAAAAAAAAAAAAAAAAAAAAAACg16YCAADidgCgsltwiN93QAAAwAAAAAAAAAAAAAAAAFAAAAAJA/h2AADidkAj23cAAAAADwAAAOzCswDcLt53Kji8dv/////kwrMA6MKzAAQAAAAgw7MAAACyWwCgslsAsAIAEMOzAJ2boFsAoLJbAADiduAk23cAAAAAGMOzANyboFvwRrVb85ugWxwrFb8AAAAAAAAAAGR2AAgAAAAAJQAAAAwAAAABAAAAGAAAAAwAAAD/AAACEgAAAAwAAAABAAAAHgAAABgAAAAiAAAABAAAAHIAAAARAAAAJQAAAAwAAAABAAAAVAAAAKgAAAAjAAAABAAAAHAAAAAQAAAAAQAAANF2yUGrCslBIwAAAAQAAAAPAAAATAAAAAAAAAAAAAAAAAAAAP//////////bAAAAEYAaQByAG0AYQAgAG4AbwAgAHYA4QBsAGkAZABhAGUABgAAAAMAAAAEAAAACQAAAAYAAAADAAAABwAAAAcAAAADAAAABQAAAAYAAAADAAAAAwAAAAcAAAAGAAAASwAAAEAAAAAwAAAABQAAACAAAAABAAAAAQAAABAAAAAAAAAAAAAAAAYBAACAAAAAAAAAAAAAAAAGAQAAgAAAAFIAAABwAQAAAgAAABAAAAAHAAAAAAAAAAAAAAC8AgAAAAAAAAECAiJTAHkAcwB0AGUAbQAAAAAAAAAAAAAAAAAAAAAAAAAAAAAAAAAAAAAAAAAAAAAAAAAAAAAAAAAAAAAAAAAAAAAAAADfdxD+sgCiYd938NamAgkAAAC8Yd93BAAAAKj2qAIAAAAA8NamAvDWpgIyS7JbAAAAAKz+sgCslN4GAAAAAAAAAAAAAAAAAAAAAKDXpgIAAAAAAAAAAAAAAAAAAAAAAAAAAAAAAAAAAAAAAAAAAAAAAAAAAAAAAAAAAAAAAAAAAAAAAAAAAAAAAACuEeJ3q/It8Gj/sgAI0tt38NamAgxIiFsAAAAAGNPbd///AAAAAAAA+9Pbd/vT23eY/7IAAACyAAcAAAAAAAAA8Yq6dgkAAAAHAAAAyP+yAMj/sgAAAgAA/P///wEAAAAAAAAAAAAAAAAAAAAAAAAA+NTj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LIAZAEAAAAAAAAAAAAAxF/DGVTlsgBA57IA7gP4dqXpFb+IpEJb4xYKAwAAAACIpEJbZTcXWyhpsAJ45LIA3OSyAEuFPVv/////yOSyAJ64GVt6HB5b0rgZW/ArGFsCLBhb6ekVv4ikQlvJ6RW/8OSyAH+4GVtQeNcZAAAAAAAA+UsY5bIAqOayAAkD+Hb45LIAAgAAABUD+Hbo50Jb4P///wAAAAAAAAAAAAAAAJABAAAAAAABAAAAAGEAcgAAAAAAAAAAAPGKunYAAAAABgAAAEzmsgBM5rIAAAIAAPz///8BAAAAAAAAAAAAAAAAAAAAAAAAAAAAAAAAAAAAZHYACAAAAAAlAAAADAAAAAMAAAAYAAAADAAAAAAAAAISAAAADAAAAAEAAAAWAAAADAAAAAgAAABUAAAAVAAAAAoAAAAnAAAAHgAAAEoAAAABAAAA0XbJQasKyUEKAAAASwAAAAEAAABMAAAABAAAAAkAAAAnAAAAIAAAAEsAAABQAAAAWABv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EAAAARwAAACkAAAAzAAAAnAAAABUAAAAhAPAAAAAAAAAAAAAAAIA/AAAAAAAAAAAAAIA/AAAAAAAAAAAAAAAAAAAAAAAAAAAAAAAAAAAAAAAAAAAlAAAADAAAAAAAAIAoAAAADAAAAAQAAABSAAAAcAEAAAQAAADw////AAAAAAAAAAAAAAAAkAEAAAAAAAEAAAAAcwBlAGcAbwBlACAAdQBpAAAAAAAAAAAAAAAAAAAAAAAAAAAAAAAAAAAAAAAAAAAAAAAAAAAAAAAAAAAAAAAAAAAAsgBkAQAAAAAAAAAAAACcX8MZXOSyAEjmsgDuA/h2DQAAAH7gvwDlFgoDAAAAALhb3xEVAAAACOWyAAAAAADADZgcbAAAAADdv1q447IAV1CKW5MWAQa4W98RjNy/WliytQK4W98R4H4hHxUAAAC4W98RuNy/WgEAAAAcAAAAAAD5S7hb3xGw5bIACQP4dgDksgADAAAAFQP4dgAAAADw////AAAAAAAAAAAAAAAAkAEAAAAAAAEAAAAAcwBlAAAAAAAAAAAA8Yq6dgAAAAAJAAAAVOWyAFTlsgAAAgAA/P///wEAAAAAAAAAAAAAAAAAAAAAAAAAAAAAAAAAAABkdgAIAAAAACUAAAAMAAAABAAAABgAAAAMAAAAAAAAAhIAAAAMAAAAAQAAAB4AAAAYAAAAKQAAADMAAADFAAAASAAAACUAAAAMAAAABAAAAFQAAADYAAAAKgAAADMAAADDAAAARwAAAAEAAADRdslBqwrJQSoAAAAzAAAAFwAAAEwAAAAAAAAAAAAAAAAAAAD//////////3wAAABBAGQAcgBpAGEAbgBhACAARgBpAGwAaQB6AHoAbwBsAGEAIABTAGUAcgByAGEA0AAKAAAACQAAAAYAAAAEAAAACAAAAAkAAAAIAAAABAAAAAgAAAAEAAAABAAAAAQAAAAHAAAABwAAAAkAAAAEAAAACAAAAAQAAAAJAAAACAAAAAYAAAAGAAAACAAAAEsAAABAAAAAMAAAAAUAAAAgAAAAAQAAAAEAAAAQAAAAAAAAAAAAAAAGAQAAgAAAAAAAAAAAAAAABgEAAIAAAAAlAAAADAAAAAIAAAAnAAAAGAAAAAUAAAAAAAAA////AAAAAAAlAAAADAAAAAUAAABMAAAAZAAAAAAAAABQAAAABQEAAHwAAAAAAAAAUAAAAAYBAAAtAAAAIQDwAAAAAAAAAAAAAACAPwAAAAAAAAAAAACAPwAAAAAAAAAAAAAAAAAAAAAAAAAAAAAAAAAAAAAAAAAAJQAAAAwAAAAAAACAKAAAAAwAAAAFAAAAJwAAABgAAAAFAAAAAAAAAP///wAAAAAAJQAAAAwAAAAFAAAATAAAAGQAAAAJAAAAUAAAAPwAAABcAAAACQAAAFAAAAD0AAAADQAAACEA8AAAAAAAAAAAAAAAgD8AAAAAAAAAAAAAgD8AAAAAAAAAAAAAAAAAAAAAAAAAAAAAAAAAAAAAAAAAACUAAAAMAAAAAAAAgCgAAAAMAAAABQAAACUAAAAMAAAAAQAAABgAAAAMAAAAAAAAAhIAAAAMAAAAAQAAAB4AAAAYAAAACQAAAFAAAAD9AAAAXQAAACUAAAAMAAAAAQAAAFQAAAD8AAAACgAAAFAAAACaAAAAXAAAAAEAAADRdslBqwrJQQoAAABQAAAAHQAAAEwAAAAAAAAAAAAAAAAAAAD//////////4gAAABBAGQAcgBpAGEAbgBhACAATQBhAHIAaQBhACAARgBpAGwAaQB6AHoAbwBsAGEAIABTAGUAcgByAGEAXwIHAAAABwAAAAQAAAADAAAABgAAAAcAAAAGAAAAAwAAAAoAAAAGAAAABAAAAAMAAAAGAAAAAwAAAAYAAAADAAAAAwAAAAMAAAAFAAAABQAAAAcAAAADAAAABgAAAAMAAAAGAAAABgAAAAQAAAAEAAAABgAAAEsAAABAAAAAMAAAAAUAAAAgAAAAAQAAAAEAAAAQAAAAAAAAAAAAAAAGAQAAgAAAAAAAAAAAAAAABgEAAIAAAAAlAAAADAAAAAIAAAAnAAAAGAAAAAUAAAAAAAAA////AAAAAAAlAAAADAAAAAUAAABMAAAAZAAAAAkAAABgAAAA/AAAAGwAAAAJAAAAYAAAAPQAAAANAAAAIQDwAAAAAAAAAAAAAACAPwAAAAAAAAAAAACAPwAAAAAAAAAAAAAAAAAAAAAAAAAAAAAAAAAAAAAAAAAAJQAAAAwAAAAAAACAKAAAAAwAAAAFAAAAJQAAAAwAAAABAAAAGAAAAAwAAAAAAAACEgAAAAwAAAABAAAAHgAAABgAAAAJAAAAYAAAAP0AAABtAAAAJQAAAAwAAAABAAAAVAAAALQAAAAKAAAAYAAAAFwAAABsAAAAAQAAANF2yUGrCslBCgAAAGAAAAARAAAATAAAAAAAAAAAAAAAAAAAAP//////////cAAAAEQAaQByAGUAYwB0AG8AcgBhACAAVABpAHQAdQBsAGEAcgB/CAgAAAADAAAABAAAAAYAAAAFAAAABAAAAAcAAAAEAAAABgAAAAMAAAAGAAAAAwAAAAQAAAAHAAAAAwAAAAYAAAAEAAAASwAAAEAAAAAwAAAABQAAACAAAAABAAAAAQAAABAAAAAAAAAAAAAAAAYBAACAAAAAAAAAAAAAAAAGAQAAgAAAACUAAAAMAAAAAgAAACcAAAAYAAAABQAAAAAAAAD///8AAAAAACUAAAAMAAAABQAAAEwAAABkAAAACQAAAHAAAAD8AAAAfAAAAAkAAABwAAAA9AAAAA0AAAAhAPAAAAAAAAAAAAAAAIA/AAAAAAAAAAAAAIA/AAAAAAAAAAAAAAAAAAAAAAAAAAAAAAAAAAAAAAAAAAAlAAAADAAAAAAAAIAoAAAADAAAAAUAAAAlAAAADAAAAAEAAAAYAAAADAAAAAAAAAISAAAADAAAAAEAAAAWAAAADAAAAAAAAABUAAAASAEAAAoAAABwAAAA+wAAAHwAAAABAAAA0XbJQasKyUEKAAAAcAAAACoAAABMAAAABAAAAAkAAABwAAAA/QAAAH0AAACgAAAARgBpAHIAbQBhAGQAbwAgAHAAbwByADoAIABBAEQAUgBJAEEATgBBACAATQBBAFIASQBBACAARgBJAEwASQBaAFoATwBMAEEAIABTAEUAUgBSAEEABgAAAAMAAAAEAAAACQAAAAYAAAAHAAAABwAAAAMAAAAHAAAABwAAAAQAAAADAAAAAwAAAAcAAAAIAAAABwAAAAMAAAAHAAAACAAAAAcAAAADAAAACgAAAAcAAAAHAAAAAwAAAAcAAAADAAAABgAAAAMAAAAFAAAAAwAAAAYAAAAGAAAACQAAAAUAAAAHAAAAAwAAAAYAAAAGAAAABwAAAAcAAAAH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2.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Props1.xml><?xml version="1.0" encoding="utf-8"?>
<ds:datastoreItem xmlns:ds="http://schemas.openxmlformats.org/officeDocument/2006/customXml" ds:itemID="{ECFE7704-C340-4DDA-87D5-96389E4CEA75}">
  <ds:schemaRefs>
    <ds:schemaRef ds:uri="http://www.w3.org/2001/XMLSchema"/>
  </ds:schemaRefs>
</ds:datastoreItem>
</file>

<file path=customXml/itemProps2.xml><?xml version="1.0" encoding="utf-8"?>
<ds:datastoreItem xmlns:ds="http://schemas.openxmlformats.org/officeDocument/2006/customXml" ds:itemID="{8C7880CB-946F-46ED-A556-64DC966C8933}">
  <ds:schemaRefs>
    <ds:schemaRef ds:uri="http://schemas.microsoft.com/DAEMSEngagementItemInfo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INDICE</vt:lpstr>
      <vt:lpstr>BG 2021</vt:lpstr>
      <vt:lpstr>ACTIVO NETO</vt:lpstr>
      <vt:lpstr>ESTADO DE INGRESOS Y EGRESOS</vt:lpstr>
      <vt:lpstr>VARIACION DEL ACTIVO NETO</vt:lpstr>
      <vt:lpstr>FLUJO DE EFECTIVO</vt:lpstr>
      <vt:lpstr>CA EF</vt:lpstr>
      <vt:lpstr>Nota 1 a Nota 3.5</vt:lpstr>
      <vt:lpstr>Nota 3.6 a Nota 4.1</vt:lpstr>
      <vt:lpstr>Nota 4.2</vt:lpstr>
      <vt:lpstr>Clasificación</vt:lpstr>
      <vt:lpstr>Nota 4.3 a Nota 4.6</vt:lpstr>
      <vt:lpstr>Nota 5 a Nota 8</vt:lpstr>
      <vt:lpstr>'ACTIVO NETO'!Área_de_impresión</vt:lpstr>
      <vt:lpstr>'ESTADO DE INGRESOS Y EGRESOS'!Área_de_impresión</vt:lpstr>
      <vt:lpstr>'FLUJO DE EFECTIVO'!Área_de_impresión</vt:lpstr>
      <vt:lpstr>'Nota 1 a Nota 3.5'!Área_de_impresión</vt:lpstr>
      <vt:lpstr>'Nota 3.6 a Nota 4.1'!Área_de_impresión</vt:lpstr>
      <vt:lpstr>'Nota 4.2'!Área_de_impresión</vt:lpstr>
      <vt:lpstr>'Nota 4.3 a Nota 4.6'!Área_de_impresión</vt:lpstr>
      <vt:lpstr>'Nota 5 a Nota 8'!Área_de_impresión</vt:lpstr>
      <vt:lpstr>'VARIACION DEL ACTIVO NETO'!Área_de_impresión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Shirley Vichini</cp:lastModifiedBy>
  <cp:lastPrinted>2021-04-22T15:24:54Z</cp:lastPrinted>
  <dcterms:created xsi:type="dcterms:W3CDTF">2016-08-27T16:35:25Z</dcterms:created>
  <dcterms:modified xsi:type="dcterms:W3CDTF">2022-04-29T17:42:05Z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ies>
</file>