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pare\Documents\ANGEL\"/>
    </mc:Choice>
  </mc:AlternateContent>
  <xr:revisionPtr revIDLastSave="0" documentId="13_ncr:1_{A283F7E1-2FEE-440B-AC83-E56440A754CD}" xr6:coauthVersionLast="43" xr6:coauthVersionMax="43" xr10:uidLastSave="{00000000-0000-0000-0000-000000000000}"/>
  <bookViews>
    <workbookView xWindow="-120" yWindow="-120" windowWidth="19440" windowHeight="15000" tabRatio="524" xr2:uid="{00000000-000D-0000-FFFF-FFFF00000000}"/>
  </bookViews>
  <sheets>
    <sheet name="Activo-Pasivo" sheetId="1" r:id="rId1"/>
    <sheet name="Estado de Resultado" sheetId="2" r:id="rId2"/>
    <sheet name="Flujo de Efectivo" sheetId="3" r:id="rId3"/>
    <sheet name="Estado Variacion Patrimonio Net" sheetId="4" r:id="rId4"/>
  </sheets>
  <definedNames>
    <definedName name="_xlnm.Print_Area" localSheetId="0">'Activo-Pasivo'!$A$1:$K$124</definedName>
    <definedName name="_xlnm.Print_Area" localSheetId="1">'Estado de Resultado'!$A$1:$H$61</definedName>
    <definedName name="_xlnm.Print_Area" localSheetId="3">'Estado Variacion Patrimonio Net'!$A$1:$F$31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3" l="1"/>
  <c r="F35" i="3" l="1"/>
  <c r="F22" i="3"/>
  <c r="F21" i="3"/>
  <c r="F19" i="3"/>
  <c r="D15" i="4" l="1"/>
  <c r="E42" i="2" l="1"/>
  <c r="E39" i="2"/>
  <c r="E16" i="2"/>
  <c r="E11" i="2"/>
  <c r="F37" i="1"/>
  <c r="F36" i="1"/>
  <c r="F8" i="1"/>
  <c r="C42" i="2" l="1"/>
  <c r="C39" i="2"/>
  <c r="C36" i="2" l="1"/>
  <c r="C16" i="2"/>
  <c r="C11" i="2"/>
  <c r="D77" i="1"/>
  <c r="D36" i="1"/>
  <c r="D25" i="4" l="1"/>
  <c r="C25" i="4"/>
  <c r="E23" i="4"/>
  <c r="F23" i="4" s="1"/>
  <c r="F21" i="4"/>
  <c r="F19" i="4"/>
  <c r="F17" i="4"/>
  <c r="F15" i="4"/>
  <c r="F13" i="4"/>
  <c r="F25" i="4" l="1"/>
  <c r="E25" i="4"/>
  <c r="F33" i="3"/>
  <c r="E49" i="2" l="1"/>
  <c r="E43" i="2"/>
  <c r="E36" i="2"/>
  <c r="E29" i="2"/>
  <c r="E23" i="2"/>
  <c r="E17" i="2"/>
  <c r="E12" i="2"/>
  <c r="F117" i="1"/>
  <c r="F110" i="1"/>
  <c r="F94" i="1"/>
  <c r="F91" i="1"/>
  <c r="F86" i="1"/>
  <c r="F78" i="1"/>
  <c r="F51" i="1"/>
  <c r="F48" i="1"/>
  <c r="F45" i="1"/>
  <c r="F39" i="1"/>
  <c r="F33" i="1"/>
  <c r="F29" i="1"/>
  <c r="F23" i="1"/>
  <c r="F14" i="1"/>
  <c r="E18" i="2" l="1"/>
  <c r="E24" i="2" s="1"/>
  <c r="E30" i="2" s="1"/>
  <c r="E44" i="2" s="1"/>
  <c r="E51" i="2" s="1"/>
  <c r="E55" i="2" s="1"/>
  <c r="F96" i="1"/>
  <c r="F112" i="1" s="1"/>
  <c r="F53" i="1"/>
  <c r="F37" i="3"/>
  <c r="F11" i="3"/>
  <c r="F10" i="3"/>
  <c r="F9" i="3"/>
  <c r="F43" i="3"/>
  <c r="H106" i="1" l="1"/>
  <c r="I106" i="1"/>
  <c r="C12" i="2"/>
  <c r="D110" i="1"/>
  <c r="D39" i="1" l="1"/>
  <c r="D14" i="1"/>
  <c r="D78" i="1" l="1"/>
  <c r="G42" i="2" l="1"/>
  <c r="C43" i="2"/>
  <c r="C17" i="2"/>
  <c r="F17" i="2" s="1"/>
  <c r="C23" i="2"/>
  <c r="G23" i="2" s="1"/>
  <c r="C29" i="2"/>
  <c r="G36" i="2"/>
  <c r="C49" i="2"/>
  <c r="G49" i="2" s="1"/>
  <c r="J16" i="1"/>
  <c r="G53" i="2"/>
  <c r="G48" i="2"/>
  <c r="G47" i="2"/>
  <c r="G41" i="2"/>
  <c r="G40" i="2"/>
  <c r="G39" i="2"/>
  <c r="G38" i="2"/>
  <c r="G35" i="2"/>
  <c r="G33" i="2"/>
  <c r="G28" i="2"/>
  <c r="G27" i="2"/>
  <c r="G22" i="2"/>
  <c r="G21" i="2"/>
  <c r="G16" i="2"/>
  <c r="G15" i="2"/>
  <c r="G14" i="2"/>
  <c r="G11" i="2"/>
  <c r="G10" i="2"/>
  <c r="G9" i="2"/>
  <c r="G8" i="2"/>
  <c r="D117" i="1"/>
  <c r="J116" i="1"/>
  <c r="J115" i="1"/>
  <c r="D86" i="1"/>
  <c r="D91" i="1"/>
  <c r="J91" i="1" s="1"/>
  <c r="D94" i="1"/>
  <c r="J94" i="1" s="1"/>
  <c r="H107" i="1"/>
  <c r="J109" i="1"/>
  <c r="J108" i="1"/>
  <c r="J104" i="1"/>
  <c r="J103" i="1"/>
  <c r="J102" i="1"/>
  <c r="J101" i="1"/>
  <c r="J100" i="1"/>
  <c r="J93" i="1"/>
  <c r="J90" i="1"/>
  <c r="J89" i="1"/>
  <c r="J88" i="1"/>
  <c r="J85" i="1"/>
  <c r="J83" i="1"/>
  <c r="J82" i="1"/>
  <c r="J81" i="1"/>
  <c r="J77" i="1"/>
  <c r="J76" i="1"/>
  <c r="J72" i="1"/>
  <c r="J71" i="1"/>
  <c r="J14" i="1"/>
  <c r="D29" i="1"/>
  <c r="J29" i="1" s="1"/>
  <c r="D33" i="1"/>
  <c r="J33" i="1" s="1"/>
  <c r="D45" i="1"/>
  <c r="J45" i="1" s="1"/>
  <c r="D48" i="1"/>
  <c r="J48" i="1" s="1"/>
  <c r="D51" i="1"/>
  <c r="J51" i="1" s="1"/>
  <c r="D23" i="1"/>
  <c r="J23" i="1" s="1"/>
  <c r="J50" i="1"/>
  <c r="J47" i="1"/>
  <c r="J44" i="1"/>
  <c r="J42" i="1"/>
  <c r="J41" i="1"/>
  <c r="J38" i="1"/>
  <c r="J37" i="1"/>
  <c r="J32" i="1"/>
  <c r="J31" i="1"/>
  <c r="J28" i="1"/>
  <c r="J27" i="1"/>
  <c r="J26" i="1"/>
  <c r="J22" i="1"/>
  <c r="J21" i="1"/>
  <c r="I21" i="1"/>
  <c r="J20" i="1"/>
  <c r="J13" i="1"/>
  <c r="J10" i="1"/>
  <c r="J9" i="1"/>
  <c r="J8" i="1"/>
  <c r="F9" i="2"/>
  <c r="F10" i="2"/>
  <c r="F11" i="2"/>
  <c r="F14" i="2"/>
  <c r="F15" i="2"/>
  <c r="F16" i="2"/>
  <c r="F21" i="2"/>
  <c r="F22" i="2"/>
  <c r="F27" i="2"/>
  <c r="F28" i="2"/>
  <c r="F33" i="2"/>
  <c r="F35" i="2"/>
  <c r="F38" i="2"/>
  <c r="F39" i="2"/>
  <c r="F40" i="2"/>
  <c r="F41" i="2"/>
  <c r="F47" i="2"/>
  <c r="F48" i="2"/>
  <c r="F53" i="2"/>
  <c r="F8" i="2"/>
  <c r="I72" i="1"/>
  <c r="I76" i="1"/>
  <c r="I77" i="1"/>
  <c r="I81" i="1"/>
  <c r="I82" i="1"/>
  <c r="I83" i="1"/>
  <c r="I85" i="1"/>
  <c r="I88" i="1"/>
  <c r="I89" i="1"/>
  <c r="I90" i="1"/>
  <c r="I93" i="1"/>
  <c r="I100" i="1"/>
  <c r="I101" i="1"/>
  <c r="I102" i="1"/>
  <c r="I103" i="1"/>
  <c r="I104" i="1"/>
  <c r="I105" i="1"/>
  <c r="I108" i="1"/>
  <c r="I109" i="1"/>
  <c r="I115" i="1"/>
  <c r="I116" i="1"/>
  <c r="I71" i="1"/>
  <c r="I9" i="1"/>
  <c r="I10" i="1"/>
  <c r="I13" i="1"/>
  <c r="I16" i="1"/>
  <c r="I20" i="1"/>
  <c r="I22" i="1"/>
  <c r="I26" i="1"/>
  <c r="I27" i="1"/>
  <c r="I28" i="1"/>
  <c r="I31" i="1"/>
  <c r="I32" i="1"/>
  <c r="I37" i="1"/>
  <c r="I38" i="1"/>
  <c r="I41" i="1"/>
  <c r="I42" i="1"/>
  <c r="I44" i="1"/>
  <c r="I47" i="1"/>
  <c r="I50" i="1"/>
  <c r="I8" i="1"/>
  <c r="H8" i="1"/>
  <c r="H9" i="1"/>
  <c r="H10" i="1"/>
  <c r="H13" i="1"/>
  <c r="H16" i="1"/>
  <c r="H20" i="1"/>
  <c r="H22" i="1"/>
  <c r="H26" i="1"/>
  <c r="H27" i="1"/>
  <c r="H31" i="1"/>
  <c r="H33" i="1" s="1"/>
  <c r="H37" i="1"/>
  <c r="H38" i="1"/>
  <c r="H41" i="1"/>
  <c r="H42" i="1"/>
  <c r="H44" i="1"/>
  <c r="H47" i="1"/>
  <c r="H48" i="1" s="1"/>
  <c r="H50" i="1"/>
  <c r="H51" i="1" s="1"/>
  <c r="H71" i="1"/>
  <c r="H72" i="1"/>
  <c r="H77" i="1"/>
  <c r="H81" i="1"/>
  <c r="H82" i="1"/>
  <c r="H85" i="1"/>
  <c r="H88" i="1"/>
  <c r="H89" i="1"/>
  <c r="H90" i="1"/>
  <c r="H93" i="1"/>
  <c r="H94" i="1" s="1"/>
  <c r="H100" i="1"/>
  <c r="H101" i="1"/>
  <c r="H102" i="1"/>
  <c r="H103" i="1"/>
  <c r="H105" i="1"/>
  <c r="H108" i="1"/>
  <c r="C18" i="2" l="1"/>
  <c r="C24" i="2" s="1"/>
  <c r="I110" i="1"/>
  <c r="J117" i="1"/>
  <c r="H23" i="1"/>
  <c r="G29" i="2"/>
  <c r="G17" i="2"/>
  <c r="F12" i="2"/>
  <c r="I117" i="1"/>
  <c r="H110" i="1"/>
  <c r="I91" i="1"/>
  <c r="D96" i="1"/>
  <c r="H86" i="1"/>
  <c r="J78" i="1"/>
  <c r="I51" i="1"/>
  <c r="H45" i="1"/>
  <c r="I45" i="1"/>
  <c r="H36" i="1"/>
  <c r="H39" i="1" s="1"/>
  <c r="I36" i="1"/>
  <c r="J36" i="1"/>
  <c r="I33" i="1"/>
  <c r="H29" i="1"/>
  <c r="D53" i="1"/>
  <c r="J53" i="1" s="1"/>
  <c r="I14" i="1"/>
  <c r="F42" i="2"/>
  <c r="F29" i="2"/>
  <c r="G43" i="2"/>
  <c r="H78" i="1"/>
  <c r="I78" i="1"/>
  <c r="H91" i="1"/>
  <c r="I94" i="1"/>
  <c r="H14" i="1"/>
  <c r="I23" i="1"/>
  <c r="J39" i="1"/>
  <c r="I39" i="1"/>
  <c r="I29" i="1"/>
  <c r="F49" i="2"/>
  <c r="F23" i="2"/>
  <c r="I48" i="1"/>
  <c r="I86" i="1"/>
  <c r="F36" i="2"/>
  <c r="I107" i="1"/>
  <c r="F43" i="2"/>
  <c r="J107" i="1"/>
  <c r="J86" i="1"/>
  <c r="G12" i="2"/>
  <c r="F18" i="2" l="1"/>
  <c r="G18" i="2"/>
  <c r="J96" i="1"/>
  <c r="I96" i="1"/>
  <c r="D112" i="1"/>
  <c r="H96" i="1"/>
  <c r="H112" i="1" s="1"/>
  <c r="I53" i="1"/>
  <c r="H53" i="1"/>
  <c r="C30" i="2"/>
  <c r="G24" i="2"/>
  <c r="F24" i="2"/>
  <c r="J110" i="1"/>
  <c r="J112" i="1" l="1"/>
  <c r="I112" i="1"/>
  <c r="G30" i="2"/>
  <c r="F30" i="2"/>
  <c r="C44" i="2"/>
  <c r="C51" i="2" l="1"/>
  <c r="G44" i="2"/>
  <c r="F44" i="2"/>
  <c r="C55" i="2" l="1"/>
  <c r="F7" i="3" s="1"/>
  <c r="F15" i="3" s="1"/>
  <c r="F29" i="3" s="1"/>
  <c r="F45" i="3" s="1"/>
  <c r="F48" i="3" s="1"/>
  <c r="F51" i="3" s="1"/>
  <c r="G51" i="2"/>
  <c r="F51" i="2"/>
  <c r="G55" i="2" l="1"/>
  <c r="F55" i="2"/>
</calcChain>
</file>

<file path=xl/sharedStrings.xml><?xml version="1.0" encoding="utf-8"?>
<sst xmlns="http://schemas.openxmlformats.org/spreadsheetml/2006/main" count="207" uniqueCount="165">
  <si>
    <t>ACTIVO</t>
  </si>
  <si>
    <t>Disponible</t>
  </si>
  <si>
    <t>Caja</t>
  </si>
  <si>
    <t>Otras Instituciones Financieras</t>
  </si>
  <si>
    <t>Créditos Diversos</t>
  </si>
  <si>
    <t>TOTAL ACTIVO</t>
  </si>
  <si>
    <t>PASIVO</t>
  </si>
  <si>
    <t>Depósitos - Sector Privado</t>
  </si>
  <si>
    <t>Otras Obligaciones</t>
  </si>
  <si>
    <t>Obligaciones Diversas</t>
  </si>
  <si>
    <t>Acreedores Fiscales</t>
  </si>
  <si>
    <t>Acreedores Sociales</t>
  </si>
  <si>
    <t>Otras Obligaciones Diversas</t>
  </si>
  <si>
    <t>TOTAL PASIVO</t>
  </si>
  <si>
    <t>Ajustes al Patrimonio</t>
  </si>
  <si>
    <t>Resultados del Ejercicio</t>
  </si>
  <si>
    <t>TOTAL PATRIMONIO</t>
  </si>
  <si>
    <t>Ganancias Financieras</t>
  </si>
  <si>
    <t>Por Obligaciones - Sector No Financiero</t>
  </si>
  <si>
    <t>Previsiones</t>
  </si>
  <si>
    <t>Resultados por Servicios</t>
  </si>
  <si>
    <t>Ganancias por Servicios</t>
  </si>
  <si>
    <t>Pérdidas por Servicios</t>
  </si>
  <si>
    <t>Resultado Bruto</t>
  </si>
  <si>
    <t>Otras Ganancias Operativas</t>
  </si>
  <si>
    <t>Ganancias por Créditos Diversos</t>
  </si>
  <si>
    <t>Retribución al Personal y Cargas Sociales</t>
  </si>
  <si>
    <t>Depreciaciones de Bienes de Uso</t>
  </si>
  <si>
    <t>Amortizaciones de Cargos Diferidos</t>
  </si>
  <si>
    <t>Resultado Operativo Neto</t>
  </si>
  <si>
    <t>Resultados Extraordinarios</t>
  </si>
  <si>
    <t>Ganancias Extraordinarias</t>
  </si>
  <si>
    <t>Resultado antes de Impuesto a la Renta</t>
  </si>
  <si>
    <t>Impuesto a la Renta</t>
  </si>
  <si>
    <t>(Expresado en Guaraníes)</t>
  </si>
  <si>
    <t>CUENTAS DE CONTINGENCIA, ORDEN Y FIDEICOMISO</t>
  </si>
  <si>
    <t>ESTADO DE RESULTADOS</t>
  </si>
  <si>
    <t>Banco Central del Paraguay</t>
  </si>
  <si>
    <t>Total de Cuentas por Orden</t>
  </si>
  <si>
    <t>Créditos Vigentes por Intermediación Financiera</t>
  </si>
  <si>
    <t>Sector Financiero</t>
  </si>
  <si>
    <t>Deudores por Productos Financieros Devengados</t>
  </si>
  <si>
    <t>Sector No Financiero</t>
  </si>
  <si>
    <t>Diversos</t>
  </si>
  <si>
    <t>Cargos Diferidos</t>
  </si>
  <si>
    <t>Bienes de Uso</t>
  </si>
  <si>
    <t>Obligaciones por Intermediación Financiera</t>
  </si>
  <si>
    <t>Acreedores por Cargos Financieros Devengados</t>
  </si>
  <si>
    <t>TOTAL PASIVO Y PATRIMONIO NETO</t>
  </si>
  <si>
    <t>POR EL PERIODO COMPRENDIDO ENTRE EL</t>
  </si>
  <si>
    <t>Créditos Vigentes - Sector Financiero</t>
  </si>
  <si>
    <t>Créditos Vigentes - Sector No Financiero</t>
  </si>
  <si>
    <t>Pérdidas Financieras</t>
  </si>
  <si>
    <t>Por Obligaciones - Sector Financiero</t>
  </si>
  <si>
    <t>Resultado Financiero antes de Previsiones</t>
  </si>
  <si>
    <t>Resultado Financiero después de Previsiones</t>
  </si>
  <si>
    <t>Otras Pérdidas Operativas</t>
  </si>
  <si>
    <t>Gastos Generales</t>
  </si>
  <si>
    <t>Utilidad del Ejercicio después de Impuesto a la Renta</t>
  </si>
  <si>
    <t>Provisiones y Previsiones</t>
  </si>
  <si>
    <t>Otras Provisiones</t>
  </si>
  <si>
    <t>Créditos Vencidos por Intermediación Financiera</t>
  </si>
  <si>
    <t>Préstamos</t>
  </si>
  <si>
    <t xml:space="preserve">     Para Reserva Legal</t>
  </si>
  <si>
    <t>Capital Secundario</t>
  </si>
  <si>
    <t>Capital Integrado</t>
  </si>
  <si>
    <t>Otras Ganancias Diversas</t>
  </si>
  <si>
    <t>Pérdidas Extraordinarias</t>
  </si>
  <si>
    <t>Otras Inversiones</t>
  </si>
  <si>
    <t>Valuación de Activos y Pasivos Financieros en M.E.</t>
  </si>
  <si>
    <t>Valuación de Pasivos y Activos Financieros en M.E</t>
  </si>
  <si>
    <t>ESTADO DE SITUACIÓN PATRIMONIAL</t>
  </si>
  <si>
    <t>Sector no Financiero - Sector no Público</t>
  </si>
  <si>
    <t>Aportes no Capitalizados</t>
  </si>
  <si>
    <r>
      <t xml:space="preserve">Constitución de Previsiones </t>
    </r>
    <r>
      <rPr>
        <b/>
        <sz val="14"/>
        <rFont val="Times New Roman"/>
        <family val="1"/>
      </rPr>
      <t>- Nota c.6</t>
    </r>
  </si>
  <si>
    <r>
      <t xml:space="preserve">Desafectación de Previsiones </t>
    </r>
    <r>
      <rPr>
        <b/>
        <sz val="14"/>
        <rFont val="Times New Roman"/>
        <family val="1"/>
      </rPr>
      <t>- Nota c.6</t>
    </r>
  </si>
  <si>
    <t>Variación</t>
  </si>
  <si>
    <t>Títulos Privados</t>
  </si>
  <si>
    <t xml:space="preserve">     Para Distribución de Dividendos</t>
  </si>
  <si>
    <t>Las notas que se adjuntan forman parte integrante de estos estados financieros</t>
  </si>
  <si>
    <t>Las notas que se adjuntan forma parte integrante de estos estados financieros</t>
  </si>
  <si>
    <r>
      <t>Otras -</t>
    </r>
    <r>
      <rPr>
        <b/>
        <sz val="14"/>
        <rFont val="Times New Roman"/>
        <family val="1"/>
      </rPr>
      <t xml:space="preserve"> Nota f.3</t>
    </r>
  </si>
  <si>
    <t>Préstamos de Entidades Financieras</t>
  </si>
  <si>
    <t>Depósitos - Sector Público</t>
  </si>
  <si>
    <t>Reservas Legal</t>
  </si>
  <si>
    <t>Operaciones a Liquidar</t>
  </si>
  <si>
    <t>Reservas Estatutarias</t>
  </si>
  <si>
    <t>% Variac.</t>
  </si>
  <si>
    <t xml:space="preserve">Variación </t>
  </si>
  <si>
    <t xml:space="preserve">Obligaciones o Debentures y Bonos </t>
  </si>
  <si>
    <t xml:space="preserve">Préstamos </t>
  </si>
  <si>
    <t>Cheques para Compensar</t>
  </si>
  <si>
    <t>Depósitos en Otras Instituciones Financieras</t>
  </si>
  <si>
    <t>Otros Documentos para Compensar</t>
  </si>
  <si>
    <t>Derechos Fiduciarios</t>
  </si>
  <si>
    <t>Resultados Acumulados</t>
  </si>
  <si>
    <t>Rentas</t>
  </si>
  <si>
    <t>ESTADO DE FLUJOS DE EFECTIVO</t>
  </si>
  <si>
    <t>Utilidad Neta del Ejercicio</t>
  </si>
  <si>
    <t>Ajustes a la Utilidad del Ejercicio</t>
  </si>
  <si>
    <t>Depreciación de Bienes de Uso</t>
  </si>
  <si>
    <t>Constitución de Previsiones</t>
  </si>
  <si>
    <t>Desafectación de Previsiones</t>
  </si>
  <si>
    <t>Aplicación de Previsiones</t>
  </si>
  <si>
    <t>Amortización Cargos Diferidos</t>
  </si>
  <si>
    <t>Resultado de Operaciones antes de Cambios</t>
  </si>
  <si>
    <t>en el Capital de Trabajo</t>
  </si>
  <si>
    <t>Disminución (Aumento) de Créditos Vigente Sector Financiero</t>
  </si>
  <si>
    <t>Disminución (Aumento) de Créditos Vigente Sector No Financiero</t>
  </si>
  <si>
    <t>Disminución (Aumento) de Créditos Diversos</t>
  </si>
  <si>
    <t>Disminución (Aumento) de Créditos Vencidos</t>
  </si>
  <si>
    <t>Disminución (Aumento) de Cargos Diferidos</t>
  </si>
  <si>
    <t>Aumento (Disminución) de Obligaciones Sector Financiero</t>
  </si>
  <si>
    <t>Aumento (Disminución) de Obligaciones Sector no Financiero</t>
  </si>
  <si>
    <t>Aumento (Disminución) de Obligaciones Diversas</t>
  </si>
  <si>
    <t>Aumento (Disminución) de Dividendos a Pagar</t>
  </si>
  <si>
    <t>Aumento/(Disminución) de Provisiones</t>
  </si>
  <si>
    <t>Efectivo Neto y Equivalente de Efectivo</t>
  </si>
  <si>
    <t>por Actividades de Operación</t>
  </si>
  <si>
    <t>A</t>
  </si>
  <si>
    <t>Flujo de Efectivo y Equivalente de Efectivo</t>
  </si>
  <si>
    <t>por Actividades de Inversión</t>
  </si>
  <si>
    <t>Compra de Activo Fijo</t>
  </si>
  <si>
    <t>Disminución (Aumento) de Valores Públicos</t>
  </si>
  <si>
    <t>Disminución (Aumento) de Inversiones</t>
  </si>
  <si>
    <t>Efectivo y Equivalente de Efectivo</t>
  </si>
  <si>
    <t>B</t>
  </si>
  <si>
    <t>por Actividad de Financiamiento</t>
  </si>
  <si>
    <t>Integración de Aportes no Capitalizados</t>
  </si>
  <si>
    <t xml:space="preserve">    </t>
  </si>
  <si>
    <t>por Actividades de Financiamiento</t>
  </si>
  <si>
    <t>C</t>
  </si>
  <si>
    <t>Aumento Neto de Efectivo y sus Equivalentes</t>
  </si>
  <si>
    <t>(A + B + C)</t>
  </si>
  <si>
    <t>Efectivo y sus equivalentes al Inicio del Periodo</t>
  </si>
  <si>
    <t>Efectivo y sus Equivalente al Final del Periodo</t>
  </si>
  <si>
    <t>Las notas que se acompañan forman parte de los estados financieros</t>
  </si>
  <si>
    <t xml:space="preserve"> </t>
  </si>
  <si>
    <t>Call Money</t>
  </si>
  <si>
    <t>ESTADO DE VARIACIÓN DEL PATRIMONIO NETO</t>
  </si>
  <si>
    <t>Concepto</t>
  </si>
  <si>
    <t>Saldo al Inicio</t>
  </si>
  <si>
    <t>Aumento</t>
  </si>
  <si>
    <t>Disminución</t>
  </si>
  <si>
    <t>Saldo al Cierre</t>
  </si>
  <si>
    <t>del Ejercicio</t>
  </si>
  <si>
    <t>Reservas</t>
  </si>
  <si>
    <t>TOTAL</t>
  </si>
  <si>
    <t xml:space="preserve">       Angel Paredes González                             Salomón Melgarejo                              Rafal Lara Valenzuela                               Darío Arce Gutiérrez             </t>
  </si>
  <si>
    <t xml:space="preserve">                         Contador                                                    Síndico Titular                                         Director  Gerente General                                  Vicepresidente Ejecutivo                            </t>
  </si>
  <si>
    <t xml:space="preserve">                    Contador                               Síndico Titular                      Director  Gerente General               Vicepresidente Ejecutivo                            </t>
  </si>
  <si>
    <t xml:space="preserve">  Angel Paredes González          Salomón Melgarejo              Rafal Lara Valenzuela              Darío Arce Gutiérrez             </t>
  </si>
  <si>
    <t xml:space="preserve">                         Contador                                                    Síndico Titular                                           Director  Gerente General                                   Vicepresidente Ejecutivo                            </t>
  </si>
  <si>
    <t>AL 31 DE MARZO DE 2019 Y 2018</t>
  </si>
  <si>
    <t>AL 31 DE MARZO DE 2019</t>
  </si>
  <si>
    <t>1 DE ENERO Y EL 31 DE MARZO DE 2019 Y 2018</t>
  </si>
  <si>
    <t xml:space="preserve">Banco Central del Paraguay </t>
  </si>
  <si>
    <t xml:space="preserve">Previsiones </t>
  </si>
  <si>
    <t xml:space="preserve">Valores Públicos </t>
  </si>
  <si>
    <t xml:space="preserve">Inversiones </t>
  </si>
  <si>
    <t xml:space="preserve">Propios </t>
  </si>
  <si>
    <t xml:space="preserve">Cargos Diferidos </t>
  </si>
  <si>
    <t xml:space="preserve">PATRIMONIO NETO </t>
  </si>
  <si>
    <t xml:space="preserve">Total de Cuentas de Contingencias </t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</si>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</sst>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#,##0\ ;\(##,##0\)"/>
    <numFmt numFmtId="165" formatCode="#,##0\ ;\(#,##0\)"/>
    <numFmt numFmtId="166" formatCode="_ * #,##0.00_ ;_ * \-#,##0.00_ ;_ * &quot;-&quot;??_ ;_ @_ "/>
    <numFmt numFmtId="167" formatCode="_(* #,##0_);_(* \(#,##0\);_(* &quot;-&quot;??_);_(@_)"/>
    <numFmt numFmtId="168" formatCode="dd/mm/yy;@"/>
  </numFmts>
  <fonts count="21" x14ac:knownFonts="1">
    <font>
      <sz val="10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3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sz val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16" fillId="0" borderId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37" fontId="2" fillId="0" borderId="0" xfId="0" applyNumberFormat="1" applyFont="1"/>
    <xf numFmtId="0" fontId="3" fillId="0" borderId="0" xfId="0" applyFont="1"/>
    <xf numFmtId="38" fontId="2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37" fontId="6" fillId="0" borderId="0" xfId="0" applyNumberFormat="1" applyFont="1" applyAlignment="1">
      <alignment horizontal="center"/>
    </xf>
    <xf numFmtId="37" fontId="6" fillId="0" borderId="0" xfId="0" applyNumberFormat="1" applyFont="1" applyAlignment="1">
      <alignment horizontal="left"/>
    </xf>
    <xf numFmtId="37" fontId="7" fillId="0" borderId="0" xfId="0" applyNumberFormat="1" applyFont="1"/>
    <xf numFmtId="164" fontId="7" fillId="0" borderId="0" xfId="0" applyNumberFormat="1" applyFont="1"/>
    <xf numFmtId="164" fontId="6" fillId="0" borderId="2" xfId="0" applyNumberFormat="1" applyFont="1" applyBorder="1"/>
    <xf numFmtId="164" fontId="6" fillId="0" borderId="0" xfId="0" applyNumberFormat="1" applyFont="1"/>
    <xf numFmtId="164" fontId="6" fillId="0" borderId="3" xfId="0" applyNumberFormat="1" applyFont="1" applyBorder="1"/>
    <xf numFmtId="0" fontId="8" fillId="0" borderId="0" xfId="0" applyFont="1"/>
    <xf numFmtId="165" fontId="7" fillId="0" borderId="0" xfId="0" applyNumberFormat="1" applyFont="1"/>
    <xf numFmtId="165" fontId="6" fillId="0" borderId="3" xfId="0" applyNumberFormat="1" applyFont="1" applyBorder="1"/>
    <xf numFmtId="165" fontId="3" fillId="0" borderId="0" xfId="0" applyNumberFormat="1" applyFont="1"/>
    <xf numFmtId="165" fontId="2" fillId="0" borderId="0" xfId="0" applyNumberFormat="1" applyFont="1"/>
    <xf numFmtId="165" fontId="3" fillId="0" borderId="3" xfId="0" applyNumberFormat="1" applyFont="1" applyBorder="1"/>
    <xf numFmtId="165" fontId="3" fillId="0" borderId="1" xfId="0" applyNumberFormat="1" applyFont="1" applyBorder="1"/>
    <xf numFmtId="165" fontId="6" fillId="0" borderId="0" xfId="0" applyNumberFormat="1" applyFont="1"/>
    <xf numFmtId="165" fontId="8" fillId="0" borderId="0" xfId="0" applyNumberFormat="1" applyFont="1"/>
    <xf numFmtId="165" fontId="3" fillId="0" borderId="2" xfId="0" applyNumberFormat="1" applyFont="1" applyBorder="1"/>
    <xf numFmtId="164" fontId="2" fillId="0" borderId="0" xfId="0" applyNumberFormat="1" applyFont="1"/>
    <xf numFmtId="165" fontId="0" fillId="0" borderId="0" xfId="0" applyNumberFormat="1"/>
    <xf numFmtId="165" fontId="3" fillId="0" borderId="0" xfId="0" applyNumberFormat="1" applyFont="1" applyAlignment="1">
      <alignment horizontal="center"/>
    </xf>
    <xf numFmtId="0" fontId="9" fillId="0" borderId="0" xfId="0" applyFont="1"/>
    <xf numFmtId="164" fontId="0" fillId="0" borderId="0" xfId="0" applyNumberForma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13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7" fontId="2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3" xfId="0" applyFont="1" applyBorder="1"/>
    <xf numFmtId="0" fontId="3" fillId="0" borderId="3" xfId="0" applyFont="1" applyBorder="1"/>
    <xf numFmtId="164" fontId="11" fillId="0" borderId="3" xfId="0" applyNumberFormat="1" applyFont="1" applyBorder="1"/>
    <xf numFmtId="0" fontId="2" fillId="0" borderId="1" xfId="0" applyFont="1" applyBorder="1"/>
    <xf numFmtId="0" fontId="15" fillId="0" borderId="1" xfId="0" applyFont="1" applyBorder="1"/>
    <xf numFmtId="165" fontId="15" fillId="0" borderId="3" xfId="0" applyNumberFormat="1" applyFont="1" applyBorder="1"/>
    <xf numFmtId="165" fontId="7" fillId="0" borderId="0" xfId="0" quotePrefix="1" applyNumberFormat="1" applyFont="1" applyAlignment="1">
      <alignment horizontal="right"/>
    </xf>
    <xf numFmtId="165" fontId="6" fillId="2" borderId="0" xfId="0" quotePrefix="1" applyNumberFormat="1" applyFont="1" applyFill="1" applyAlignment="1">
      <alignment horizontal="right"/>
    </xf>
    <xf numFmtId="0" fontId="3" fillId="0" borderId="1" xfId="0" applyFont="1" applyBorder="1"/>
    <xf numFmtId="0" fontId="11" fillId="0" borderId="1" xfId="0" applyFont="1" applyBorder="1"/>
    <xf numFmtId="0" fontId="0" fillId="0" borderId="0" xfId="0" applyAlignment="1">
      <alignment horizontal="center"/>
    </xf>
    <xf numFmtId="4" fontId="0" fillId="0" borderId="4" xfId="0" applyNumberFormat="1" applyBorder="1" applyAlignment="1">
      <alignment horizontal="center"/>
    </xf>
    <xf numFmtId="4" fontId="11" fillId="0" borderId="5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4" fontId="15" fillId="0" borderId="5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164" fontId="15" fillId="0" borderId="0" xfId="0" applyNumberFormat="1" applyFont="1"/>
    <xf numFmtId="4" fontId="15" fillId="0" borderId="0" xfId="0" applyNumberFormat="1" applyFont="1" applyAlignment="1">
      <alignment horizontal="center"/>
    </xf>
    <xf numFmtId="164" fontId="7" fillId="0" borderId="1" xfId="0" applyNumberFormat="1" applyFont="1" applyBorder="1"/>
    <xf numFmtId="164" fontId="7" fillId="0" borderId="0" xfId="0" applyNumberFormat="1" applyFont="1" applyAlignment="1">
      <alignment horizontal="center"/>
    </xf>
    <xf numFmtId="164" fontId="7" fillId="0" borderId="0" xfId="0" quotePrefix="1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165" fontId="15" fillId="0" borderId="0" xfId="0" applyNumberFormat="1" applyFont="1"/>
    <xf numFmtId="165" fontId="7" fillId="0" borderId="1" xfId="0" applyNumberFormat="1" applyFont="1" applyBorder="1"/>
    <xf numFmtId="165" fontId="6" fillId="0" borderId="2" xfId="0" applyNumberFormat="1" applyFont="1" applyBorder="1"/>
    <xf numFmtId="0" fontId="0" fillId="0" borderId="3" xfId="0" applyBorder="1"/>
    <xf numFmtId="165" fontId="7" fillId="0" borderId="1" xfId="0" applyNumberFormat="1" applyFont="1" applyBorder="1" applyAlignment="1">
      <alignment horizontal="right"/>
    </xf>
    <xf numFmtId="165" fontId="10" fillId="0" borderId="0" xfId="0" applyNumberFormat="1" applyFont="1"/>
    <xf numFmtId="4" fontId="11" fillId="0" borderId="0" xfId="0" applyNumberFormat="1" applyFont="1" applyAlignment="1">
      <alignment horizontal="center"/>
    </xf>
    <xf numFmtId="37" fontId="14" fillId="0" borderId="0" xfId="0" applyNumberFormat="1" applyFont="1"/>
    <xf numFmtId="165" fontId="14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center"/>
    </xf>
    <xf numFmtId="41" fontId="14" fillId="0" borderId="1" xfId="0" applyNumberFormat="1" applyFont="1" applyBorder="1"/>
    <xf numFmtId="0" fontId="0" fillId="3" borderId="0" xfId="0" applyFill="1"/>
    <xf numFmtId="0" fontId="7" fillId="3" borderId="0" xfId="0" applyFont="1" applyFill="1"/>
    <xf numFmtId="3" fontId="0" fillId="3" borderId="0" xfId="0" applyNumberFormat="1" applyFill="1"/>
    <xf numFmtId="3" fontId="6" fillId="3" borderId="0" xfId="0" applyNumberFormat="1" applyFont="1" applyFill="1"/>
    <xf numFmtId="165" fontId="7" fillId="3" borderId="0" xfId="0" applyNumberFormat="1" applyFont="1" applyFill="1"/>
    <xf numFmtId="165" fontId="2" fillId="3" borderId="0" xfId="0" applyNumberFormat="1" applyFont="1" applyFill="1"/>
    <xf numFmtId="165" fontId="0" fillId="3" borderId="0" xfId="0" applyNumberFormat="1" applyFill="1"/>
    <xf numFmtId="4" fontId="0" fillId="3" borderId="0" xfId="0" applyNumberFormat="1" applyFill="1" applyAlignment="1">
      <alignment horizontal="center"/>
    </xf>
    <xf numFmtId="3" fontId="6" fillId="3" borderId="0" xfId="2" applyNumberFormat="1" applyFont="1" applyFill="1"/>
    <xf numFmtId="0" fontId="2" fillId="3" borderId="0" xfId="0" applyFont="1" applyFill="1"/>
    <xf numFmtId="164" fontId="6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67" fontId="2" fillId="0" borderId="0" xfId="5" applyNumberFormat="1" applyFont="1"/>
    <xf numFmtId="167" fontId="3" fillId="0" borderId="0" xfId="5" applyNumberFormat="1" applyFont="1" applyAlignment="1">
      <alignment horizontal="center"/>
    </xf>
    <xf numFmtId="164" fontId="3" fillId="0" borderId="0" xfId="0" applyNumberFormat="1" applyFont="1"/>
    <xf numFmtId="164" fontId="2" fillId="0" borderId="1" xfId="0" applyNumberFormat="1" applyFont="1" applyBorder="1"/>
    <xf numFmtId="164" fontId="3" fillId="0" borderId="1" xfId="0" applyNumberFormat="1" applyFont="1" applyBorder="1"/>
    <xf numFmtId="164" fontId="3" fillId="0" borderId="3" xfId="0" applyNumberFormat="1" applyFont="1" applyBorder="1"/>
    <xf numFmtId="0" fontId="18" fillId="0" borderId="0" xfId="0" applyFont="1" applyAlignment="1">
      <alignment horizontal="left"/>
    </xf>
    <xf numFmtId="164" fontId="18" fillId="0" borderId="0" xfId="0" applyNumberFormat="1" applyFont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4" xfId="0" applyBorder="1"/>
    <xf numFmtId="3" fontId="0" fillId="0" borderId="4" xfId="0" applyNumberFormat="1" applyBorder="1"/>
    <xf numFmtId="0" fontId="0" fillId="0" borderId="8" xfId="0" applyBorder="1"/>
    <xf numFmtId="3" fontId="0" fillId="0" borderId="8" xfId="0" applyNumberFormat="1" applyBorder="1"/>
    <xf numFmtId="0" fontId="11" fillId="0" borderId="6" xfId="0" applyFont="1" applyBorder="1"/>
    <xf numFmtId="3" fontId="11" fillId="0" borderId="6" xfId="0" applyNumberFormat="1" applyFont="1" applyBorder="1"/>
    <xf numFmtId="3" fontId="0" fillId="0" borderId="0" xfId="0" applyNumberFormat="1"/>
    <xf numFmtId="0" fontId="4" fillId="0" borderId="0" xfId="0" applyFont="1"/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</cellXfs>
  <cellStyles count="6">
    <cellStyle name="Millares" xfId="5" builtinId="3"/>
    <cellStyle name="Millares 2" xfId="1" xr:uid="{00000000-0005-0000-0000-000001000000}"/>
    <cellStyle name="Millares 2 2" xfId="4" xr:uid="{00000000-0005-0000-0000-000002000000}"/>
    <cellStyle name="Millares 3" xfId="3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7</xdr:row>
      <xdr:rowOff>0</xdr:rowOff>
    </xdr:from>
    <xdr:to>
      <xdr:col>1</xdr:col>
      <xdr:colOff>923925</xdr:colOff>
      <xdr:row>7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3E1BA75-186D-4463-87E4-295DA5062177}"/>
            </a:ext>
          </a:extLst>
        </xdr:cNvPr>
        <xdr:cNvSpPr>
          <a:spLocks noChangeShapeType="1"/>
        </xdr:cNvSpPr>
      </xdr:nvSpPr>
      <xdr:spPr bwMode="auto">
        <a:xfrm>
          <a:off x="1905000" y="114300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zoomScale="80" workbookViewId="0">
      <selection sqref="A1:F1"/>
    </sheetView>
  </sheetViews>
  <sheetFormatPr baseColWidth="10" defaultRowHeight="12.75" x14ac:dyDescent="0.2"/>
  <cols>
    <col min="1" max="1" width="4.28515625" customWidth="1"/>
    <col min="2" max="2" width="50.140625" customWidth="1"/>
    <col min="3" max="3" width="1.7109375" customWidth="1"/>
    <col min="4" max="4" width="22.42578125" bestFit="1" customWidth="1"/>
    <col min="5" max="5" width="1" customWidth="1"/>
    <col min="6" max="6" width="21.42578125" customWidth="1"/>
    <col min="7" max="7" width="1.42578125" customWidth="1"/>
    <col min="8" max="8" width="21.42578125" hidden="1" customWidth="1"/>
    <col min="9" max="9" width="17.140625" hidden="1" customWidth="1"/>
    <col min="10" max="10" width="0" hidden="1" customWidth="1"/>
    <col min="11" max="11" width="17.140625" bestFit="1" customWidth="1"/>
  </cols>
  <sheetData>
    <row r="1" spans="1:11" ht="22.5" x14ac:dyDescent="0.3">
      <c r="A1" s="113" t="s">
        <v>71</v>
      </c>
      <c r="B1" s="113"/>
      <c r="C1" s="113"/>
      <c r="D1" s="113"/>
      <c r="E1" s="113"/>
      <c r="F1" s="113"/>
    </row>
    <row r="2" spans="1:11" ht="22.5" x14ac:dyDescent="0.3">
      <c r="A2" s="113" t="s">
        <v>153</v>
      </c>
      <c r="B2" s="113"/>
      <c r="C2" s="113"/>
      <c r="D2" s="113"/>
      <c r="E2" s="113"/>
      <c r="F2" s="113"/>
      <c r="G2" s="1"/>
    </row>
    <row r="3" spans="1:11" ht="20.25" x14ac:dyDescent="0.3">
      <c r="A3" s="114" t="s">
        <v>34</v>
      </c>
      <c r="B3" s="114"/>
      <c r="C3" s="114"/>
      <c r="D3" s="114"/>
      <c r="E3" s="114"/>
      <c r="F3" s="114"/>
      <c r="G3" s="1"/>
    </row>
    <row r="4" spans="1:11" ht="18.75" x14ac:dyDescent="0.3">
      <c r="A4" s="1"/>
      <c r="B4" s="1"/>
      <c r="C4" s="1"/>
      <c r="D4" s="1"/>
      <c r="E4" s="1"/>
      <c r="F4" s="1"/>
      <c r="G4" s="1"/>
      <c r="H4" s="1"/>
    </row>
    <row r="5" spans="1:11" ht="18.75" x14ac:dyDescent="0.3">
      <c r="A5" s="3" t="s">
        <v>0</v>
      </c>
      <c r="B5" s="1"/>
      <c r="D5" s="111">
        <v>43555</v>
      </c>
      <c r="E5" s="6">
        <v>1996</v>
      </c>
      <c r="F5" s="111">
        <v>43190</v>
      </c>
      <c r="G5" s="51"/>
      <c r="H5" s="7" t="s">
        <v>76</v>
      </c>
      <c r="I5" s="52" t="s">
        <v>76</v>
      </c>
      <c r="J5" s="52" t="s">
        <v>87</v>
      </c>
    </row>
    <row r="6" spans="1:11" ht="18.75" x14ac:dyDescent="0.3">
      <c r="A6" s="8"/>
      <c r="B6" s="9"/>
      <c r="D6" s="10"/>
      <c r="E6" s="11"/>
      <c r="F6" s="10"/>
      <c r="G6" s="1"/>
      <c r="H6" s="10"/>
    </row>
    <row r="7" spans="1:11" ht="18.75" x14ac:dyDescent="0.3">
      <c r="A7" s="8" t="s">
        <v>1</v>
      </c>
      <c r="B7" s="9"/>
      <c r="D7" s="12"/>
      <c r="E7" s="12"/>
      <c r="F7" s="12"/>
      <c r="G7" s="1"/>
      <c r="H7" s="12"/>
    </row>
    <row r="8" spans="1:11" ht="18.75" x14ac:dyDescent="0.3">
      <c r="A8" s="9"/>
      <c r="B8" s="9" t="s">
        <v>2</v>
      </c>
      <c r="D8" s="13">
        <v>122941151771.47</v>
      </c>
      <c r="E8" s="13"/>
      <c r="F8" s="13">
        <f>190204886168.94-240000</f>
        <v>190204646168.94</v>
      </c>
      <c r="G8" s="1"/>
      <c r="H8" s="13">
        <f>+D8-F8</f>
        <v>-67263494397.470001</v>
      </c>
      <c r="I8" s="31">
        <f>+D8-F8</f>
        <v>-67263494397.470001</v>
      </c>
      <c r="J8" s="58">
        <f>+D8*100/F8-100</f>
        <v>-35.363749389027276</v>
      </c>
      <c r="K8" s="31"/>
    </row>
    <row r="9" spans="1:11" ht="18.75" x14ac:dyDescent="0.3">
      <c r="A9" s="9"/>
      <c r="B9" s="9" t="s">
        <v>156</v>
      </c>
      <c r="D9" s="13">
        <v>169605925286.26999</v>
      </c>
      <c r="E9" s="13"/>
      <c r="F9" s="13">
        <v>243908286034.45001</v>
      </c>
      <c r="G9" s="1"/>
      <c r="H9" s="13">
        <f>+D9-F9</f>
        <v>-74302360748.180023</v>
      </c>
      <c r="I9" s="31">
        <f t="shared" ref="I9:I53" si="0">+D9-F9</f>
        <v>-74302360748.180023</v>
      </c>
      <c r="J9" s="58">
        <f>+D9*100/F9-100</f>
        <v>-30.463237619440875</v>
      </c>
      <c r="K9" s="31"/>
    </row>
    <row r="10" spans="1:11" ht="18.75" x14ac:dyDescent="0.3">
      <c r="A10" s="9"/>
      <c r="B10" s="9" t="s">
        <v>3</v>
      </c>
      <c r="D10" s="13">
        <v>11906358389.9</v>
      </c>
      <c r="E10" s="13"/>
      <c r="F10" s="13">
        <v>16517243029.18</v>
      </c>
      <c r="G10" s="1"/>
      <c r="H10" s="13">
        <f>+D10-F10</f>
        <v>-4610884639.2800007</v>
      </c>
      <c r="I10" s="31">
        <f t="shared" si="0"/>
        <v>-4610884639.2800007</v>
      </c>
      <c r="J10" s="58">
        <f>+D10*100/F10-100</f>
        <v>-27.915582710348417</v>
      </c>
      <c r="K10" s="31"/>
    </row>
    <row r="11" spans="1:11" ht="18.75" x14ac:dyDescent="0.3">
      <c r="A11" s="9"/>
      <c r="B11" s="9" t="s">
        <v>91</v>
      </c>
      <c r="D11" s="13">
        <v>70961029417.039993</v>
      </c>
      <c r="E11" s="13"/>
      <c r="F11" s="13">
        <v>72933088888.710007</v>
      </c>
      <c r="G11" s="1"/>
      <c r="H11" s="13"/>
      <c r="I11" s="31"/>
      <c r="J11" s="58"/>
      <c r="K11" s="31"/>
    </row>
    <row r="12" spans="1:11" ht="18.75" x14ac:dyDescent="0.3">
      <c r="A12" s="9"/>
      <c r="B12" s="9" t="s">
        <v>93</v>
      </c>
      <c r="D12" s="13">
        <v>4322198826.3900003</v>
      </c>
      <c r="E12" s="13"/>
      <c r="F12" s="13">
        <v>4724588921.04</v>
      </c>
      <c r="G12" s="1"/>
      <c r="H12" s="13"/>
      <c r="I12" s="31"/>
      <c r="J12" s="58"/>
      <c r="K12" s="31"/>
    </row>
    <row r="13" spans="1:11" ht="18.75" x14ac:dyDescent="0.3">
      <c r="A13" s="9"/>
      <c r="B13" s="9" t="s">
        <v>157</v>
      </c>
      <c r="D13" s="61">
        <v>0</v>
      </c>
      <c r="E13" s="13"/>
      <c r="F13" s="61">
        <v>0</v>
      </c>
      <c r="G13" s="1"/>
      <c r="H13" s="13">
        <f>+D13-F13</f>
        <v>0</v>
      </c>
      <c r="I13" s="31">
        <f t="shared" si="0"/>
        <v>0</v>
      </c>
      <c r="J13" s="58" t="e">
        <f>+D13*100/F13-100</f>
        <v>#DIV/0!</v>
      </c>
      <c r="K13" s="31"/>
    </row>
    <row r="14" spans="1:11" ht="18.75" x14ac:dyDescent="0.3">
      <c r="A14" s="9"/>
      <c r="B14" s="9"/>
      <c r="D14" s="14">
        <f>SUM(D8:D13)</f>
        <v>379736663691.07001</v>
      </c>
      <c r="E14" s="13"/>
      <c r="F14" s="14">
        <f>SUM(F8:F13)</f>
        <v>528287853042.32001</v>
      </c>
      <c r="G14" s="1"/>
      <c r="H14" s="15">
        <f>SUM(H8:H13)</f>
        <v>-146176739784.93002</v>
      </c>
      <c r="I14" s="59">
        <f t="shared" si="0"/>
        <v>-148551189351.25</v>
      </c>
      <c r="J14" s="60">
        <f>+D14*100/F14-100</f>
        <v>-28.119364943897338</v>
      </c>
      <c r="K14" s="31"/>
    </row>
    <row r="15" spans="1:11" ht="12" customHeight="1" x14ac:dyDescent="0.3">
      <c r="A15" s="9"/>
      <c r="B15" s="9"/>
      <c r="D15" s="15"/>
      <c r="E15" s="13"/>
      <c r="F15" s="15"/>
      <c r="G15" s="1"/>
      <c r="H15" s="15"/>
      <c r="I15" s="31"/>
      <c r="J15" s="58"/>
      <c r="K15" s="31"/>
    </row>
    <row r="16" spans="1:11" ht="18.75" x14ac:dyDescent="0.3">
      <c r="A16" s="8" t="s">
        <v>158</v>
      </c>
      <c r="B16" s="9"/>
      <c r="D16" s="14">
        <v>78332230013</v>
      </c>
      <c r="E16" s="13"/>
      <c r="F16" s="14">
        <v>88131454379</v>
      </c>
      <c r="G16" s="1"/>
      <c r="H16" s="15">
        <f>+D16-F16</f>
        <v>-9799224366</v>
      </c>
      <c r="I16" s="59">
        <f t="shared" si="0"/>
        <v>-9799224366</v>
      </c>
      <c r="J16" s="60">
        <f>+D16*100/F16-100</f>
        <v>-11.118872864459348</v>
      </c>
      <c r="K16" s="31"/>
    </row>
    <row r="17" spans="1:11" ht="8.25" customHeight="1" x14ac:dyDescent="0.3">
      <c r="A17" s="9"/>
      <c r="B17" s="9"/>
      <c r="D17" s="15"/>
      <c r="E17" s="13"/>
      <c r="F17" s="15"/>
      <c r="G17" s="1"/>
      <c r="H17" s="15"/>
      <c r="I17" s="31"/>
      <c r="J17" s="58"/>
      <c r="K17" s="31"/>
    </row>
    <row r="18" spans="1:11" ht="18.75" x14ac:dyDescent="0.3">
      <c r="A18" s="8" t="s">
        <v>39</v>
      </c>
      <c r="B18" s="9"/>
      <c r="D18" s="13"/>
      <c r="E18" s="13"/>
      <c r="F18" s="13"/>
      <c r="G18" s="1"/>
      <c r="H18" s="13"/>
      <c r="I18" s="31"/>
      <c r="J18" s="58"/>
      <c r="K18" s="31"/>
    </row>
    <row r="19" spans="1:11" ht="18.75" x14ac:dyDescent="0.3">
      <c r="A19" s="8" t="s">
        <v>40</v>
      </c>
      <c r="B19" s="9"/>
      <c r="D19" s="62"/>
      <c r="E19" s="13"/>
      <c r="F19" s="62"/>
      <c r="G19" s="1"/>
      <c r="H19" s="62"/>
      <c r="I19" s="31"/>
      <c r="J19" s="58"/>
      <c r="K19" s="31"/>
    </row>
    <row r="20" spans="1:11" ht="18.75" x14ac:dyDescent="0.3">
      <c r="A20" s="9"/>
      <c r="B20" s="9" t="s">
        <v>3</v>
      </c>
      <c r="D20" s="63">
        <v>23942045882.18</v>
      </c>
      <c r="E20" s="13"/>
      <c r="F20" s="63">
        <v>53171019540.010002</v>
      </c>
      <c r="G20" s="1"/>
      <c r="H20" s="13">
        <f>+D20-F20</f>
        <v>-29228973657.830002</v>
      </c>
      <c r="I20" s="31">
        <f t="shared" si="0"/>
        <v>-29228973657.830002</v>
      </c>
      <c r="J20" s="58">
        <f>+D20*100/F20-100</f>
        <v>-54.971625352859469</v>
      </c>
      <c r="K20" s="31"/>
    </row>
    <row r="21" spans="1:11" ht="18.75" x14ac:dyDescent="0.3">
      <c r="A21" s="9"/>
      <c r="B21" s="9" t="s">
        <v>85</v>
      </c>
      <c r="D21" s="63">
        <v>90359447564</v>
      </c>
      <c r="E21" s="13"/>
      <c r="F21" s="63">
        <v>0</v>
      </c>
      <c r="G21" s="1"/>
      <c r="H21" s="13"/>
      <c r="I21" s="31">
        <f t="shared" si="0"/>
        <v>90359447564</v>
      </c>
      <c r="J21" s="58" t="e">
        <f>+D21*100/F21-100</f>
        <v>#DIV/0!</v>
      </c>
      <c r="K21" s="31"/>
    </row>
    <row r="22" spans="1:11" ht="18.75" x14ac:dyDescent="0.3">
      <c r="A22" s="9"/>
      <c r="B22" s="9" t="s">
        <v>41</v>
      </c>
      <c r="D22" s="64">
        <v>611204579.63999999</v>
      </c>
      <c r="E22" s="13"/>
      <c r="F22" s="64">
        <v>1198472176.1900001</v>
      </c>
      <c r="G22" s="1"/>
      <c r="H22" s="13">
        <f>+D22-F22</f>
        <v>-587267596.55000007</v>
      </c>
      <c r="I22" s="31">
        <f t="shared" si="0"/>
        <v>-587267596.55000007</v>
      </c>
      <c r="J22" s="58">
        <f>+D22*100/F22-100</f>
        <v>-49.001354242277998</v>
      </c>
      <c r="K22" s="31"/>
    </row>
    <row r="23" spans="1:11" ht="18.75" x14ac:dyDescent="0.3">
      <c r="A23" s="9"/>
      <c r="B23" s="9"/>
      <c r="D23" s="90">
        <f>SUM(D20:D22)</f>
        <v>114912698025.81999</v>
      </c>
      <c r="E23" s="13"/>
      <c r="F23" s="90">
        <f>SUM(F20:F22)</f>
        <v>54369491716.200005</v>
      </c>
      <c r="G23" s="1"/>
      <c r="H23" s="65">
        <f>SUM(H20:H22)</f>
        <v>-29816241254.380001</v>
      </c>
      <c r="I23" s="59">
        <f t="shared" si="0"/>
        <v>60543206309.619987</v>
      </c>
      <c r="J23" s="60">
        <f>+D23*100/F23-100</f>
        <v>111.35510816552377</v>
      </c>
      <c r="K23" s="31"/>
    </row>
    <row r="24" spans="1:11" ht="18.75" x14ac:dyDescent="0.3">
      <c r="A24" s="8" t="s">
        <v>39</v>
      </c>
      <c r="B24" s="9"/>
      <c r="D24" s="66"/>
      <c r="E24" s="13"/>
      <c r="F24" s="66"/>
      <c r="G24" s="1"/>
      <c r="H24" s="66"/>
      <c r="I24" s="31"/>
      <c r="J24" s="58"/>
      <c r="K24" s="31"/>
    </row>
    <row r="25" spans="1:11" ht="18.75" x14ac:dyDescent="0.3">
      <c r="A25" s="8" t="s">
        <v>42</v>
      </c>
      <c r="B25" s="9"/>
      <c r="D25" s="66"/>
      <c r="E25" s="13"/>
      <c r="F25" s="66"/>
      <c r="G25" s="1"/>
      <c r="H25" s="66"/>
      <c r="I25" s="31"/>
      <c r="J25" s="58"/>
      <c r="K25" s="31"/>
    </row>
    <row r="26" spans="1:11" ht="18.75" x14ac:dyDescent="0.3">
      <c r="A26" s="9"/>
      <c r="B26" s="9" t="s">
        <v>90</v>
      </c>
      <c r="D26" s="13">
        <v>1442840866634.55</v>
      </c>
      <c r="E26" s="13"/>
      <c r="F26" s="13">
        <v>1230088049623.53</v>
      </c>
      <c r="G26" s="1"/>
      <c r="H26" s="13">
        <f>+D26-F26</f>
        <v>212752817011.02002</v>
      </c>
      <c r="I26" s="31">
        <f t="shared" si="0"/>
        <v>212752817011.02002</v>
      </c>
      <c r="J26" s="58">
        <f>+D26*100/F26-100</f>
        <v>17.295738876264451</v>
      </c>
      <c r="K26" s="31"/>
    </row>
    <row r="27" spans="1:11" ht="18.75" x14ac:dyDescent="0.3">
      <c r="A27" s="9"/>
      <c r="B27" s="9" t="s">
        <v>41</v>
      </c>
      <c r="D27" s="13">
        <v>36025837850.529999</v>
      </c>
      <c r="E27" s="13"/>
      <c r="F27" s="13">
        <v>32961683506.049999</v>
      </c>
      <c r="G27" s="1"/>
      <c r="H27" s="13">
        <f>+D27-F27</f>
        <v>3064154344.4799995</v>
      </c>
      <c r="I27" s="31">
        <f t="shared" si="0"/>
        <v>3064154344.4799995</v>
      </c>
      <c r="J27" s="58">
        <f>+D27*100/F27-100</f>
        <v>9.2961099633081119</v>
      </c>
      <c r="K27" s="31"/>
    </row>
    <row r="28" spans="1:11" ht="18.75" x14ac:dyDescent="0.3">
      <c r="A28" s="9"/>
      <c r="B28" s="9" t="s">
        <v>157</v>
      </c>
      <c r="D28" s="61">
        <v>-10905109393.58</v>
      </c>
      <c r="E28" s="13"/>
      <c r="F28" s="61">
        <v>-12722491781.84</v>
      </c>
      <c r="G28" s="1"/>
      <c r="H28" s="13"/>
      <c r="I28" s="31">
        <f t="shared" si="0"/>
        <v>1817382388.2600002</v>
      </c>
      <c r="J28" s="58">
        <f>+D28*100/F28-100</f>
        <v>-14.284799074141432</v>
      </c>
      <c r="K28" s="31"/>
    </row>
    <row r="29" spans="1:11" ht="18.75" x14ac:dyDescent="0.3">
      <c r="A29" s="9"/>
      <c r="B29" s="9"/>
      <c r="D29" s="14">
        <f>SUM(D26:D28)</f>
        <v>1467961595091.5</v>
      </c>
      <c r="E29" s="13"/>
      <c r="F29" s="14">
        <f>SUM(F26:F28)</f>
        <v>1250327241347.74</v>
      </c>
      <c r="G29" s="1"/>
      <c r="H29" s="15">
        <f>SUM(H26:H27)</f>
        <v>215816971355.50003</v>
      </c>
      <c r="I29" s="59">
        <f t="shared" si="0"/>
        <v>217634353743.76001</v>
      </c>
      <c r="J29" s="60">
        <f>+D29*100/F29-100</f>
        <v>17.406191479053902</v>
      </c>
      <c r="K29" s="31"/>
    </row>
    <row r="30" spans="1:11" ht="18.75" x14ac:dyDescent="0.3">
      <c r="A30" s="8" t="s">
        <v>4</v>
      </c>
      <c r="B30" s="9"/>
      <c r="D30" s="15"/>
      <c r="E30" s="13"/>
      <c r="F30" s="15"/>
      <c r="G30" s="1"/>
      <c r="H30" s="15"/>
      <c r="I30" s="31"/>
      <c r="J30" s="58"/>
      <c r="K30" s="31"/>
    </row>
    <row r="31" spans="1:11" ht="18.75" x14ac:dyDescent="0.3">
      <c r="A31" s="8"/>
      <c r="B31" s="9" t="s">
        <v>43</v>
      </c>
      <c r="D31" s="13">
        <v>63800554066.800003</v>
      </c>
      <c r="E31" s="13"/>
      <c r="F31" s="13">
        <v>65202506447.93</v>
      </c>
      <c r="G31" s="1"/>
      <c r="H31" s="13">
        <f>+D31-F31</f>
        <v>-1401952381.1299973</v>
      </c>
      <c r="I31" s="31">
        <f t="shared" si="0"/>
        <v>-1401952381.1299973</v>
      </c>
      <c r="J31" s="58">
        <f>+D31*100/F31-100</f>
        <v>-2.1501510563088289</v>
      </c>
      <c r="K31" s="31"/>
    </row>
    <row r="32" spans="1:11" ht="18.75" x14ac:dyDescent="0.3">
      <c r="A32" s="8"/>
      <c r="B32" s="9" t="s">
        <v>157</v>
      </c>
      <c r="D32" s="61">
        <v>0</v>
      </c>
      <c r="E32" s="13"/>
      <c r="F32" s="61">
        <v>0</v>
      </c>
      <c r="G32" s="1"/>
      <c r="H32" s="13"/>
      <c r="I32" s="31">
        <f t="shared" si="0"/>
        <v>0</v>
      </c>
      <c r="J32" s="58" t="e">
        <f>+D32*100/F32-100</f>
        <v>#DIV/0!</v>
      </c>
      <c r="K32" s="31"/>
    </row>
    <row r="33" spans="1:11" ht="18.75" x14ac:dyDescent="0.3">
      <c r="A33" s="8"/>
      <c r="B33" s="9"/>
      <c r="D33" s="14">
        <f>SUM(D31:D32)</f>
        <v>63800554066.800003</v>
      </c>
      <c r="E33" s="13"/>
      <c r="F33" s="14">
        <f>SUM(F31:F32)</f>
        <v>65202506447.93</v>
      </c>
      <c r="G33" s="1"/>
      <c r="H33" s="15">
        <f>SUM(H31:H31)</f>
        <v>-1401952381.1299973</v>
      </c>
      <c r="I33" s="59">
        <f t="shared" si="0"/>
        <v>-1401952381.1299973</v>
      </c>
      <c r="J33" s="60">
        <f>+D33*100/F33-100</f>
        <v>-2.1501510563088289</v>
      </c>
      <c r="K33" s="31"/>
    </row>
    <row r="34" spans="1:11" ht="18.75" x14ac:dyDescent="0.3">
      <c r="A34" s="8" t="s">
        <v>61</v>
      </c>
      <c r="B34" s="9"/>
      <c r="D34" s="66"/>
      <c r="E34" s="13"/>
      <c r="F34" s="66"/>
      <c r="G34" s="1"/>
      <c r="H34" s="66"/>
      <c r="I34" s="31"/>
      <c r="J34" s="58"/>
      <c r="K34" s="31"/>
    </row>
    <row r="35" spans="1:11" ht="18.75" x14ac:dyDescent="0.3">
      <c r="A35" s="8" t="s">
        <v>72</v>
      </c>
      <c r="B35" s="9"/>
      <c r="D35" s="66"/>
      <c r="E35" s="13"/>
      <c r="F35" s="66"/>
      <c r="G35" s="1"/>
      <c r="H35" s="66"/>
      <c r="I35" s="31"/>
      <c r="J35" s="58"/>
      <c r="K35" s="31"/>
    </row>
    <row r="36" spans="1:11" ht="18.75" x14ac:dyDescent="0.3">
      <c r="A36" s="9"/>
      <c r="B36" s="9" t="s">
        <v>62</v>
      </c>
      <c r="D36" s="13">
        <f>18662900776.86+210970599+31693306891.31</f>
        <v>50567178267.169998</v>
      </c>
      <c r="E36" s="13"/>
      <c r="F36" s="13">
        <f>30479493484.88+100590681+25808093053.77</f>
        <v>56388177219.650002</v>
      </c>
      <c r="G36" s="1"/>
      <c r="H36" s="13">
        <f>+D36-F36</f>
        <v>-5820998952.4800034</v>
      </c>
      <c r="I36" s="31">
        <f t="shared" si="0"/>
        <v>-5820998952.4800034</v>
      </c>
      <c r="J36" s="58">
        <f>+D36*100/F36-100</f>
        <v>-10.323084092265205</v>
      </c>
      <c r="K36" s="31"/>
    </row>
    <row r="37" spans="1:11" ht="18.75" x14ac:dyDescent="0.3">
      <c r="A37" s="9"/>
      <c r="B37" s="9" t="s">
        <v>41</v>
      </c>
      <c r="D37" s="64">
        <v>3217545724.4499998</v>
      </c>
      <c r="E37" s="13"/>
      <c r="F37" s="64">
        <f>3548299422.31-4235.8</f>
        <v>3548295186.5099998</v>
      </c>
      <c r="G37" s="1"/>
      <c r="H37" s="13">
        <f>+D37-F37</f>
        <v>-330749462.05999994</v>
      </c>
      <c r="I37" s="31">
        <f t="shared" si="0"/>
        <v>-330749462.05999994</v>
      </c>
      <c r="J37" s="58">
        <f>+D37*100/F37-100</f>
        <v>-9.3213626452909466</v>
      </c>
      <c r="K37" s="31"/>
    </row>
    <row r="38" spans="1:11" ht="18.75" x14ac:dyDescent="0.3">
      <c r="A38" s="9"/>
      <c r="B38" s="9" t="s">
        <v>157</v>
      </c>
      <c r="D38" s="61">
        <v>-33304669818.93</v>
      </c>
      <c r="E38" s="13"/>
      <c r="F38" s="61">
        <v>-27069912440.02</v>
      </c>
      <c r="G38" s="1"/>
      <c r="H38" s="13">
        <f>+D38-F38</f>
        <v>-6234757378.9099998</v>
      </c>
      <c r="I38" s="31">
        <f t="shared" si="0"/>
        <v>-6234757378.9099998</v>
      </c>
      <c r="J38" s="58">
        <f>+D38*100/F38-100</f>
        <v>23.032055950401116</v>
      </c>
      <c r="K38" s="31"/>
    </row>
    <row r="39" spans="1:11" ht="18.75" x14ac:dyDescent="0.3">
      <c r="A39" s="9"/>
      <c r="B39" s="9"/>
      <c r="D39" s="14">
        <f>SUM(D36:D38)</f>
        <v>20480054172.689995</v>
      </c>
      <c r="E39" s="13"/>
      <c r="F39" s="14">
        <f>SUM(F36:F38)</f>
        <v>32866559966.140003</v>
      </c>
      <c r="G39" s="1"/>
      <c r="H39" s="15">
        <f>SUM(H36:H38)</f>
        <v>-12386505793.450003</v>
      </c>
      <c r="I39" s="59">
        <f t="shared" si="0"/>
        <v>-12386505793.450008</v>
      </c>
      <c r="J39" s="60">
        <f>+D39*100/F39-100</f>
        <v>-37.687259653005711</v>
      </c>
      <c r="K39" s="31"/>
    </row>
    <row r="40" spans="1:11" ht="18.75" x14ac:dyDescent="0.3">
      <c r="A40" s="8" t="s">
        <v>159</v>
      </c>
      <c r="B40" s="9"/>
      <c r="D40" s="13"/>
      <c r="E40" s="13"/>
      <c r="F40" s="13"/>
      <c r="G40" s="1"/>
      <c r="H40" s="13"/>
      <c r="I40" s="31"/>
      <c r="J40" s="58"/>
      <c r="K40" s="31"/>
    </row>
    <row r="41" spans="1:11" ht="18.75" x14ac:dyDescent="0.3">
      <c r="A41" s="8"/>
      <c r="B41" s="9" t="s">
        <v>77</v>
      </c>
      <c r="D41" s="64">
        <v>10158438446</v>
      </c>
      <c r="E41" s="13"/>
      <c r="F41" s="64">
        <v>10158438446</v>
      </c>
      <c r="G41" s="1"/>
      <c r="H41" s="13">
        <f>+D41-F41</f>
        <v>0</v>
      </c>
      <c r="I41" s="31">
        <f t="shared" si="0"/>
        <v>0</v>
      </c>
      <c r="J41" s="58">
        <f>+D41*100/F41-100</f>
        <v>0</v>
      </c>
      <c r="K41" s="31"/>
    </row>
    <row r="42" spans="1:11" ht="18.75" x14ac:dyDescent="0.3">
      <c r="A42" s="9"/>
      <c r="B42" s="9" t="s">
        <v>68</v>
      </c>
      <c r="D42" s="64">
        <v>11928605965.559999</v>
      </c>
      <c r="E42" s="13"/>
      <c r="F42" s="64">
        <v>3538157560.6900001</v>
      </c>
      <c r="G42" s="1"/>
      <c r="H42" s="13">
        <f>+D42-F42</f>
        <v>8390448404.8699989</v>
      </c>
      <c r="I42" s="31">
        <f t="shared" si="0"/>
        <v>8390448404.8699989</v>
      </c>
      <c r="J42" s="58">
        <f t="shared" ref="J42:J53" si="1">+D42*100/F42-100</f>
        <v>237.14174004262605</v>
      </c>
      <c r="K42" s="31"/>
    </row>
    <row r="43" spans="1:11" ht="18.75" x14ac:dyDescent="0.3">
      <c r="A43" s="9"/>
      <c r="B43" s="9" t="s">
        <v>94</v>
      </c>
      <c r="D43" s="64">
        <v>10606961638.65</v>
      </c>
      <c r="E43" s="13"/>
      <c r="F43" s="64">
        <v>37429230615.989998</v>
      </c>
      <c r="G43" s="1"/>
      <c r="H43" s="13"/>
      <c r="I43" s="31"/>
      <c r="J43" s="58"/>
      <c r="K43" s="31"/>
    </row>
    <row r="44" spans="1:11" ht="18.75" x14ac:dyDescent="0.3">
      <c r="A44" s="9"/>
      <c r="B44" s="9" t="s">
        <v>157</v>
      </c>
      <c r="D44" s="67">
        <v>-10292288878.24</v>
      </c>
      <c r="E44" s="13"/>
      <c r="F44" s="67">
        <v>-36577246954.550003</v>
      </c>
      <c r="G44" s="1"/>
      <c r="H44" s="13">
        <f>+D44-F44</f>
        <v>26284958076.310005</v>
      </c>
      <c r="I44" s="31">
        <f t="shared" si="0"/>
        <v>26284958076.310005</v>
      </c>
      <c r="J44" s="58">
        <f t="shared" si="1"/>
        <v>-71.861499333099218</v>
      </c>
      <c r="K44" s="31"/>
    </row>
    <row r="45" spans="1:11" ht="18.75" x14ac:dyDescent="0.3">
      <c r="A45" s="9"/>
      <c r="B45" s="9"/>
      <c r="D45" s="14">
        <f>SUM(D41:D44)</f>
        <v>22401717171.970001</v>
      </c>
      <c r="E45" s="13"/>
      <c r="F45" s="14">
        <f>SUM(F41:F44)</f>
        <v>14548579668.129997</v>
      </c>
      <c r="G45" s="1"/>
      <c r="H45" s="15">
        <f>SUM(H41:H44)</f>
        <v>34675406481.180008</v>
      </c>
      <c r="I45" s="59">
        <f t="shared" si="0"/>
        <v>7853137503.840004</v>
      </c>
      <c r="J45" s="60">
        <f t="shared" si="1"/>
        <v>53.978722892400441</v>
      </c>
      <c r="K45" s="31"/>
    </row>
    <row r="46" spans="1:11" ht="18.75" x14ac:dyDescent="0.3">
      <c r="A46" s="8" t="s">
        <v>45</v>
      </c>
      <c r="B46" s="9"/>
      <c r="D46" s="15"/>
      <c r="E46" s="13"/>
      <c r="F46" s="15"/>
      <c r="G46" s="1"/>
      <c r="H46" s="15"/>
      <c r="I46" s="31"/>
      <c r="J46" s="58"/>
      <c r="K46" s="31"/>
    </row>
    <row r="47" spans="1:11" ht="18.75" x14ac:dyDescent="0.3">
      <c r="A47" s="9"/>
      <c r="B47" s="9" t="s">
        <v>160</v>
      </c>
      <c r="D47" s="61">
        <v>16948046949.73</v>
      </c>
      <c r="E47" s="13"/>
      <c r="F47" s="61">
        <v>18664040706.139999</v>
      </c>
      <c r="G47" s="1"/>
      <c r="H47" s="13">
        <f>+D47-F47</f>
        <v>-1715993756.4099998</v>
      </c>
      <c r="I47" s="31">
        <f t="shared" si="0"/>
        <v>-1715993756.4099998</v>
      </c>
      <c r="J47" s="58">
        <f t="shared" si="1"/>
        <v>-9.1941170908691845</v>
      </c>
      <c r="K47" s="31"/>
    </row>
    <row r="48" spans="1:11" ht="18.75" x14ac:dyDescent="0.3">
      <c r="A48" s="9"/>
      <c r="B48" s="9"/>
      <c r="D48" s="14">
        <f>SUM(D47)</f>
        <v>16948046949.73</v>
      </c>
      <c r="E48" s="13"/>
      <c r="F48" s="14">
        <f>SUM(F47)</f>
        <v>18664040706.139999</v>
      </c>
      <c r="G48" s="1"/>
      <c r="H48" s="15">
        <f>SUM(H47)</f>
        <v>-1715993756.4099998</v>
      </c>
      <c r="I48" s="59">
        <f t="shared" si="0"/>
        <v>-1715993756.4099998</v>
      </c>
      <c r="J48" s="60">
        <f t="shared" si="1"/>
        <v>-9.1941170908691845</v>
      </c>
      <c r="K48" s="31"/>
    </row>
    <row r="49" spans="1:11" ht="18.75" x14ac:dyDescent="0.3">
      <c r="A49" s="8" t="s">
        <v>44</v>
      </c>
      <c r="B49" s="9"/>
      <c r="D49" s="15"/>
      <c r="E49" s="13"/>
      <c r="F49" s="15"/>
      <c r="G49" s="1"/>
      <c r="H49" s="15"/>
      <c r="I49" s="31"/>
      <c r="J49" s="58"/>
      <c r="K49" s="31"/>
    </row>
    <row r="50" spans="1:11" ht="18.75" x14ac:dyDescent="0.3">
      <c r="A50" s="8"/>
      <c r="B50" s="9" t="s">
        <v>161</v>
      </c>
      <c r="D50" s="61">
        <v>15407673684.66</v>
      </c>
      <c r="E50" s="13"/>
      <c r="F50" s="61">
        <v>19591208927.52</v>
      </c>
      <c r="G50" s="1"/>
      <c r="H50" s="13">
        <f>+D50-F50</f>
        <v>-4183535242.8600006</v>
      </c>
      <c r="I50" s="31">
        <f t="shared" si="0"/>
        <v>-4183535242.8600006</v>
      </c>
      <c r="J50" s="58">
        <f t="shared" si="1"/>
        <v>-21.354145414596331</v>
      </c>
      <c r="K50" s="31"/>
    </row>
    <row r="51" spans="1:11" ht="18.75" x14ac:dyDescent="0.3">
      <c r="A51" s="8"/>
      <c r="B51" s="9"/>
      <c r="D51" s="14">
        <f>SUM(D50)</f>
        <v>15407673684.66</v>
      </c>
      <c r="E51" s="13"/>
      <c r="F51" s="14">
        <f>SUM(F50)</f>
        <v>19591208927.52</v>
      </c>
      <c r="G51" s="1"/>
      <c r="H51" s="15">
        <f>SUM(H50)</f>
        <v>-4183535242.8600006</v>
      </c>
      <c r="I51" s="59">
        <f t="shared" si="0"/>
        <v>-4183535242.8600006</v>
      </c>
      <c r="J51" s="60">
        <f t="shared" si="1"/>
        <v>-21.354145414596331</v>
      </c>
      <c r="K51" s="31"/>
    </row>
    <row r="52" spans="1:11" ht="18.75" x14ac:dyDescent="0.3">
      <c r="A52" s="8"/>
      <c r="B52" s="9"/>
      <c r="D52" s="15"/>
      <c r="E52" s="13"/>
      <c r="F52" s="15"/>
      <c r="G52" s="1"/>
      <c r="H52" s="15"/>
      <c r="I52" s="31"/>
      <c r="J52" s="54"/>
      <c r="K52" s="31"/>
    </row>
    <row r="53" spans="1:11" ht="19.5" thickBot="1" x14ac:dyDescent="0.35">
      <c r="A53" s="8" t="s">
        <v>5</v>
      </c>
      <c r="B53" s="8"/>
      <c r="D53" s="16">
        <f>SUM(D14+D29+D33+D39+D45+D48+D51+D23+D16)</f>
        <v>2179981232867.24</v>
      </c>
      <c r="E53" s="15"/>
      <c r="F53" s="16">
        <f>SUM(F14+F29+F33+F39+F45+F48+F51+F23+F16)</f>
        <v>2071988936201.1196</v>
      </c>
      <c r="G53" s="44"/>
      <c r="H53" s="16">
        <f>SUM(H14+H29+H33+H39+H45+H48+H51+H23+H16)</f>
        <v>45012185257.520004</v>
      </c>
      <c r="I53" s="45">
        <f t="shared" si="0"/>
        <v>107992296666.12036</v>
      </c>
      <c r="J53" s="55">
        <f t="shared" si="1"/>
        <v>5.2120112602588762</v>
      </c>
      <c r="K53" s="31"/>
    </row>
    <row r="54" spans="1:11" ht="19.5" thickTop="1" x14ac:dyDescent="0.3">
      <c r="A54" s="1"/>
      <c r="B54" s="1"/>
      <c r="D54" s="2"/>
      <c r="E54" s="2"/>
      <c r="F54" s="2"/>
      <c r="G54" s="1"/>
      <c r="H54" s="2"/>
    </row>
    <row r="55" spans="1:11" ht="18.75" x14ac:dyDescent="0.3">
      <c r="A55" s="112" t="s">
        <v>79</v>
      </c>
      <c r="B55" s="112"/>
      <c r="C55" s="112"/>
      <c r="D55" s="112"/>
      <c r="E55" s="112"/>
      <c r="F55" s="112"/>
      <c r="G55" s="1"/>
      <c r="H55" s="4"/>
    </row>
    <row r="56" spans="1:11" ht="18.75" x14ac:dyDescent="0.3">
      <c r="A56" s="5"/>
      <c r="B56" s="5"/>
      <c r="C56" s="5"/>
      <c r="D56" s="5"/>
      <c r="E56" s="5"/>
      <c r="F56" s="5"/>
      <c r="G56" s="1"/>
      <c r="H56" s="4"/>
    </row>
    <row r="57" spans="1:11" ht="18.75" x14ac:dyDescent="0.3">
      <c r="A57" s="5"/>
      <c r="B57" s="5"/>
      <c r="C57" s="5"/>
      <c r="D57" s="5"/>
      <c r="E57" s="5"/>
      <c r="F57" s="5"/>
      <c r="G57" s="1"/>
      <c r="H57" s="4"/>
    </row>
    <row r="58" spans="1:11" ht="18.75" x14ac:dyDescent="0.3">
      <c r="A58" s="1"/>
      <c r="B58" s="1"/>
      <c r="C58" s="4"/>
      <c r="D58" s="27"/>
      <c r="E58" s="1"/>
      <c r="F58" s="1"/>
      <c r="G58" s="1"/>
      <c r="H58" s="1"/>
    </row>
    <row r="59" spans="1:11" ht="18.75" x14ac:dyDescent="0.3">
      <c r="A59" s="34" t="s">
        <v>148</v>
      </c>
      <c r="B59" s="37"/>
      <c r="C59" s="37"/>
      <c r="D59" s="37"/>
      <c r="E59" s="37"/>
      <c r="F59" s="37"/>
      <c r="G59" s="92"/>
      <c r="H59" s="27"/>
    </row>
    <row r="60" spans="1:11" ht="11.25" customHeight="1" x14ac:dyDescent="0.3">
      <c r="A60" s="36" t="s">
        <v>152</v>
      </c>
      <c r="G60" s="92"/>
      <c r="H60" s="1"/>
    </row>
    <row r="61" spans="1:11" x14ac:dyDescent="0.2">
      <c r="A61" s="36"/>
    </row>
    <row r="62" spans="1:11" ht="24.75" customHeight="1" x14ac:dyDescent="0.3">
      <c r="A62" s="34"/>
      <c r="B62" s="35"/>
      <c r="C62" s="2"/>
      <c r="D62" s="2"/>
      <c r="E62" s="2"/>
      <c r="F62" s="30"/>
    </row>
    <row r="63" spans="1:11" ht="22.5" x14ac:dyDescent="0.3">
      <c r="A63" s="113" t="s">
        <v>71</v>
      </c>
      <c r="B63" s="113"/>
      <c r="C63" s="113"/>
      <c r="D63" s="113"/>
      <c r="E63" s="113"/>
      <c r="F63" s="113"/>
      <c r="G63" s="1"/>
    </row>
    <row r="64" spans="1:11" ht="22.5" x14ac:dyDescent="0.3">
      <c r="A64" s="113" t="s">
        <v>153</v>
      </c>
      <c r="B64" s="113"/>
      <c r="C64" s="113"/>
      <c r="D64" s="113"/>
      <c r="E64" s="113"/>
      <c r="F64" s="113"/>
      <c r="G64" s="1"/>
    </row>
    <row r="65" spans="1:11" ht="20.25" x14ac:dyDescent="0.3">
      <c r="A65" s="114" t="s">
        <v>34</v>
      </c>
      <c r="B65" s="114"/>
      <c r="C65" s="114"/>
      <c r="D65" s="114"/>
      <c r="E65" s="114"/>
      <c r="F65" s="114"/>
      <c r="G65" s="1"/>
    </row>
    <row r="66" spans="1:11" ht="9" customHeight="1" x14ac:dyDescent="0.3">
      <c r="A66" s="1"/>
      <c r="B66" s="1"/>
      <c r="C66" s="1"/>
      <c r="D66" s="1"/>
      <c r="E66" s="1"/>
      <c r="F66" s="1"/>
      <c r="G66" s="1"/>
      <c r="H66" s="1"/>
    </row>
    <row r="67" spans="1:11" ht="18.75" x14ac:dyDescent="0.3">
      <c r="A67" s="3" t="s">
        <v>6</v>
      </c>
      <c r="B67" s="1"/>
      <c r="D67" s="111">
        <v>43555</v>
      </c>
      <c r="E67" s="6">
        <v>1996</v>
      </c>
      <c r="F67" s="111">
        <v>43190</v>
      </c>
      <c r="G67" s="46"/>
      <c r="H67" s="7" t="s">
        <v>76</v>
      </c>
      <c r="I67" s="47" t="s">
        <v>88</v>
      </c>
      <c r="J67" s="47" t="s">
        <v>87</v>
      </c>
    </row>
    <row r="68" spans="1:11" ht="10.5" customHeight="1" x14ac:dyDescent="0.3">
      <c r="A68" s="8"/>
      <c r="B68" s="9"/>
      <c r="D68" s="12"/>
      <c r="E68" s="12"/>
      <c r="F68" s="12"/>
      <c r="G68" s="1"/>
      <c r="H68" s="12"/>
    </row>
    <row r="69" spans="1:11" ht="18.75" x14ac:dyDescent="0.3">
      <c r="A69" s="8" t="s">
        <v>46</v>
      </c>
      <c r="B69" s="9"/>
      <c r="D69" s="17"/>
      <c r="E69" s="12"/>
      <c r="F69" s="17"/>
      <c r="G69" s="1"/>
      <c r="H69" s="17"/>
    </row>
    <row r="70" spans="1:11" ht="18.75" x14ac:dyDescent="0.3">
      <c r="A70" s="8" t="s">
        <v>40</v>
      </c>
      <c r="B70" s="9"/>
      <c r="D70" s="17"/>
      <c r="E70" s="12"/>
      <c r="F70" s="17"/>
      <c r="G70" s="1"/>
      <c r="H70" s="17"/>
    </row>
    <row r="71" spans="1:11" ht="18.75" x14ac:dyDescent="0.3">
      <c r="A71" s="9"/>
      <c r="B71" s="9" t="s">
        <v>37</v>
      </c>
      <c r="D71" s="49">
        <v>2086420929.03</v>
      </c>
      <c r="E71" s="18"/>
      <c r="F71" s="49">
        <v>1946794243.9100001</v>
      </c>
      <c r="G71" s="1"/>
      <c r="H71" s="18">
        <f>+D71</f>
        <v>2086420929.03</v>
      </c>
      <c r="I71" s="28">
        <f>+D71-F71</f>
        <v>139626685.11999989</v>
      </c>
      <c r="J71" s="58">
        <f t="shared" ref="J71:J78" si="2">+D71*100/F71-100</f>
        <v>7.172133652890281</v>
      </c>
      <c r="K71" s="31"/>
    </row>
    <row r="72" spans="1:11" ht="18.75" x14ac:dyDescent="0.3">
      <c r="A72" s="9"/>
      <c r="B72" s="9" t="s">
        <v>3</v>
      </c>
      <c r="D72" s="49">
        <v>111041788890.82001</v>
      </c>
      <c r="E72" s="68"/>
      <c r="F72" s="49">
        <v>120668339204.83</v>
      </c>
      <c r="G72" s="1"/>
      <c r="H72" s="18">
        <f>+D72-F72</f>
        <v>-9626550314.0099945</v>
      </c>
      <c r="I72" s="28">
        <f>+D72-F72</f>
        <v>-9626550314.0099945</v>
      </c>
      <c r="J72" s="58">
        <f t="shared" si="2"/>
        <v>-7.9776935503100646</v>
      </c>
      <c r="K72" s="31"/>
    </row>
    <row r="73" spans="1:11" ht="18.75" x14ac:dyDescent="0.3">
      <c r="A73" s="9"/>
      <c r="B73" s="9" t="s">
        <v>92</v>
      </c>
      <c r="D73" s="49">
        <v>22792217407.77</v>
      </c>
      <c r="E73" s="68"/>
      <c r="F73" s="49">
        <v>16488396864.9</v>
      </c>
      <c r="G73" s="1"/>
      <c r="H73" s="18"/>
      <c r="I73" s="28"/>
      <c r="J73" s="58"/>
      <c r="K73" s="31"/>
    </row>
    <row r="74" spans="1:11" ht="18.75" x14ac:dyDescent="0.3">
      <c r="A74" s="9"/>
      <c r="B74" s="9" t="s">
        <v>138</v>
      </c>
      <c r="D74" s="49">
        <v>0</v>
      </c>
      <c r="E74" s="68"/>
      <c r="F74" s="49">
        <v>0</v>
      </c>
      <c r="G74" s="1"/>
      <c r="H74" s="18"/>
      <c r="I74" s="28"/>
      <c r="J74" s="58"/>
      <c r="K74" s="31"/>
    </row>
    <row r="75" spans="1:11" ht="18.75" x14ac:dyDescent="0.3">
      <c r="A75" s="9"/>
      <c r="B75" s="9" t="s">
        <v>85</v>
      </c>
      <c r="D75" s="49">
        <v>55054017</v>
      </c>
      <c r="E75" s="68"/>
      <c r="F75" s="49">
        <v>0</v>
      </c>
      <c r="G75" s="1"/>
      <c r="H75" s="18"/>
      <c r="I75" s="28"/>
      <c r="J75" s="58"/>
      <c r="K75" s="31"/>
    </row>
    <row r="76" spans="1:11" ht="18.75" x14ac:dyDescent="0.3">
      <c r="A76" s="9"/>
      <c r="B76" s="9" t="s">
        <v>82</v>
      </c>
      <c r="D76" s="49">
        <v>70239877167.050003</v>
      </c>
      <c r="E76" s="68"/>
      <c r="F76" s="49">
        <v>118114272598.17999</v>
      </c>
      <c r="G76" s="1"/>
      <c r="H76" s="18"/>
      <c r="I76" s="28">
        <f t="shared" ref="I76:I96" si="3">+D76-F76</f>
        <v>-47874395431.12999</v>
      </c>
      <c r="J76" s="58">
        <f t="shared" si="2"/>
        <v>-40.532269621637312</v>
      </c>
      <c r="K76" s="31"/>
    </row>
    <row r="77" spans="1:11" ht="18.75" x14ac:dyDescent="0.3">
      <c r="A77" s="9"/>
      <c r="B77" s="9" t="s">
        <v>47</v>
      </c>
      <c r="D77" s="70">
        <f>4027829746.63-605</f>
        <v>4027829141.6300001</v>
      </c>
      <c r="E77" s="18"/>
      <c r="F77" s="70">
        <v>4140062141.1399999</v>
      </c>
      <c r="G77" s="1"/>
      <c r="H77" s="18">
        <f>+D77-F77</f>
        <v>-112232999.50999975</v>
      </c>
      <c r="I77" s="28">
        <f t="shared" si="3"/>
        <v>-112232999.50999975</v>
      </c>
      <c r="J77" s="58">
        <f t="shared" si="2"/>
        <v>-2.7109013266910864</v>
      </c>
      <c r="K77" s="31"/>
    </row>
    <row r="78" spans="1:11" ht="18.75" x14ac:dyDescent="0.3">
      <c r="A78" s="9"/>
      <c r="B78" s="9"/>
      <c r="D78" s="71">
        <f>SUM(D71:D77)</f>
        <v>210243187553.30002</v>
      </c>
      <c r="E78" s="18"/>
      <c r="F78" s="71">
        <f>SUM(F71:F77)</f>
        <v>261357865052.96002</v>
      </c>
      <c r="G78" s="1"/>
      <c r="H78" s="24">
        <f>SUM(H71:H77)</f>
        <v>-7652362384.489994</v>
      </c>
      <c r="I78" s="69">
        <f t="shared" si="3"/>
        <v>-51114677499.660004</v>
      </c>
      <c r="J78" s="60">
        <f t="shared" si="2"/>
        <v>-19.557351943207237</v>
      </c>
      <c r="K78" s="31"/>
    </row>
    <row r="79" spans="1:11" ht="18.75" x14ac:dyDescent="0.3">
      <c r="A79" s="8" t="s">
        <v>46</v>
      </c>
      <c r="B79" s="9"/>
      <c r="D79" s="18"/>
      <c r="E79" s="18"/>
      <c r="F79" s="18"/>
      <c r="G79" s="1"/>
      <c r="H79" s="18"/>
      <c r="I79" s="28"/>
      <c r="J79" s="53"/>
      <c r="K79" s="31"/>
    </row>
    <row r="80" spans="1:11" ht="18.75" x14ac:dyDescent="0.3">
      <c r="A80" s="8" t="s">
        <v>42</v>
      </c>
      <c r="B80" s="9"/>
      <c r="D80" s="18"/>
      <c r="E80" s="18"/>
      <c r="F80" s="18"/>
      <c r="G80" s="1"/>
      <c r="H80" s="18"/>
      <c r="I80" s="28"/>
      <c r="J80" s="53"/>
      <c r="K80" s="31"/>
    </row>
    <row r="81" spans="1:11" ht="18.75" x14ac:dyDescent="0.3">
      <c r="A81" s="9"/>
      <c r="B81" s="9" t="s">
        <v>7</v>
      </c>
      <c r="D81" s="18">
        <v>1551439131797.05</v>
      </c>
      <c r="E81" s="18"/>
      <c r="F81" s="18">
        <v>1454968904713.1299</v>
      </c>
      <c r="G81" s="1"/>
      <c r="H81" s="18">
        <f>+D81-F81</f>
        <v>96470227083.920166</v>
      </c>
      <c r="I81" s="28">
        <f t="shared" si="3"/>
        <v>96470227083.920166</v>
      </c>
      <c r="J81" s="58">
        <f t="shared" ref="J81:J96" si="4">+D81*100/F81-100</f>
        <v>6.6303978573989326</v>
      </c>
      <c r="K81" s="31"/>
    </row>
    <row r="82" spans="1:11" ht="18.75" x14ac:dyDescent="0.3">
      <c r="A82" s="9"/>
      <c r="B82" s="9" t="s">
        <v>8</v>
      </c>
      <c r="D82" s="18">
        <v>295697636</v>
      </c>
      <c r="E82" s="18"/>
      <c r="F82" s="18">
        <v>3119774</v>
      </c>
      <c r="G82" s="1"/>
      <c r="H82" s="18">
        <f>+D82-F82</f>
        <v>292577862</v>
      </c>
      <c r="I82" s="28">
        <f t="shared" si="3"/>
        <v>292577862</v>
      </c>
      <c r="J82" s="58">
        <f t="shared" si="4"/>
        <v>9378.1748934377938</v>
      </c>
      <c r="K82" s="31"/>
    </row>
    <row r="83" spans="1:11" ht="18.75" x14ac:dyDescent="0.3">
      <c r="A83" s="9"/>
      <c r="B83" s="9" t="s">
        <v>83</v>
      </c>
      <c r="D83" s="18">
        <v>131449635802</v>
      </c>
      <c r="E83" s="18"/>
      <c r="F83" s="18">
        <v>92372085030</v>
      </c>
      <c r="G83" s="1"/>
      <c r="H83" s="18"/>
      <c r="I83" s="28">
        <f t="shared" si="3"/>
        <v>39077550772</v>
      </c>
      <c r="J83" s="58">
        <f t="shared" si="4"/>
        <v>42.304502230634569</v>
      </c>
      <c r="K83" s="31"/>
    </row>
    <row r="84" spans="1:11" ht="18.75" x14ac:dyDescent="0.3">
      <c r="A84" s="9"/>
      <c r="B84" s="9" t="s">
        <v>89</v>
      </c>
      <c r="D84" s="18">
        <v>50000000000</v>
      </c>
      <c r="E84" s="18"/>
      <c r="F84" s="18">
        <v>50000000000</v>
      </c>
      <c r="G84" s="1"/>
      <c r="H84" s="18"/>
      <c r="I84" s="28"/>
      <c r="J84" s="58"/>
      <c r="K84" s="31"/>
    </row>
    <row r="85" spans="1:11" ht="18.75" x14ac:dyDescent="0.3">
      <c r="A85" s="9"/>
      <c r="B85" s="9" t="s">
        <v>47</v>
      </c>
      <c r="D85" s="18">
        <v>25285430453.34</v>
      </c>
      <c r="E85" s="18"/>
      <c r="F85" s="18">
        <v>24392541750.040001</v>
      </c>
      <c r="G85" s="1"/>
      <c r="H85" s="18">
        <f>+D85-F85</f>
        <v>892888703.29999924</v>
      </c>
      <c r="I85" s="28">
        <f t="shared" si="3"/>
        <v>892888703.29999924</v>
      </c>
      <c r="J85" s="58">
        <f t="shared" si="4"/>
        <v>3.6604988215241434</v>
      </c>
      <c r="K85" s="31"/>
    </row>
    <row r="86" spans="1:11" ht="18.75" x14ac:dyDescent="0.3">
      <c r="A86" s="9"/>
      <c r="B86" s="9"/>
      <c r="D86" s="71">
        <f>SUM(D81:D85)</f>
        <v>1758469895688.3901</v>
      </c>
      <c r="E86" s="18"/>
      <c r="F86" s="71">
        <f>SUM(F81:F85)</f>
        <v>1621736651267.1699</v>
      </c>
      <c r="G86" s="1"/>
      <c r="H86" s="24">
        <f>SUM(H81:H85)</f>
        <v>97655693649.220169</v>
      </c>
      <c r="I86" s="69">
        <f t="shared" si="3"/>
        <v>136733244421.22021</v>
      </c>
      <c r="J86" s="60">
        <f t="shared" si="4"/>
        <v>8.4312853331878159</v>
      </c>
      <c r="K86" s="31"/>
    </row>
    <row r="87" spans="1:11" ht="18.75" x14ac:dyDescent="0.3">
      <c r="A87" s="8" t="s">
        <v>9</v>
      </c>
      <c r="B87" s="9"/>
      <c r="D87" s="18"/>
      <c r="E87" s="18"/>
      <c r="F87" s="18"/>
      <c r="G87" s="1"/>
      <c r="H87" s="18"/>
      <c r="I87" s="28"/>
      <c r="J87" s="53"/>
      <c r="K87" s="31"/>
    </row>
    <row r="88" spans="1:11" ht="18.75" x14ac:dyDescent="0.3">
      <c r="A88" s="9"/>
      <c r="B88" s="9" t="s">
        <v>10</v>
      </c>
      <c r="D88" s="68">
        <v>2502509087.5</v>
      </c>
      <c r="E88" s="18"/>
      <c r="F88" s="68">
        <v>1829236590.1700001</v>
      </c>
      <c r="G88" s="1"/>
      <c r="H88" s="18">
        <f>+D88-F88</f>
        <v>673272497.32999992</v>
      </c>
      <c r="I88" s="28">
        <f t="shared" si="3"/>
        <v>673272497.32999992</v>
      </c>
      <c r="J88" s="58">
        <f t="shared" si="4"/>
        <v>36.806201064862222</v>
      </c>
      <c r="K88" s="31"/>
    </row>
    <row r="89" spans="1:11" ht="18.75" x14ac:dyDescent="0.3">
      <c r="A89" s="9"/>
      <c r="B89" s="9" t="s">
        <v>11</v>
      </c>
      <c r="D89" s="68">
        <v>1122104371</v>
      </c>
      <c r="E89" s="18"/>
      <c r="F89" s="68">
        <v>1232875290</v>
      </c>
      <c r="G89" s="1"/>
      <c r="H89" s="18">
        <f>+D89-F89</f>
        <v>-110770919</v>
      </c>
      <c r="I89" s="28">
        <f t="shared" si="3"/>
        <v>-110770919</v>
      </c>
      <c r="J89" s="58">
        <f t="shared" si="4"/>
        <v>-8.9847626843101125</v>
      </c>
      <c r="K89" s="31"/>
    </row>
    <row r="90" spans="1:11" ht="18.75" x14ac:dyDescent="0.3">
      <c r="A90" s="9"/>
      <c r="B90" s="9" t="s">
        <v>12</v>
      </c>
      <c r="D90" s="68">
        <v>8015147491.3500004</v>
      </c>
      <c r="E90" s="18"/>
      <c r="F90" s="68">
        <v>3709500811.02</v>
      </c>
      <c r="G90" s="1"/>
      <c r="H90" s="18">
        <f>+D90-F90</f>
        <v>4305646680.3299999</v>
      </c>
      <c r="I90" s="28">
        <f t="shared" si="3"/>
        <v>4305646680.3299999</v>
      </c>
      <c r="J90" s="58">
        <f t="shared" si="4"/>
        <v>116.0707841750297</v>
      </c>
      <c r="K90" s="31"/>
    </row>
    <row r="91" spans="1:11" ht="18.75" x14ac:dyDescent="0.3">
      <c r="A91" s="9"/>
      <c r="B91" s="9"/>
      <c r="D91" s="71">
        <f>SUM(D88:D90)</f>
        <v>11639760949.85</v>
      </c>
      <c r="E91" s="18"/>
      <c r="F91" s="71">
        <f>SUM(F88:F90)</f>
        <v>6771612691.1900005</v>
      </c>
      <c r="G91" s="1"/>
      <c r="H91" s="24">
        <f>SUM(H88:H90)</f>
        <v>4868148258.6599998</v>
      </c>
      <c r="I91" s="69">
        <f t="shared" si="3"/>
        <v>4868148258.6599998</v>
      </c>
      <c r="J91" s="60">
        <f t="shared" si="4"/>
        <v>71.890530079984558</v>
      </c>
      <c r="K91" s="31"/>
    </row>
    <row r="92" spans="1:11" ht="18.75" x14ac:dyDescent="0.3">
      <c r="A92" s="8" t="s">
        <v>59</v>
      </c>
      <c r="B92" s="9"/>
      <c r="D92" s="18"/>
      <c r="E92" s="18"/>
      <c r="F92" s="18"/>
      <c r="G92" s="1"/>
      <c r="H92" s="18"/>
      <c r="I92" s="28"/>
      <c r="J92" s="53"/>
      <c r="K92" s="31"/>
    </row>
    <row r="93" spans="1:11" ht="18.75" x14ac:dyDescent="0.3">
      <c r="A93" s="8"/>
      <c r="B93" s="9" t="s">
        <v>60</v>
      </c>
      <c r="D93" s="18">
        <v>3326195803.75</v>
      </c>
      <c r="E93" s="18"/>
      <c r="F93" s="18">
        <v>3012129451.3699999</v>
      </c>
      <c r="G93" s="1"/>
      <c r="H93" s="18">
        <f>+D93-F93</f>
        <v>314066352.38000011</v>
      </c>
      <c r="I93" s="28">
        <f t="shared" si="3"/>
        <v>314066352.38000011</v>
      </c>
      <c r="J93" s="58">
        <f t="shared" si="4"/>
        <v>10.426721608433994</v>
      </c>
      <c r="K93" s="31"/>
    </row>
    <row r="94" spans="1:11" ht="18.75" x14ac:dyDescent="0.3">
      <c r="A94" s="8"/>
      <c r="B94" s="9"/>
      <c r="D94" s="71">
        <f>SUM(D93)</f>
        <v>3326195803.75</v>
      </c>
      <c r="E94" s="18"/>
      <c r="F94" s="71">
        <f>SUM(F93)</f>
        <v>3012129451.3699999</v>
      </c>
      <c r="G94" s="1"/>
      <c r="H94" s="24">
        <f>SUM(H93)</f>
        <v>314066352.38000011</v>
      </c>
      <c r="I94" s="28">
        <f t="shared" si="3"/>
        <v>314066352.38000011</v>
      </c>
      <c r="J94" s="58">
        <f t="shared" si="4"/>
        <v>10.426721608433994</v>
      </c>
      <c r="K94" s="31"/>
    </row>
    <row r="95" spans="1:11" ht="10.5" customHeight="1" x14ac:dyDescent="0.3">
      <c r="A95" s="8"/>
      <c r="B95" s="9"/>
      <c r="D95" s="18"/>
      <c r="E95" s="18"/>
      <c r="F95" s="18"/>
      <c r="G95" s="1"/>
      <c r="H95" s="18"/>
      <c r="I95" s="28"/>
      <c r="J95" s="56"/>
      <c r="K95" s="31"/>
    </row>
    <row r="96" spans="1:11" ht="19.5" thickBot="1" x14ac:dyDescent="0.35">
      <c r="A96" s="8" t="s">
        <v>13</v>
      </c>
      <c r="B96" s="8"/>
      <c r="D96" s="19">
        <f>+D78+D86+D91+D94</f>
        <v>1983679039995.2903</v>
      </c>
      <c r="E96" s="19"/>
      <c r="F96" s="19">
        <f>+F78+F86+F91+F94</f>
        <v>1892878258462.6899</v>
      </c>
      <c r="G96" s="43"/>
      <c r="H96" s="19">
        <f>+H78+H86+H91+H94</f>
        <v>95185545875.770187</v>
      </c>
      <c r="I96" s="48">
        <f t="shared" si="3"/>
        <v>90800781532.600342</v>
      </c>
      <c r="J96" s="57">
        <f t="shared" si="4"/>
        <v>4.7969689084148825</v>
      </c>
      <c r="K96" s="31"/>
    </row>
    <row r="97" spans="1:11" ht="12.75" customHeight="1" thickTop="1" x14ac:dyDescent="0.3">
      <c r="A97" s="9"/>
      <c r="B97" s="9"/>
      <c r="D97" s="18"/>
      <c r="E97" s="18"/>
      <c r="F97" s="18"/>
      <c r="G97" s="1"/>
      <c r="H97" s="18"/>
      <c r="I97" s="28"/>
      <c r="J97" s="53"/>
      <c r="K97" s="31"/>
    </row>
    <row r="98" spans="1:11" ht="18.75" x14ac:dyDescent="0.3">
      <c r="A98" s="3" t="s">
        <v>162</v>
      </c>
      <c r="B98" s="3"/>
      <c r="D98" s="20"/>
      <c r="E98" s="20"/>
      <c r="F98" s="20"/>
      <c r="G98" s="1"/>
      <c r="H98" s="20"/>
      <c r="I98" s="28"/>
      <c r="J98" s="53"/>
      <c r="K98" s="31"/>
    </row>
    <row r="99" spans="1:11" ht="9" customHeight="1" x14ac:dyDescent="0.3">
      <c r="A99" s="3"/>
      <c r="B99" s="3"/>
      <c r="D99" s="20"/>
      <c r="E99" s="20"/>
      <c r="F99" s="20"/>
      <c r="G99" s="1"/>
      <c r="H99" s="20"/>
      <c r="I99" s="28"/>
      <c r="J99" s="53"/>
      <c r="K99" s="31"/>
    </row>
    <row r="100" spans="1:11" ht="18.75" x14ac:dyDescent="0.3">
      <c r="B100" s="9" t="s">
        <v>65</v>
      </c>
      <c r="D100" s="18">
        <v>98277471133</v>
      </c>
      <c r="E100" s="18"/>
      <c r="F100" s="18">
        <v>98277471133</v>
      </c>
      <c r="G100" s="1"/>
      <c r="H100" s="18">
        <f t="shared" ref="H100:H108" si="5">+D100-F100</f>
        <v>0</v>
      </c>
      <c r="I100" s="28">
        <f t="shared" ref="I100:I117" si="6">+D100-F100</f>
        <v>0</v>
      </c>
      <c r="J100" s="58">
        <f t="shared" ref="J100:J112" si="7">+D100*100/F100-100</f>
        <v>0</v>
      </c>
      <c r="K100" s="31"/>
    </row>
    <row r="101" spans="1:11" ht="18.75" x14ac:dyDescent="0.3">
      <c r="B101" s="9" t="s">
        <v>64</v>
      </c>
      <c r="D101" s="18">
        <v>1722528867</v>
      </c>
      <c r="E101" s="18"/>
      <c r="F101" s="18">
        <v>1722528867</v>
      </c>
      <c r="G101" s="1"/>
      <c r="H101" s="18">
        <f t="shared" si="5"/>
        <v>0</v>
      </c>
      <c r="I101" s="28">
        <f t="shared" si="6"/>
        <v>0</v>
      </c>
      <c r="J101" s="58">
        <f t="shared" si="7"/>
        <v>0</v>
      </c>
      <c r="K101" s="31"/>
    </row>
    <row r="102" spans="1:11" ht="18.75" x14ac:dyDescent="0.3">
      <c r="B102" s="9" t="s">
        <v>73</v>
      </c>
      <c r="D102" s="18">
        <v>17134800000</v>
      </c>
      <c r="E102" s="18"/>
      <c r="F102" s="18">
        <v>2336100000</v>
      </c>
      <c r="G102" s="1"/>
      <c r="H102" s="18">
        <f t="shared" si="5"/>
        <v>14798700000</v>
      </c>
      <c r="I102" s="28">
        <f t="shared" si="6"/>
        <v>14798700000</v>
      </c>
      <c r="J102" s="58">
        <f t="shared" si="7"/>
        <v>633.47887504815719</v>
      </c>
      <c r="K102" s="31"/>
    </row>
    <row r="103" spans="1:11" ht="18.75" x14ac:dyDescent="0.3">
      <c r="B103" s="9" t="s">
        <v>14</v>
      </c>
      <c r="D103" s="18">
        <v>11930276938.709999</v>
      </c>
      <c r="E103" s="18"/>
      <c r="F103" s="18">
        <v>11393921169.58</v>
      </c>
      <c r="G103" s="1"/>
      <c r="H103" s="18">
        <f t="shared" si="5"/>
        <v>536355769.12999916</v>
      </c>
      <c r="I103" s="28">
        <f t="shared" si="6"/>
        <v>536355769.12999916</v>
      </c>
      <c r="J103" s="58">
        <f t="shared" si="7"/>
        <v>4.7073852903422448</v>
      </c>
      <c r="K103" s="31"/>
    </row>
    <row r="104" spans="1:11" ht="18.75" x14ac:dyDescent="0.3">
      <c r="B104" s="9" t="s">
        <v>84</v>
      </c>
      <c r="D104" s="18">
        <v>43089206067</v>
      </c>
      <c r="E104" s="18"/>
      <c r="F104" s="18">
        <v>37239404925</v>
      </c>
      <c r="G104" s="1"/>
      <c r="H104" s="18"/>
      <c r="I104" s="28">
        <f t="shared" si="6"/>
        <v>5849801142</v>
      </c>
      <c r="J104" s="58">
        <f t="shared" si="7"/>
        <v>15.708632170093679</v>
      </c>
      <c r="K104" s="31"/>
    </row>
    <row r="105" spans="1:11" ht="18.75" x14ac:dyDescent="0.3">
      <c r="B105" s="9" t="s">
        <v>86</v>
      </c>
      <c r="D105" s="68">
        <v>0</v>
      </c>
      <c r="E105" s="18"/>
      <c r="F105" s="68">
        <v>0</v>
      </c>
      <c r="G105" s="1"/>
      <c r="H105" s="18">
        <f t="shared" si="5"/>
        <v>0</v>
      </c>
      <c r="I105" s="28">
        <f t="shared" si="6"/>
        <v>0</v>
      </c>
      <c r="J105" s="58"/>
      <c r="K105" s="31"/>
    </row>
    <row r="106" spans="1:11" ht="18.75" x14ac:dyDescent="0.3">
      <c r="B106" s="9" t="s">
        <v>95</v>
      </c>
      <c r="D106" s="49">
        <v>19955092004.279999</v>
      </c>
      <c r="E106" s="18"/>
      <c r="F106" s="49">
        <v>24793891149.43</v>
      </c>
      <c r="G106" s="1"/>
      <c r="H106" s="18">
        <f t="shared" si="5"/>
        <v>-4838799145.1500015</v>
      </c>
      <c r="I106" s="28">
        <f t="shared" si="6"/>
        <v>-4838799145.1500015</v>
      </c>
      <c r="J106" s="53"/>
      <c r="K106" s="31"/>
    </row>
    <row r="107" spans="1:11" ht="18.75" x14ac:dyDescent="0.3">
      <c r="B107" s="8" t="s">
        <v>15</v>
      </c>
      <c r="D107" s="50">
        <v>4192817862.6199999</v>
      </c>
      <c r="E107" s="18"/>
      <c r="F107" s="50">
        <v>3347360494.6999998</v>
      </c>
      <c r="G107" s="1"/>
      <c r="H107" s="18">
        <f t="shared" si="5"/>
        <v>845457367.92000008</v>
      </c>
      <c r="I107" s="28">
        <f t="shared" si="6"/>
        <v>845457367.92000008</v>
      </c>
      <c r="J107" s="58">
        <f t="shared" si="7"/>
        <v>25.257434006843425</v>
      </c>
      <c r="K107" s="31"/>
    </row>
    <row r="108" spans="1:11" s="80" customFormat="1" ht="18.75" x14ac:dyDescent="0.3">
      <c r="B108" s="81" t="s">
        <v>63</v>
      </c>
      <c r="C108" s="82"/>
      <c r="D108" s="83"/>
      <c r="E108" s="84">
        <v>484762711</v>
      </c>
      <c r="F108" s="83">
        <v>0</v>
      </c>
      <c r="G108" s="85"/>
      <c r="H108" s="84">
        <f t="shared" si="5"/>
        <v>0</v>
      </c>
      <c r="I108" s="86">
        <f t="shared" si="6"/>
        <v>0</v>
      </c>
      <c r="J108" s="87" t="e">
        <f t="shared" si="7"/>
        <v>#DIV/0!</v>
      </c>
      <c r="K108" s="31"/>
    </row>
    <row r="109" spans="1:11" s="80" customFormat="1" ht="18.75" x14ac:dyDescent="0.3">
      <c r="B109" s="81" t="s">
        <v>78</v>
      </c>
      <c r="D109" s="88"/>
      <c r="E109" s="84"/>
      <c r="F109" s="88">
        <v>0</v>
      </c>
      <c r="G109" s="89"/>
      <c r="H109" s="84"/>
      <c r="I109" s="86">
        <f t="shared" si="6"/>
        <v>0</v>
      </c>
      <c r="J109" s="87" t="e">
        <f t="shared" si="7"/>
        <v>#DIV/0!</v>
      </c>
      <c r="K109" s="31"/>
    </row>
    <row r="110" spans="1:11" ht="18.75" x14ac:dyDescent="0.3">
      <c r="A110" s="8" t="s">
        <v>16</v>
      </c>
      <c r="B110" s="8"/>
      <c r="C110" s="28"/>
      <c r="D110" s="71">
        <f>SUM(D100:D107)</f>
        <v>196302192872.60999</v>
      </c>
      <c r="E110" s="24"/>
      <c r="F110" s="71">
        <f>SUM(F100:F107)</f>
        <v>179110677738.71002</v>
      </c>
      <c r="G110" s="21"/>
      <c r="H110" s="24">
        <f>SUM(H100:H108)</f>
        <v>11341713991.899998</v>
      </c>
      <c r="I110" s="69">
        <f t="shared" si="6"/>
        <v>17191515133.899963</v>
      </c>
      <c r="J110" s="60">
        <f t="shared" si="7"/>
        <v>9.5982636830727017</v>
      </c>
      <c r="K110" s="31"/>
    </row>
    <row r="111" spans="1:11" ht="12.75" customHeight="1" x14ac:dyDescent="0.3">
      <c r="A111" s="9"/>
      <c r="B111" s="9"/>
      <c r="D111" s="18"/>
      <c r="E111" s="18"/>
      <c r="F111" s="18"/>
      <c r="G111" s="1"/>
      <c r="H111" s="18"/>
      <c r="I111" s="28"/>
      <c r="J111" s="53"/>
      <c r="K111" s="31"/>
    </row>
    <row r="112" spans="1:11" ht="19.5" thickBot="1" x14ac:dyDescent="0.35">
      <c r="A112" s="8" t="s">
        <v>48</v>
      </c>
      <c r="B112" s="8"/>
      <c r="D112" s="19">
        <f>D96+D110</f>
        <v>2179981232867.9004</v>
      </c>
      <c r="E112" s="24"/>
      <c r="F112" s="19">
        <f>F96+F110</f>
        <v>2071988936201.3999</v>
      </c>
      <c r="G112" s="43"/>
      <c r="H112" s="19">
        <f>H96+H110</f>
        <v>106527259867.67018</v>
      </c>
      <c r="I112" s="69">
        <f t="shared" si="6"/>
        <v>107992296666.50049</v>
      </c>
      <c r="J112" s="60">
        <f t="shared" si="7"/>
        <v>5.2120112602765118</v>
      </c>
      <c r="K112" s="31"/>
    </row>
    <row r="113" spans="1:11" ht="13.5" customHeight="1" thickTop="1" x14ac:dyDescent="0.3">
      <c r="A113" s="9"/>
      <c r="B113" s="9"/>
      <c r="D113" s="18"/>
      <c r="E113" s="18"/>
      <c r="F113" s="18"/>
      <c r="G113" s="1"/>
      <c r="H113" s="18"/>
      <c r="I113" s="28"/>
      <c r="J113" s="53"/>
      <c r="K113" s="31"/>
    </row>
    <row r="114" spans="1:11" ht="18.75" x14ac:dyDescent="0.3">
      <c r="A114" s="8" t="s">
        <v>35</v>
      </c>
      <c r="B114" s="9"/>
      <c r="D114" s="25"/>
      <c r="E114" s="25"/>
      <c r="F114" s="25"/>
      <c r="G114" s="1"/>
      <c r="H114" s="25"/>
      <c r="I114" s="28"/>
      <c r="J114" s="53"/>
      <c r="K114" s="31"/>
    </row>
    <row r="115" spans="1:11" ht="18.75" x14ac:dyDescent="0.3">
      <c r="A115" s="9"/>
      <c r="B115" s="9" t="s">
        <v>163</v>
      </c>
      <c r="D115" s="68">
        <v>106462924663</v>
      </c>
      <c r="E115" s="18"/>
      <c r="F115" s="68">
        <v>101856307824.37</v>
      </c>
      <c r="G115" s="1"/>
      <c r="I115" s="28">
        <f t="shared" si="6"/>
        <v>4606616838.6300049</v>
      </c>
      <c r="J115" s="58">
        <f>+D115*100/F115-100</f>
        <v>4.522662304403525</v>
      </c>
      <c r="K115" s="31"/>
    </row>
    <row r="116" spans="1:11" ht="18.75" x14ac:dyDescent="0.3">
      <c r="A116" s="9"/>
      <c r="B116" s="9" t="s">
        <v>38</v>
      </c>
      <c r="D116" s="73">
        <v>2657140179548.6899</v>
      </c>
      <c r="E116" s="18"/>
      <c r="F116" s="73">
        <v>2285052436002.1602</v>
      </c>
      <c r="G116" s="1"/>
      <c r="I116" s="28">
        <f t="shared" si="6"/>
        <v>372087743546.52979</v>
      </c>
      <c r="J116" s="58">
        <f>+D116*100/F116-100</f>
        <v>16.283553833780729</v>
      </c>
      <c r="K116" s="31"/>
    </row>
    <row r="117" spans="1:11" ht="19.5" thickBot="1" x14ac:dyDescent="0.35">
      <c r="A117" s="9"/>
      <c r="B117" s="9"/>
      <c r="D117" s="19">
        <f>SUM(D115:D116)</f>
        <v>2763603104211.6899</v>
      </c>
      <c r="E117" s="24"/>
      <c r="F117" s="19">
        <f>SUM(F115:F116)</f>
        <v>2386908743826.5303</v>
      </c>
      <c r="G117" s="43"/>
      <c r="H117" s="72"/>
      <c r="I117" s="69">
        <f t="shared" si="6"/>
        <v>376694360385.15967</v>
      </c>
      <c r="J117" s="60">
        <f>+D117*100/F117-100</f>
        <v>15.781682536437017</v>
      </c>
      <c r="K117" s="31"/>
    </row>
    <row r="118" spans="1:11" ht="15" customHeight="1" thickTop="1" x14ac:dyDescent="0.3">
      <c r="A118" s="9"/>
      <c r="B118" s="9"/>
      <c r="D118" s="18"/>
      <c r="E118" s="18"/>
      <c r="F118" s="18"/>
      <c r="G118" s="1"/>
      <c r="I118" s="28"/>
    </row>
    <row r="119" spans="1:11" ht="18.75" x14ac:dyDescent="0.3">
      <c r="A119" s="112" t="s">
        <v>79</v>
      </c>
      <c r="B119" s="112"/>
      <c r="C119" s="112"/>
      <c r="D119" s="112"/>
      <c r="E119" s="112"/>
      <c r="F119" s="112"/>
      <c r="G119" s="1"/>
    </row>
    <row r="120" spans="1:11" ht="18.75" x14ac:dyDescent="0.3">
      <c r="A120" s="5"/>
      <c r="B120" s="5"/>
      <c r="C120" s="5"/>
      <c r="D120" s="5"/>
      <c r="E120" s="5"/>
      <c r="F120" s="5"/>
      <c r="G120" s="1"/>
    </row>
    <row r="121" spans="1:11" ht="18.75" x14ac:dyDescent="0.3">
      <c r="A121" s="5"/>
      <c r="B121" s="5"/>
      <c r="C121" s="5"/>
      <c r="D121" s="5"/>
      <c r="E121" s="5"/>
      <c r="F121" s="5"/>
      <c r="G121" s="1"/>
    </row>
    <row r="122" spans="1:11" ht="16.5" customHeight="1" x14ac:dyDescent="0.3">
      <c r="A122" s="33"/>
      <c r="B122" s="33"/>
      <c r="C122" s="33"/>
      <c r="D122" s="33"/>
      <c r="E122" s="33"/>
      <c r="F122" s="33"/>
      <c r="G122" s="1"/>
    </row>
    <row r="123" spans="1:11" ht="18.75" x14ac:dyDescent="0.3">
      <c r="A123" s="34" t="s">
        <v>148</v>
      </c>
      <c r="B123" s="37"/>
      <c r="C123" s="37"/>
      <c r="D123" s="37"/>
      <c r="E123" s="37"/>
      <c r="F123" s="37"/>
      <c r="G123" s="92"/>
      <c r="H123" s="27"/>
    </row>
    <row r="124" spans="1:11" ht="11.25" customHeight="1" x14ac:dyDescent="0.3">
      <c r="A124" s="36" t="s">
        <v>152</v>
      </c>
      <c r="G124" s="92"/>
      <c r="H124" s="1"/>
    </row>
    <row r="125" spans="1:11" ht="27.75" customHeight="1" x14ac:dyDescent="0.3">
      <c r="A125" s="34"/>
      <c r="B125" s="35"/>
      <c r="C125" s="2"/>
      <c r="D125" s="2"/>
      <c r="E125" s="2"/>
      <c r="F125" s="30"/>
    </row>
    <row r="126" spans="1:11" ht="18.75" x14ac:dyDescent="0.3">
      <c r="A126" s="1"/>
      <c r="B126" s="1"/>
      <c r="C126" s="2"/>
      <c r="D126" s="32"/>
      <c r="E126" s="1"/>
      <c r="F126" s="1"/>
      <c r="G126" s="1"/>
      <c r="H126" s="1"/>
    </row>
    <row r="127" spans="1:11" ht="18.75" x14ac:dyDescent="0.3">
      <c r="A127" s="1"/>
      <c r="B127" s="1"/>
      <c r="C127" s="2"/>
      <c r="D127" s="1"/>
      <c r="E127" s="1"/>
      <c r="F127" s="1"/>
      <c r="G127" s="1"/>
      <c r="H127" s="1"/>
    </row>
    <row r="128" spans="1:11" ht="18.75" x14ac:dyDescent="0.3">
      <c r="A128" s="1"/>
      <c r="B128" s="1"/>
      <c r="C128" s="2"/>
      <c r="D128" s="1"/>
      <c r="E128" s="1"/>
      <c r="F128" s="1"/>
      <c r="G128" s="1"/>
      <c r="H128" s="1"/>
    </row>
    <row r="129" spans="1:8" ht="18.75" x14ac:dyDescent="0.3">
      <c r="A129" s="1"/>
      <c r="B129" s="1"/>
      <c r="C129" s="2"/>
      <c r="D129" s="1"/>
      <c r="E129" s="1"/>
      <c r="F129" s="1"/>
      <c r="G129" s="1"/>
      <c r="H129" s="1"/>
    </row>
    <row r="130" spans="1:8" ht="18.75" x14ac:dyDescent="0.3">
      <c r="A130" s="1"/>
      <c r="B130" s="1"/>
      <c r="C130" s="2"/>
      <c r="D130" s="1"/>
      <c r="E130" s="1"/>
      <c r="F130" s="1"/>
      <c r="G130" s="1"/>
      <c r="H130" s="1"/>
    </row>
    <row r="131" spans="1:8" ht="18.75" x14ac:dyDescent="0.3">
      <c r="A131" s="1"/>
      <c r="B131" s="1"/>
      <c r="C131" s="2"/>
      <c r="D131" s="1"/>
      <c r="E131" s="1"/>
      <c r="F131" s="1"/>
      <c r="G131" s="1"/>
      <c r="H131" s="1"/>
    </row>
    <row r="132" spans="1:8" ht="18.75" x14ac:dyDescent="0.3">
      <c r="A132" s="1"/>
      <c r="B132" s="1"/>
      <c r="C132" s="2"/>
      <c r="D132" s="1"/>
      <c r="E132" s="1"/>
      <c r="F132" s="1"/>
      <c r="G132" s="1"/>
      <c r="H132" s="1"/>
    </row>
    <row r="133" spans="1:8" ht="18.75" x14ac:dyDescent="0.3">
      <c r="A133" s="1"/>
      <c r="B133" s="1"/>
      <c r="C133" s="2"/>
      <c r="D133" s="1"/>
      <c r="E133" s="1"/>
      <c r="F133" s="1"/>
      <c r="G133" s="1"/>
      <c r="H133" s="1"/>
    </row>
    <row r="134" spans="1:8" ht="18.75" x14ac:dyDescent="0.3">
      <c r="A134" s="1"/>
      <c r="B134" s="1"/>
      <c r="C134" s="2"/>
      <c r="D134" s="1"/>
      <c r="E134" s="1"/>
      <c r="F134" s="1"/>
      <c r="G134" s="1"/>
      <c r="H134" s="1"/>
    </row>
    <row r="135" spans="1:8" ht="18.75" x14ac:dyDescent="0.3">
      <c r="A135" s="1"/>
      <c r="B135" s="1"/>
      <c r="C135" s="2"/>
      <c r="D135" s="1"/>
      <c r="E135" s="1"/>
      <c r="F135" s="1"/>
      <c r="G135" s="1"/>
      <c r="H135" s="1"/>
    </row>
    <row r="136" spans="1:8" ht="18.75" x14ac:dyDescent="0.3">
      <c r="A136" s="1"/>
      <c r="B136" s="1"/>
      <c r="C136" s="2"/>
      <c r="D136" s="1"/>
      <c r="E136" s="1"/>
      <c r="F136" s="1"/>
      <c r="G136" s="1"/>
      <c r="H136" s="1"/>
    </row>
    <row r="137" spans="1:8" ht="18.75" x14ac:dyDescent="0.3">
      <c r="A137" s="1"/>
      <c r="B137" s="1"/>
      <c r="C137" s="2"/>
      <c r="D137" s="1"/>
      <c r="E137" s="1"/>
      <c r="F137" s="1"/>
      <c r="G137" s="1"/>
      <c r="H137" s="1"/>
    </row>
    <row r="138" spans="1:8" ht="18.75" x14ac:dyDescent="0.3">
      <c r="A138" s="1"/>
      <c r="B138" s="1"/>
      <c r="C138" s="2"/>
      <c r="D138" s="1"/>
      <c r="E138" s="1"/>
      <c r="F138" s="1"/>
      <c r="G138" s="1"/>
      <c r="H138" s="1"/>
    </row>
    <row r="139" spans="1:8" ht="18.75" x14ac:dyDescent="0.3">
      <c r="A139" s="1"/>
      <c r="B139" s="1"/>
      <c r="C139" s="2"/>
      <c r="D139" s="1"/>
      <c r="E139" s="1"/>
      <c r="F139" s="1"/>
      <c r="G139" s="1"/>
      <c r="H139" s="1"/>
    </row>
    <row r="140" spans="1:8" ht="18.75" x14ac:dyDescent="0.3">
      <c r="A140" s="1"/>
      <c r="B140" s="1"/>
      <c r="C140" s="2"/>
      <c r="D140" s="1"/>
      <c r="E140" s="1"/>
      <c r="F140" s="1"/>
      <c r="G140" s="1"/>
      <c r="H140" s="1"/>
    </row>
    <row r="141" spans="1:8" ht="18.75" x14ac:dyDescent="0.3">
      <c r="A141" s="1"/>
      <c r="B141" s="1"/>
      <c r="C141" s="2"/>
      <c r="D141" s="1"/>
      <c r="E141" s="1"/>
      <c r="F141" s="1"/>
      <c r="G141" s="1"/>
      <c r="H141" s="1"/>
    </row>
    <row r="142" spans="1:8" ht="18.75" x14ac:dyDescent="0.3">
      <c r="A142" s="1"/>
      <c r="B142" s="1"/>
      <c r="C142" s="2"/>
      <c r="D142" s="1"/>
      <c r="E142" s="1"/>
      <c r="F142" s="1"/>
      <c r="G142" s="1"/>
      <c r="H142" s="1"/>
    </row>
    <row r="143" spans="1:8" ht="18.75" x14ac:dyDescent="0.3">
      <c r="A143" s="1"/>
      <c r="B143" s="1"/>
      <c r="C143" s="2"/>
      <c r="D143" s="1"/>
      <c r="E143" s="1"/>
      <c r="F143" s="1"/>
      <c r="G143" s="1"/>
      <c r="H143" s="1"/>
    </row>
    <row r="144" spans="1:8" ht="18.75" x14ac:dyDescent="0.3">
      <c r="A144" s="1"/>
      <c r="B144" s="1"/>
      <c r="C144" s="2"/>
      <c r="D144" s="1"/>
      <c r="E144" s="1"/>
      <c r="F144" s="1"/>
      <c r="G144" s="1"/>
      <c r="H144" s="1"/>
    </row>
    <row r="145" spans="1:8" ht="18.75" x14ac:dyDescent="0.3">
      <c r="A145" s="1"/>
      <c r="B145" s="1"/>
      <c r="C145" s="2"/>
      <c r="D145" s="1"/>
      <c r="E145" s="1"/>
      <c r="F145" s="1"/>
      <c r="G145" s="1"/>
      <c r="H145" s="1"/>
    </row>
    <row r="146" spans="1:8" ht="18.75" x14ac:dyDescent="0.3">
      <c r="A146" s="1"/>
      <c r="B146" s="1"/>
      <c r="C146" s="2"/>
      <c r="D146" s="1"/>
      <c r="E146" s="1"/>
      <c r="F146" s="1"/>
      <c r="G146" s="1"/>
      <c r="H146" s="1"/>
    </row>
    <row r="147" spans="1:8" ht="18.75" x14ac:dyDescent="0.3">
      <c r="A147" s="1"/>
      <c r="B147" s="1"/>
      <c r="C147" s="2"/>
      <c r="D147" s="1"/>
      <c r="E147" s="1"/>
      <c r="F147" s="1"/>
      <c r="G147" s="1"/>
      <c r="H147" s="1"/>
    </row>
    <row r="148" spans="1:8" ht="18.75" x14ac:dyDescent="0.3">
      <c r="A148" s="1"/>
      <c r="B148" s="1"/>
      <c r="C148" s="2"/>
      <c r="D148" s="1"/>
      <c r="E148" s="1"/>
      <c r="F148" s="1"/>
      <c r="G148" s="1"/>
      <c r="H148" s="1"/>
    </row>
    <row r="149" spans="1:8" ht="18.75" x14ac:dyDescent="0.3">
      <c r="A149" s="1"/>
      <c r="B149" s="1"/>
      <c r="C149" s="2"/>
      <c r="D149" s="1"/>
      <c r="E149" s="1"/>
      <c r="F149" s="1"/>
      <c r="G149" s="1"/>
      <c r="H149" s="1"/>
    </row>
    <row r="150" spans="1:8" ht="18.75" x14ac:dyDescent="0.3">
      <c r="A150" s="1"/>
      <c r="B150" s="1"/>
      <c r="C150" s="2"/>
      <c r="D150" s="1"/>
      <c r="E150" s="1"/>
      <c r="F150" s="1"/>
      <c r="G150" s="1"/>
      <c r="H150" s="1"/>
    </row>
    <row r="151" spans="1:8" ht="18.75" x14ac:dyDescent="0.3">
      <c r="A151" s="1"/>
      <c r="B151" s="1"/>
      <c r="C151" s="2"/>
      <c r="D151" s="1"/>
      <c r="E151" s="1"/>
      <c r="F151" s="1"/>
      <c r="G151" s="1"/>
      <c r="H151" s="1"/>
    </row>
    <row r="152" spans="1:8" ht="18.75" x14ac:dyDescent="0.3">
      <c r="A152" s="1"/>
      <c r="B152" s="1"/>
      <c r="C152" s="2"/>
      <c r="D152" s="1"/>
      <c r="E152" s="1"/>
      <c r="F152" s="1"/>
      <c r="G152" s="1"/>
      <c r="H152" s="1"/>
    </row>
    <row r="153" spans="1:8" ht="18.75" x14ac:dyDescent="0.3">
      <c r="A153" s="1"/>
      <c r="B153" s="1"/>
      <c r="C153" s="2"/>
      <c r="D153" s="1"/>
      <c r="E153" s="1"/>
      <c r="F153" s="1"/>
      <c r="G153" s="1"/>
      <c r="H153" s="1"/>
    </row>
    <row r="154" spans="1:8" ht="18.75" x14ac:dyDescent="0.3">
      <c r="A154" s="1"/>
      <c r="B154" s="1"/>
      <c r="C154" s="2"/>
      <c r="D154" s="1"/>
      <c r="E154" s="1"/>
      <c r="F154" s="1"/>
      <c r="G154" s="1"/>
      <c r="H154" s="1"/>
    </row>
    <row r="155" spans="1:8" ht="18.75" x14ac:dyDescent="0.3">
      <c r="A155" s="1"/>
      <c r="B155" s="1"/>
      <c r="C155" s="2"/>
      <c r="D155" s="1"/>
      <c r="E155" s="1"/>
      <c r="F155" s="1"/>
      <c r="G155" s="1"/>
      <c r="H155" s="1"/>
    </row>
    <row r="156" spans="1:8" ht="18.75" x14ac:dyDescent="0.3">
      <c r="A156" s="1"/>
      <c r="B156" s="1"/>
      <c r="C156" s="2"/>
      <c r="D156" s="1"/>
      <c r="E156" s="1"/>
      <c r="F156" s="1"/>
      <c r="G156" s="1"/>
      <c r="H156" s="1"/>
    </row>
    <row r="157" spans="1:8" ht="18.75" x14ac:dyDescent="0.3">
      <c r="A157" s="1"/>
      <c r="B157" s="1"/>
      <c r="C157" s="2"/>
      <c r="D157" s="1"/>
      <c r="E157" s="1"/>
      <c r="F157" s="1"/>
      <c r="G157" s="1"/>
      <c r="H157" s="1"/>
    </row>
    <row r="158" spans="1:8" ht="18.75" x14ac:dyDescent="0.3">
      <c r="A158" s="1"/>
      <c r="B158" s="1"/>
      <c r="C158" s="2"/>
      <c r="D158" s="1"/>
      <c r="E158" s="1"/>
      <c r="F158" s="1"/>
      <c r="G158" s="1"/>
      <c r="H158" s="1"/>
    </row>
    <row r="159" spans="1:8" ht="18.75" x14ac:dyDescent="0.3">
      <c r="A159" s="1"/>
      <c r="B159" s="1"/>
      <c r="C159" s="2"/>
      <c r="D159" s="1"/>
      <c r="E159" s="1"/>
      <c r="F159" s="1"/>
      <c r="G159" s="1"/>
      <c r="H159" s="1"/>
    </row>
    <row r="160" spans="1:8" ht="18.75" x14ac:dyDescent="0.3">
      <c r="A160" s="1"/>
      <c r="B160" s="1"/>
      <c r="C160" s="2"/>
      <c r="D160" s="1"/>
      <c r="E160" s="1"/>
      <c r="F160" s="1"/>
      <c r="G160" s="1"/>
      <c r="H160" s="1"/>
    </row>
    <row r="161" spans="1:8" ht="18.75" x14ac:dyDescent="0.3">
      <c r="A161" s="1"/>
      <c r="B161" s="1"/>
      <c r="C161" s="2"/>
      <c r="D161" s="1"/>
      <c r="E161" s="1"/>
      <c r="F161" s="1"/>
      <c r="G161" s="1"/>
      <c r="H161" s="1"/>
    </row>
    <row r="162" spans="1:8" ht="18.75" x14ac:dyDescent="0.3">
      <c r="A162" s="1"/>
      <c r="B162" s="1"/>
      <c r="C162" s="2"/>
      <c r="D162" s="1"/>
      <c r="E162" s="1"/>
      <c r="F162" s="1"/>
      <c r="G162" s="1"/>
      <c r="H162" s="1"/>
    </row>
    <row r="163" spans="1:8" ht="18.75" x14ac:dyDescent="0.3">
      <c r="A163" s="1"/>
      <c r="B163" s="1"/>
      <c r="C163" s="2"/>
      <c r="D163" s="1"/>
      <c r="E163" s="1"/>
      <c r="F163" s="1"/>
      <c r="G163" s="1"/>
      <c r="H163" s="1"/>
    </row>
    <row r="164" spans="1:8" ht="18.75" x14ac:dyDescent="0.3">
      <c r="A164" s="1"/>
      <c r="B164" s="1"/>
      <c r="C164" s="2"/>
      <c r="D164" s="1"/>
      <c r="E164" s="1"/>
      <c r="F164" s="1"/>
      <c r="G164" s="1"/>
      <c r="H164" s="1"/>
    </row>
    <row r="165" spans="1:8" ht="18.75" x14ac:dyDescent="0.3">
      <c r="A165" s="1"/>
      <c r="B165" s="1"/>
      <c r="C165" s="2"/>
      <c r="D165" s="1"/>
      <c r="E165" s="1"/>
      <c r="F165" s="1"/>
      <c r="G165" s="1"/>
      <c r="H165" s="1"/>
    </row>
    <row r="166" spans="1:8" ht="18.75" x14ac:dyDescent="0.3">
      <c r="A166" s="1"/>
      <c r="B166" s="1"/>
      <c r="C166" s="2"/>
      <c r="D166" s="1"/>
      <c r="E166" s="1"/>
      <c r="F166" s="1"/>
      <c r="G166" s="1"/>
      <c r="H166" s="1"/>
    </row>
    <row r="167" spans="1:8" ht="18.75" x14ac:dyDescent="0.3">
      <c r="A167" s="1"/>
      <c r="B167" s="1"/>
      <c r="C167" s="2"/>
      <c r="D167" s="1"/>
      <c r="E167" s="1"/>
      <c r="F167" s="1"/>
      <c r="G167" s="1"/>
      <c r="H167" s="1"/>
    </row>
    <row r="168" spans="1:8" ht="18.75" x14ac:dyDescent="0.3">
      <c r="A168" s="1"/>
      <c r="B168" s="1"/>
      <c r="C168" s="2"/>
      <c r="D168" s="1"/>
      <c r="E168" s="1"/>
      <c r="F168" s="1"/>
      <c r="G168" s="1"/>
      <c r="H168" s="1"/>
    </row>
    <row r="169" spans="1:8" ht="18.75" x14ac:dyDescent="0.3">
      <c r="A169" s="1"/>
      <c r="B169" s="1"/>
      <c r="C169" s="2"/>
      <c r="D169" s="1"/>
      <c r="E169" s="1"/>
      <c r="F169" s="1"/>
      <c r="G169" s="1"/>
      <c r="H169" s="1"/>
    </row>
    <row r="170" spans="1:8" ht="18.75" x14ac:dyDescent="0.3">
      <c r="A170" s="1"/>
      <c r="B170" s="1"/>
      <c r="C170" s="2"/>
      <c r="D170" s="1"/>
      <c r="E170" s="1"/>
      <c r="F170" s="1"/>
      <c r="G170" s="1"/>
      <c r="H170" s="1"/>
    </row>
    <row r="171" spans="1:8" ht="18.75" x14ac:dyDescent="0.3">
      <c r="A171" s="1"/>
      <c r="B171" s="1"/>
      <c r="C171" s="2"/>
      <c r="D171" s="1"/>
      <c r="E171" s="1"/>
      <c r="F171" s="1"/>
      <c r="G171" s="1"/>
      <c r="H171" s="1"/>
    </row>
    <row r="172" spans="1:8" ht="18.75" x14ac:dyDescent="0.3">
      <c r="A172" s="1"/>
      <c r="B172" s="1"/>
      <c r="C172" s="2"/>
      <c r="D172" s="1"/>
      <c r="E172" s="1"/>
      <c r="F172" s="1"/>
      <c r="G172" s="1"/>
      <c r="H172" s="1"/>
    </row>
    <row r="173" spans="1:8" ht="18.75" x14ac:dyDescent="0.3">
      <c r="A173" s="1"/>
      <c r="B173" s="1"/>
      <c r="C173" s="2"/>
      <c r="D173" s="1"/>
      <c r="E173" s="1"/>
      <c r="F173" s="1"/>
      <c r="G173" s="1"/>
      <c r="H173" s="1"/>
    </row>
    <row r="174" spans="1:8" ht="18.75" x14ac:dyDescent="0.3">
      <c r="A174" s="1"/>
      <c r="B174" s="1"/>
      <c r="C174" s="2"/>
      <c r="D174" s="1"/>
      <c r="E174" s="1"/>
      <c r="F174" s="1"/>
      <c r="G174" s="1"/>
      <c r="H174" s="1"/>
    </row>
    <row r="175" spans="1:8" ht="18.75" x14ac:dyDescent="0.3">
      <c r="A175" s="1"/>
      <c r="B175" s="1"/>
      <c r="C175" s="2"/>
      <c r="D175" s="1"/>
      <c r="E175" s="1"/>
      <c r="F175" s="1"/>
      <c r="G175" s="1"/>
      <c r="H175" s="1"/>
    </row>
    <row r="176" spans="1:8" ht="18.75" x14ac:dyDescent="0.3">
      <c r="A176" s="1"/>
      <c r="B176" s="1"/>
      <c r="C176" s="2"/>
      <c r="D176" s="1"/>
      <c r="E176" s="1"/>
      <c r="F176" s="1"/>
      <c r="G176" s="1"/>
      <c r="H176" s="1"/>
    </row>
    <row r="177" spans="1:8" ht="18.75" x14ac:dyDescent="0.3">
      <c r="A177" s="1"/>
      <c r="B177" s="1"/>
      <c r="C177" s="2"/>
      <c r="D177" s="1"/>
      <c r="E177" s="1"/>
      <c r="F177" s="1"/>
      <c r="G177" s="1"/>
      <c r="H177" s="1"/>
    </row>
    <row r="178" spans="1:8" ht="18.75" x14ac:dyDescent="0.3">
      <c r="A178" s="1"/>
      <c r="B178" s="1"/>
      <c r="C178" s="2"/>
      <c r="D178" s="1"/>
      <c r="E178" s="1"/>
      <c r="F178" s="1"/>
      <c r="G178" s="1"/>
      <c r="H178" s="1"/>
    </row>
    <row r="179" spans="1:8" ht="18.75" x14ac:dyDescent="0.3">
      <c r="A179" s="1"/>
      <c r="B179" s="1"/>
      <c r="C179" s="2"/>
      <c r="D179" s="1"/>
      <c r="E179" s="1"/>
      <c r="F179" s="1"/>
      <c r="G179" s="1"/>
      <c r="H179" s="1"/>
    </row>
    <row r="180" spans="1:8" ht="18.75" x14ac:dyDescent="0.3">
      <c r="A180" s="1"/>
      <c r="B180" s="1"/>
      <c r="C180" s="2"/>
      <c r="D180" s="1"/>
      <c r="E180" s="1"/>
      <c r="F180" s="1"/>
      <c r="G180" s="1"/>
      <c r="H180" s="1"/>
    </row>
    <row r="181" spans="1:8" ht="18.75" x14ac:dyDescent="0.3">
      <c r="A181" s="1"/>
      <c r="B181" s="1"/>
      <c r="C181" s="2"/>
      <c r="D181" s="1"/>
      <c r="E181" s="1"/>
      <c r="F181" s="1"/>
      <c r="G181" s="1"/>
      <c r="H181" s="1"/>
    </row>
    <row r="182" spans="1:8" ht="18.75" x14ac:dyDescent="0.3">
      <c r="A182" s="1"/>
      <c r="B182" s="1"/>
      <c r="C182" s="2"/>
      <c r="D182" s="1"/>
      <c r="E182" s="1"/>
      <c r="F182" s="1"/>
      <c r="G182" s="1"/>
      <c r="H182" s="1"/>
    </row>
    <row r="183" spans="1:8" ht="18.75" x14ac:dyDescent="0.3">
      <c r="A183" s="1"/>
      <c r="B183" s="1"/>
      <c r="C183" s="2"/>
      <c r="D183" s="1"/>
      <c r="E183" s="1"/>
      <c r="F183" s="1"/>
      <c r="G183" s="1"/>
      <c r="H183" s="1"/>
    </row>
    <row r="184" spans="1:8" ht="18.75" x14ac:dyDescent="0.3">
      <c r="A184" s="1"/>
      <c r="B184" s="1"/>
      <c r="C184" s="2"/>
      <c r="D184" s="1"/>
      <c r="E184" s="1"/>
      <c r="F184" s="1"/>
      <c r="G184" s="1"/>
      <c r="H184" s="1"/>
    </row>
    <row r="185" spans="1:8" ht="18.75" x14ac:dyDescent="0.3">
      <c r="A185" s="1"/>
      <c r="B185" s="1"/>
      <c r="C185" s="2"/>
      <c r="D185" s="1"/>
      <c r="E185" s="1"/>
      <c r="F185" s="1"/>
      <c r="G185" s="1"/>
      <c r="H185" s="1"/>
    </row>
    <row r="186" spans="1:8" ht="18.75" x14ac:dyDescent="0.3">
      <c r="A186" s="1"/>
      <c r="B186" s="1"/>
      <c r="C186" s="2"/>
      <c r="D186" s="1"/>
      <c r="E186" s="1"/>
      <c r="F186" s="1"/>
      <c r="G186" s="1"/>
      <c r="H186" s="1"/>
    </row>
    <row r="187" spans="1:8" ht="18.75" x14ac:dyDescent="0.3">
      <c r="A187" s="1"/>
      <c r="B187" s="1"/>
      <c r="C187" s="2"/>
      <c r="D187" s="1"/>
      <c r="E187" s="1"/>
      <c r="F187" s="1"/>
      <c r="G187" s="1"/>
      <c r="H187" s="1"/>
    </row>
    <row r="188" spans="1:8" ht="18.75" x14ac:dyDescent="0.3">
      <c r="A188" s="1"/>
      <c r="B188" s="1"/>
      <c r="C188" s="2"/>
      <c r="D188" s="1"/>
      <c r="E188" s="1"/>
      <c r="F188" s="1"/>
      <c r="G188" s="1"/>
      <c r="H188" s="1"/>
    </row>
    <row r="189" spans="1:8" ht="18.75" x14ac:dyDescent="0.3">
      <c r="A189" s="1"/>
      <c r="B189" s="1"/>
      <c r="C189" s="2"/>
      <c r="D189" s="1"/>
      <c r="E189" s="1"/>
      <c r="F189" s="1"/>
      <c r="G189" s="1"/>
      <c r="H189" s="1"/>
    </row>
    <row r="190" spans="1:8" ht="18.75" x14ac:dyDescent="0.3">
      <c r="A190" s="1"/>
      <c r="B190" s="1"/>
      <c r="C190" s="2"/>
      <c r="D190" s="1"/>
      <c r="E190" s="1"/>
      <c r="F190" s="1"/>
      <c r="G190" s="1"/>
      <c r="H190" s="1"/>
    </row>
    <row r="191" spans="1:8" ht="18.75" x14ac:dyDescent="0.3">
      <c r="A191" s="1"/>
      <c r="B191" s="1"/>
      <c r="C191" s="2"/>
      <c r="D191" s="1"/>
      <c r="E191" s="1"/>
      <c r="F191" s="1"/>
      <c r="G191" s="1"/>
      <c r="H191" s="1"/>
    </row>
    <row r="192" spans="1:8" ht="18.75" x14ac:dyDescent="0.3">
      <c r="A192" s="1"/>
      <c r="B192" s="1"/>
      <c r="C192" s="2"/>
      <c r="D192" s="1"/>
      <c r="E192" s="1"/>
      <c r="F192" s="1"/>
      <c r="G192" s="1"/>
      <c r="H192" s="1"/>
    </row>
    <row r="193" spans="1:8" ht="18.75" x14ac:dyDescent="0.3">
      <c r="A193" s="1"/>
      <c r="B193" s="1"/>
      <c r="C193" s="2"/>
      <c r="D193" s="1"/>
      <c r="E193" s="1"/>
      <c r="F193" s="1"/>
      <c r="G193" s="1"/>
      <c r="H193" s="1"/>
    </row>
    <row r="194" spans="1:8" ht="18.75" x14ac:dyDescent="0.3">
      <c r="A194" s="1"/>
      <c r="B194" s="1"/>
      <c r="C194" s="2"/>
      <c r="D194" s="1"/>
      <c r="E194" s="1"/>
      <c r="F194" s="1"/>
      <c r="G194" s="1"/>
      <c r="H194" s="1"/>
    </row>
    <row r="195" spans="1:8" ht="18.75" x14ac:dyDescent="0.3">
      <c r="A195" s="1"/>
      <c r="B195" s="1"/>
      <c r="C195" s="2"/>
      <c r="D195" s="1"/>
      <c r="E195" s="1"/>
      <c r="F195" s="1"/>
      <c r="G195" s="1"/>
      <c r="H195" s="1"/>
    </row>
    <row r="196" spans="1:8" ht="18.75" x14ac:dyDescent="0.3">
      <c r="A196" s="1"/>
      <c r="B196" s="1"/>
      <c r="C196" s="2"/>
      <c r="D196" s="1"/>
      <c r="E196" s="1"/>
      <c r="F196" s="1"/>
      <c r="G196" s="1"/>
      <c r="H196" s="1"/>
    </row>
    <row r="197" spans="1:8" ht="18.75" x14ac:dyDescent="0.3">
      <c r="A197" s="1"/>
      <c r="B197" s="1"/>
      <c r="C197" s="2"/>
      <c r="D197" s="1"/>
      <c r="E197" s="1"/>
      <c r="F197" s="1"/>
      <c r="G197" s="1"/>
      <c r="H197" s="1"/>
    </row>
    <row r="198" spans="1:8" ht="18.75" x14ac:dyDescent="0.3">
      <c r="A198" s="1"/>
      <c r="B198" s="1"/>
      <c r="C198" s="2"/>
      <c r="D198" s="1"/>
      <c r="E198" s="1"/>
      <c r="F198" s="1"/>
      <c r="G198" s="1"/>
      <c r="H198" s="1"/>
    </row>
    <row r="199" spans="1:8" ht="18.75" x14ac:dyDescent="0.3">
      <c r="A199" s="1"/>
      <c r="B199" s="1"/>
      <c r="C199" s="2"/>
      <c r="D199" s="1"/>
      <c r="E199" s="1"/>
      <c r="F199" s="1"/>
      <c r="G199" s="1"/>
      <c r="H199" s="1"/>
    </row>
    <row r="200" spans="1:8" ht="18.75" x14ac:dyDescent="0.3">
      <c r="A200" s="1"/>
      <c r="B200" s="1"/>
      <c r="C200" s="2"/>
      <c r="D200" s="1"/>
      <c r="E200" s="1"/>
      <c r="F200" s="1"/>
      <c r="G200" s="1"/>
      <c r="H200" s="1"/>
    </row>
    <row r="201" spans="1:8" ht="18.75" x14ac:dyDescent="0.3">
      <c r="A201" s="1"/>
      <c r="B201" s="1"/>
      <c r="C201" s="2"/>
      <c r="D201" s="1"/>
      <c r="E201" s="1"/>
      <c r="F201" s="1"/>
      <c r="G201" s="1"/>
      <c r="H201" s="1"/>
    </row>
    <row r="202" spans="1:8" ht="18.75" x14ac:dyDescent="0.3">
      <c r="A202" s="1"/>
      <c r="B202" s="1"/>
      <c r="C202" s="2"/>
      <c r="D202" s="1"/>
      <c r="E202" s="1"/>
      <c r="F202" s="1"/>
      <c r="G202" s="1"/>
      <c r="H202" s="1"/>
    </row>
    <row r="203" spans="1:8" ht="18.75" x14ac:dyDescent="0.3">
      <c r="A203" s="1"/>
      <c r="B203" s="1"/>
      <c r="C203" s="2"/>
      <c r="D203" s="1"/>
      <c r="E203" s="1"/>
      <c r="F203" s="1"/>
      <c r="G203" s="1"/>
      <c r="H203" s="1"/>
    </row>
    <row r="204" spans="1:8" ht="18.75" x14ac:dyDescent="0.3">
      <c r="A204" s="1"/>
      <c r="B204" s="1"/>
      <c r="C204" s="2"/>
      <c r="D204" s="1"/>
      <c r="E204" s="1"/>
      <c r="F204" s="1"/>
      <c r="G204" s="1"/>
      <c r="H204" s="1"/>
    </row>
    <row r="205" spans="1:8" ht="18.75" x14ac:dyDescent="0.3">
      <c r="A205" s="1"/>
      <c r="B205" s="1"/>
      <c r="C205" s="2"/>
      <c r="D205" s="1"/>
      <c r="E205" s="1"/>
      <c r="F205" s="1"/>
      <c r="G205" s="1"/>
      <c r="H205" s="1"/>
    </row>
    <row r="206" spans="1:8" ht="18.75" x14ac:dyDescent="0.3">
      <c r="A206" s="1"/>
      <c r="B206" s="1"/>
      <c r="C206" s="2"/>
      <c r="D206" s="1"/>
      <c r="E206" s="1"/>
      <c r="F206" s="1"/>
      <c r="G206" s="1"/>
      <c r="H206" s="1"/>
    </row>
    <row r="207" spans="1:8" ht="18.75" x14ac:dyDescent="0.3">
      <c r="A207" s="1"/>
      <c r="B207" s="1"/>
      <c r="C207" s="2"/>
      <c r="D207" s="1"/>
      <c r="E207" s="1"/>
      <c r="F207" s="1"/>
      <c r="G207" s="1"/>
      <c r="H207" s="1"/>
    </row>
    <row r="208" spans="1:8" ht="18.75" x14ac:dyDescent="0.3">
      <c r="A208" s="1"/>
      <c r="B208" s="1"/>
      <c r="C208" s="2"/>
      <c r="D208" s="1"/>
      <c r="E208" s="1"/>
      <c r="F208" s="1"/>
      <c r="G208" s="1"/>
      <c r="H208" s="1"/>
    </row>
    <row r="209" spans="1:8" ht="18.75" x14ac:dyDescent="0.3">
      <c r="A209" s="1"/>
      <c r="B209" s="1"/>
      <c r="C209" s="2"/>
      <c r="D209" s="1"/>
      <c r="E209" s="1"/>
      <c r="F209" s="1"/>
      <c r="G209" s="1"/>
      <c r="H209" s="1"/>
    </row>
    <row r="210" spans="1:8" ht="18.75" x14ac:dyDescent="0.3">
      <c r="A210" s="1"/>
      <c r="B210" s="1"/>
      <c r="C210" s="2"/>
      <c r="D210" s="1"/>
      <c r="E210" s="1"/>
      <c r="F210" s="1"/>
      <c r="G210" s="1"/>
      <c r="H210" s="1"/>
    </row>
    <row r="211" spans="1:8" ht="18.75" x14ac:dyDescent="0.3">
      <c r="A211" s="1"/>
      <c r="B211" s="1"/>
      <c r="C211" s="2"/>
      <c r="D211" s="1"/>
      <c r="E211" s="1"/>
      <c r="F211" s="1"/>
      <c r="G211" s="1"/>
      <c r="H211" s="1"/>
    </row>
    <row r="212" spans="1:8" ht="18.75" x14ac:dyDescent="0.3">
      <c r="A212" s="1"/>
      <c r="B212" s="1"/>
      <c r="C212" s="2"/>
      <c r="D212" s="1"/>
      <c r="E212" s="1"/>
      <c r="F212" s="1"/>
      <c r="G212" s="1"/>
      <c r="H212" s="1"/>
    </row>
    <row r="213" spans="1:8" ht="18.75" x14ac:dyDescent="0.3">
      <c r="A213" s="1"/>
      <c r="B213" s="1"/>
      <c r="C213" s="2"/>
      <c r="D213" s="1"/>
      <c r="E213" s="1"/>
      <c r="F213" s="1"/>
      <c r="G213" s="1"/>
      <c r="H213" s="1"/>
    </row>
    <row r="214" spans="1:8" ht="18.75" x14ac:dyDescent="0.3">
      <c r="A214" s="1"/>
      <c r="B214" s="1"/>
      <c r="C214" s="2"/>
      <c r="D214" s="1"/>
      <c r="E214" s="1"/>
      <c r="F214" s="1"/>
      <c r="G214" s="1"/>
      <c r="H214" s="1"/>
    </row>
    <row r="215" spans="1:8" ht="18.75" x14ac:dyDescent="0.3">
      <c r="A215" s="1"/>
      <c r="B215" s="1"/>
      <c r="C215" s="2"/>
      <c r="D215" s="1"/>
      <c r="E215" s="1"/>
      <c r="F215" s="1"/>
      <c r="G215" s="1"/>
      <c r="H215" s="1"/>
    </row>
    <row r="216" spans="1:8" ht="18.75" x14ac:dyDescent="0.3">
      <c r="A216" s="1"/>
      <c r="B216" s="1"/>
      <c r="C216" s="2"/>
      <c r="D216" s="1"/>
      <c r="E216" s="1"/>
      <c r="F216" s="1"/>
      <c r="G216" s="1"/>
      <c r="H216" s="1"/>
    </row>
    <row r="217" spans="1:8" ht="18.75" x14ac:dyDescent="0.3">
      <c r="A217" s="1"/>
      <c r="B217" s="1"/>
      <c r="C217" s="2"/>
      <c r="D217" s="1"/>
      <c r="E217" s="1"/>
      <c r="F217" s="1"/>
      <c r="G217" s="1"/>
      <c r="H217" s="1"/>
    </row>
    <row r="218" spans="1:8" ht="18.75" x14ac:dyDescent="0.3">
      <c r="A218" s="1"/>
      <c r="B218" s="1"/>
      <c r="C218" s="2"/>
      <c r="D218" s="1"/>
      <c r="E218" s="1"/>
      <c r="F218" s="1"/>
      <c r="G218" s="1"/>
      <c r="H218" s="1"/>
    </row>
    <row r="219" spans="1:8" ht="18.75" x14ac:dyDescent="0.3">
      <c r="A219" s="1"/>
      <c r="B219" s="1"/>
      <c r="C219" s="2"/>
      <c r="D219" s="1"/>
      <c r="E219" s="1"/>
      <c r="F219" s="1"/>
      <c r="G219" s="1"/>
      <c r="H219" s="1"/>
    </row>
    <row r="220" spans="1:8" ht="18.75" x14ac:dyDescent="0.3">
      <c r="A220" s="1"/>
      <c r="B220" s="1"/>
      <c r="C220" s="2"/>
      <c r="D220" s="1"/>
      <c r="E220" s="1"/>
      <c r="F220" s="1"/>
      <c r="G220" s="1"/>
      <c r="H220" s="1"/>
    </row>
    <row r="221" spans="1:8" ht="18.75" x14ac:dyDescent="0.3">
      <c r="A221" s="1"/>
      <c r="B221" s="1"/>
      <c r="C221" s="2"/>
      <c r="D221" s="1"/>
      <c r="E221" s="1"/>
      <c r="F221" s="1"/>
      <c r="G221" s="1"/>
      <c r="H221" s="1"/>
    </row>
    <row r="222" spans="1:8" ht="18.75" x14ac:dyDescent="0.3">
      <c r="A222" s="1"/>
      <c r="B222" s="1"/>
      <c r="C222" s="2"/>
      <c r="D222" s="1"/>
      <c r="E222" s="1"/>
      <c r="F222" s="1"/>
      <c r="G222" s="1"/>
      <c r="H222" s="1"/>
    </row>
    <row r="223" spans="1:8" ht="18.75" x14ac:dyDescent="0.3">
      <c r="A223" s="1"/>
      <c r="B223" s="1"/>
      <c r="C223" s="2"/>
      <c r="D223" s="1"/>
      <c r="E223" s="1"/>
      <c r="F223" s="1"/>
      <c r="G223" s="1"/>
      <c r="H223" s="1"/>
    </row>
    <row r="224" spans="1:8" ht="18.75" x14ac:dyDescent="0.3">
      <c r="A224" s="1"/>
      <c r="B224" s="1"/>
      <c r="C224" s="2"/>
      <c r="D224" s="1"/>
      <c r="E224" s="1"/>
      <c r="F224" s="1"/>
      <c r="G224" s="1"/>
      <c r="H224" s="1"/>
    </row>
    <row r="225" spans="1:8" ht="18.75" x14ac:dyDescent="0.3">
      <c r="A225" s="1"/>
      <c r="B225" s="1"/>
      <c r="C225" s="2"/>
      <c r="D225" s="1"/>
      <c r="E225" s="1"/>
      <c r="F225" s="1"/>
      <c r="G225" s="1"/>
      <c r="H225" s="1"/>
    </row>
    <row r="226" spans="1:8" ht="18.75" x14ac:dyDescent="0.3">
      <c r="A226" s="1"/>
      <c r="B226" s="1"/>
      <c r="C226" s="2"/>
      <c r="D226" s="1"/>
      <c r="E226" s="1"/>
      <c r="F226" s="1"/>
      <c r="G226" s="1"/>
      <c r="H226" s="1"/>
    </row>
    <row r="227" spans="1:8" ht="18.75" x14ac:dyDescent="0.3">
      <c r="A227" s="1"/>
      <c r="B227" s="1"/>
      <c r="C227" s="2"/>
      <c r="D227" s="1"/>
      <c r="E227" s="1"/>
      <c r="F227" s="1"/>
      <c r="G227" s="1"/>
      <c r="H227" s="1"/>
    </row>
    <row r="228" spans="1:8" ht="18.75" x14ac:dyDescent="0.3">
      <c r="A228" s="1"/>
      <c r="B228" s="1"/>
      <c r="C228" s="2"/>
      <c r="D228" s="1"/>
      <c r="E228" s="1"/>
      <c r="F228" s="1"/>
      <c r="G228" s="1"/>
      <c r="H228" s="1"/>
    </row>
    <row r="229" spans="1:8" ht="18.75" x14ac:dyDescent="0.3">
      <c r="A229" s="1"/>
      <c r="B229" s="1"/>
      <c r="C229" s="2"/>
      <c r="D229" s="1"/>
      <c r="E229" s="1"/>
      <c r="F229" s="1"/>
      <c r="G229" s="1"/>
      <c r="H229" s="1"/>
    </row>
    <row r="230" spans="1:8" ht="18.75" x14ac:dyDescent="0.3">
      <c r="A230" s="1"/>
      <c r="B230" s="1"/>
      <c r="C230" s="2"/>
      <c r="D230" s="1"/>
      <c r="E230" s="1"/>
      <c r="F230" s="1"/>
      <c r="G230" s="1"/>
      <c r="H230" s="1"/>
    </row>
    <row r="231" spans="1:8" ht="18.75" x14ac:dyDescent="0.3">
      <c r="A231" s="1"/>
      <c r="B231" s="1"/>
      <c r="C231" s="2"/>
      <c r="D231" s="1"/>
      <c r="E231" s="1"/>
      <c r="F231" s="1"/>
      <c r="G231" s="1"/>
      <c r="H231" s="1"/>
    </row>
    <row r="232" spans="1:8" ht="18.75" x14ac:dyDescent="0.3">
      <c r="A232" s="1"/>
      <c r="B232" s="1"/>
      <c r="C232" s="2"/>
      <c r="D232" s="1"/>
      <c r="E232" s="1"/>
      <c r="F232" s="1"/>
      <c r="G232" s="1"/>
      <c r="H232" s="1"/>
    </row>
    <row r="233" spans="1:8" ht="18.75" x14ac:dyDescent="0.3">
      <c r="A233" s="1"/>
      <c r="B233" s="1"/>
      <c r="C233" s="2"/>
      <c r="D233" s="1"/>
      <c r="E233" s="1"/>
      <c r="F233" s="1"/>
      <c r="G233" s="1"/>
      <c r="H233" s="1"/>
    </row>
    <row r="234" spans="1:8" ht="18.75" x14ac:dyDescent="0.3">
      <c r="A234" s="1"/>
      <c r="B234" s="1"/>
      <c r="C234" s="2"/>
      <c r="D234" s="1"/>
      <c r="E234" s="1"/>
      <c r="F234" s="1"/>
      <c r="G234" s="1"/>
      <c r="H234" s="1"/>
    </row>
    <row r="235" spans="1:8" ht="18.75" x14ac:dyDescent="0.3">
      <c r="A235" s="1"/>
      <c r="B235" s="1"/>
      <c r="C235" s="2"/>
      <c r="D235" s="1"/>
      <c r="E235" s="1"/>
      <c r="F235" s="1"/>
      <c r="G235" s="1"/>
      <c r="H235" s="1"/>
    </row>
    <row r="236" spans="1:8" ht="18.75" x14ac:dyDescent="0.3">
      <c r="A236" s="1"/>
      <c r="B236" s="1"/>
      <c r="C236" s="2"/>
      <c r="D236" s="1"/>
      <c r="E236" s="1"/>
      <c r="F236" s="1"/>
      <c r="G236" s="1"/>
      <c r="H236" s="1"/>
    </row>
    <row r="237" spans="1:8" ht="18.75" x14ac:dyDescent="0.3">
      <c r="A237" s="1"/>
      <c r="B237" s="1"/>
      <c r="C237" s="2"/>
      <c r="D237" s="1"/>
      <c r="E237" s="1"/>
      <c r="F237" s="1"/>
      <c r="G237" s="1"/>
      <c r="H237" s="1"/>
    </row>
    <row r="238" spans="1:8" ht="18.75" x14ac:dyDescent="0.3">
      <c r="A238" s="1"/>
      <c r="B238" s="1"/>
      <c r="C238" s="2"/>
      <c r="D238" s="1"/>
      <c r="E238" s="1"/>
      <c r="F238" s="1"/>
      <c r="G238" s="1"/>
      <c r="H238" s="1"/>
    </row>
    <row r="239" spans="1:8" ht="18.75" x14ac:dyDescent="0.3">
      <c r="A239" s="1"/>
      <c r="B239" s="1"/>
      <c r="C239" s="2"/>
      <c r="D239" s="1"/>
      <c r="E239" s="1"/>
      <c r="F239" s="1"/>
      <c r="G239" s="1"/>
      <c r="H239" s="1"/>
    </row>
    <row r="240" spans="1:8" ht="18.75" x14ac:dyDescent="0.3">
      <c r="A240" s="1"/>
      <c r="B240" s="1"/>
      <c r="C240" s="2"/>
      <c r="D240" s="1"/>
      <c r="E240" s="1"/>
      <c r="F240" s="1"/>
      <c r="G240" s="1"/>
      <c r="H240" s="1"/>
    </row>
    <row r="241" spans="1:8" ht="18.75" x14ac:dyDescent="0.3">
      <c r="A241" s="1"/>
      <c r="B241" s="1"/>
      <c r="C241" s="2"/>
      <c r="D241" s="1"/>
      <c r="E241" s="1"/>
      <c r="F241" s="1"/>
      <c r="G241" s="1"/>
      <c r="H241" s="1"/>
    </row>
    <row r="242" spans="1:8" ht="18.75" x14ac:dyDescent="0.3">
      <c r="A242" s="1"/>
      <c r="B242" s="1"/>
      <c r="C242" s="2"/>
      <c r="D242" s="1"/>
      <c r="E242" s="1"/>
      <c r="F242" s="1"/>
      <c r="G242" s="1"/>
      <c r="H242" s="1"/>
    </row>
    <row r="243" spans="1:8" ht="18.75" x14ac:dyDescent="0.3">
      <c r="A243" s="1"/>
      <c r="B243" s="1"/>
      <c r="C243" s="2"/>
      <c r="D243" s="1"/>
      <c r="E243" s="1"/>
      <c r="F243" s="1"/>
      <c r="G243" s="1"/>
      <c r="H243" s="1"/>
    </row>
    <row r="244" spans="1:8" ht="18.75" x14ac:dyDescent="0.3">
      <c r="A244" s="1"/>
      <c r="B244" s="1"/>
      <c r="C244" s="2"/>
      <c r="D244" s="1"/>
      <c r="E244" s="1"/>
      <c r="F244" s="1"/>
      <c r="G244" s="1"/>
      <c r="H244" s="1"/>
    </row>
    <row r="245" spans="1:8" ht="18.75" x14ac:dyDescent="0.3">
      <c r="A245" s="1"/>
      <c r="B245" s="1"/>
      <c r="C245" s="2"/>
      <c r="D245" s="1"/>
      <c r="E245" s="1"/>
      <c r="F245" s="1"/>
      <c r="G245" s="1"/>
      <c r="H245" s="1"/>
    </row>
    <row r="246" spans="1:8" ht="18.75" x14ac:dyDescent="0.3">
      <c r="A246" s="1"/>
      <c r="B246" s="1"/>
      <c r="C246" s="2"/>
      <c r="D246" s="1"/>
      <c r="E246" s="1"/>
      <c r="F246" s="1"/>
      <c r="G246" s="1"/>
      <c r="H246" s="1"/>
    </row>
    <row r="247" spans="1:8" ht="18.75" x14ac:dyDescent="0.3">
      <c r="A247" s="1"/>
      <c r="B247" s="1"/>
      <c r="C247" s="2"/>
      <c r="D247" s="1"/>
      <c r="E247" s="1"/>
      <c r="F247" s="1"/>
      <c r="G247" s="1"/>
      <c r="H247" s="1"/>
    </row>
    <row r="248" spans="1:8" ht="18.75" x14ac:dyDescent="0.3">
      <c r="A248" s="1"/>
      <c r="B248" s="1"/>
      <c r="C248" s="2"/>
      <c r="D248" s="1"/>
      <c r="E248" s="1"/>
      <c r="F248" s="1"/>
      <c r="G248" s="1"/>
      <c r="H248" s="1"/>
    </row>
    <row r="249" spans="1:8" ht="18.75" x14ac:dyDescent="0.3">
      <c r="A249" s="1"/>
      <c r="B249" s="1"/>
      <c r="C249" s="2"/>
      <c r="D249" s="1"/>
      <c r="E249" s="1"/>
      <c r="F249" s="1"/>
      <c r="G249" s="1"/>
      <c r="H249" s="1"/>
    </row>
    <row r="250" spans="1:8" ht="18.75" x14ac:dyDescent="0.3">
      <c r="A250" s="1"/>
      <c r="B250" s="1"/>
      <c r="C250" s="2"/>
      <c r="D250" s="1"/>
      <c r="E250" s="1"/>
      <c r="F250" s="1"/>
      <c r="G250" s="1"/>
      <c r="H250" s="1"/>
    </row>
    <row r="251" spans="1:8" ht="18.75" x14ac:dyDescent="0.3">
      <c r="A251" s="1"/>
      <c r="B251" s="1"/>
      <c r="C251" s="2"/>
      <c r="D251" s="1"/>
      <c r="E251" s="1"/>
      <c r="F251" s="1"/>
      <c r="G251" s="1"/>
      <c r="H251" s="1"/>
    </row>
    <row r="252" spans="1:8" ht="18.75" x14ac:dyDescent="0.3">
      <c r="A252" s="1"/>
      <c r="B252" s="1"/>
      <c r="C252" s="2"/>
      <c r="D252" s="1"/>
      <c r="E252" s="1"/>
      <c r="F252" s="1"/>
      <c r="G252" s="1"/>
      <c r="H252" s="1"/>
    </row>
    <row r="253" spans="1:8" ht="18.75" x14ac:dyDescent="0.3">
      <c r="A253" s="1"/>
      <c r="B253" s="1"/>
      <c r="C253" s="2"/>
      <c r="D253" s="1"/>
      <c r="E253" s="1"/>
      <c r="F253" s="1"/>
      <c r="G253" s="1"/>
      <c r="H253" s="1"/>
    </row>
    <row r="254" spans="1:8" ht="18.75" x14ac:dyDescent="0.3">
      <c r="A254" s="1"/>
      <c r="B254" s="1"/>
      <c r="C254" s="2"/>
      <c r="D254" s="1"/>
      <c r="E254" s="1"/>
      <c r="F254" s="1"/>
      <c r="G254" s="1"/>
      <c r="H254" s="1"/>
    </row>
    <row r="255" spans="1:8" ht="18.75" x14ac:dyDescent="0.3">
      <c r="A255" s="1"/>
      <c r="B255" s="1"/>
      <c r="C255" s="2"/>
      <c r="D255" s="1"/>
      <c r="E255" s="1"/>
      <c r="F255" s="1"/>
      <c r="G255" s="1"/>
      <c r="H255" s="1"/>
    </row>
    <row r="256" spans="1:8" ht="18.75" x14ac:dyDescent="0.3">
      <c r="A256" s="1"/>
      <c r="B256" s="1"/>
      <c r="C256" s="2"/>
      <c r="D256" s="1"/>
      <c r="E256" s="1"/>
      <c r="F256" s="1"/>
      <c r="G256" s="1"/>
      <c r="H256" s="1"/>
    </row>
    <row r="257" spans="1:8" ht="18.75" x14ac:dyDescent="0.3">
      <c r="A257" s="1"/>
      <c r="B257" s="1"/>
      <c r="C257" s="2"/>
      <c r="D257" s="1"/>
      <c r="E257" s="1"/>
      <c r="F257" s="1"/>
      <c r="G257" s="1"/>
      <c r="H257" s="1"/>
    </row>
    <row r="258" spans="1:8" ht="18.75" x14ac:dyDescent="0.3">
      <c r="A258" s="1"/>
      <c r="B258" s="1"/>
      <c r="C258" s="2"/>
      <c r="D258" s="1"/>
      <c r="E258" s="1"/>
      <c r="F258" s="1"/>
      <c r="G258" s="1"/>
      <c r="H258" s="1"/>
    </row>
    <row r="259" spans="1:8" ht="18.75" x14ac:dyDescent="0.3">
      <c r="A259" s="1"/>
      <c r="B259" s="1"/>
      <c r="C259" s="2"/>
      <c r="D259" s="1"/>
      <c r="E259" s="1"/>
      <c r="F259" s="1"/>
      <c r="G259" s="1"/>
      <c r="H259" s="1"/>
    </row>
    <row r="260" spans="1:8" ht="18.75" x14ac:dyDescent="0.3">
      <c r="A260" s="1"/>
      <c r="B260" s="1"/>
      <c r="C260" s="2"/>
      <c r="D260" s="1"/>
      <c r="E260" s="1"/>
      <c r="F260" s="1"/>
      <c r="G260" s="1"/>
      <c r="H260" s="1"/>
    </row>
    <row r="261" spans="1:8" ht="18.75" x14ac:dyDescent="0.3">
      <c r="A261" s="1"/>
      <c r="B261" s="1"/>
      <c r="C261" s="2"/>
      <c r="D261" s="1"/>
      <c r="E261" s="1"/>
      <c r="F261" s="1"/>
      <c r="G261" s="1"/>
      <c r="H261" s="1"/>
    </row>
    <row r="262" spans="1:8" ht="18.75" x14ac:dyDescent="0.3">
      <c r="A262" s="1"/>
      <c r="B262" s="1"/>
      <c r="C262" s="2"/>
      <c r="D262" s="1"/>
      <c r="E262" s="1"/>
      <c r="F262" s="1"/>
      <c r="G262" s="1"/>
      <c r="H262" s="1"/>
    </row>
    <row r="263" spans="1:8" ht="18.75" x14ac:dyDescent="0.3">
      <c r="A263" s="1"/>
      <c r="B263" s="1"/>
      <c r="C263" s="2"/>
      <c r="D263" s="1"/>
      <c r="E263" s="1"/>
      <c r="F263" s="1"/>
      <c r="G263" s="1"/>
      <c r="H263" s="1"/>
    </row>
    <row r="264" spans="1:8" ht="18.75" x14ac:dyDescent="0.3">
      <c r="A264" s="1"/>
      <c r="B264" s="1"/>
      <c r="C264" s="2"/>
      <c r="D264" s="1"/>
      <c r="E264" s="1"/>
      <c r="F264" s="1"/>
      <c r="G264" s="1"/>
      <c r="H264" s="1"/>
    </row>
    <row r="265" spans="1:8" ht="18.75" x14ac:dyDescent="0.3">
      <c r="A265" s="1"/>
      <c r="B265" s="1"/>
      <c r="C265" s="2"/>
      <c r="D265" s="1"/>
      <c r="E265" s="1"/>
      <c r="F265" s="1"/>
      <c r="G265" s="1"/>
      <c r="H265" s="1"/>
    </row>
    <row r="266" spans="1:8" ht="18.75" x14ac:dyDescent="0.3">
      <c r="A266" s="1"/>
      <c r="B266" s="1"/>
      <c r="C266" s="2"/>
      <c r="D266" s="1"/>
      <c r="E266" s="1"/>
      <c r="F266" s="1"/>
      <c r="G266" s="1"/>
      <c r="H266" s="1"/>
    </row>
    <row r="267" spans="1:8" ht="18.75" x14ac:dyDescent="0.3">
      <c r="A267" s="1"/>
      <c r="B267" s="1"/>
      <c r="C267" s="2"/>
      <c r="D267" s="1"/>
      <c r="E267" s="1"/>
      <c r="F267" s="1"/>
      <c r="G267" s="1"/>
      <c r="H267" s="1"/>
    </row>
    <row r="268" spans="1:8" ht="18.75" x14ac:dyDescent="0.3">
      <c r="A268" s="1"/>
      <c r="B268" s="1"/>
      <c r="C268" s="2"/>
      <c r="D268" s="1"/>
      <c r="E268" s="1"/>
      <c r="F268" s="1"/>
      <c r="G268" s="1"/>
      <c r="H268" s="1"/>
    </row>
    <row r="269" spans="1:8" ht="18.75" x14ac:dyDescent="0.3">
      <c r="A269" s="1"/>
      <c r="B269" s="1"/>
      <c r="C269" s="2"/>
      <c r="D269" s="1"/>
      <c r="E269" s="1"/>
      <c r="F269" s="1"/>
      <c r="G269" s="1"/>
      <c r="H269" s="1"/>
    </row>
    <row r="270" spans="1:8" ht="18.75" x14ac:dyDescent="0.3">
      <c r="A270" s="1"/>
      <c r="B270" s="1"/>
      <c r="C270" s="2"/>
      <c r="D270" s="1"/>
      <c r="E270" s="1"/>
      <c r="F270" s="1"/>
      <c r="G270" s="1"/>
      <c r="H270" s="1"/>
    </row>
    <row r="271" spans="1:8" ht="18.75" x14ac:dyDescent="0.3">
      <c r="A271" s="1"/>
      <c r="B271" s="1"/>
      <c r="C271" s="2"/>
      <c r="D271" s="1"/>
      <c r="E271" s="1"/>
      <c r="F271" s="1"/>
      <c r="G271" s="1"/>
      <c r="H271" s="1"/>
    </row>
    <row r="272" spans="1:8" ht="18.75" x14ac:dyDescent="0.3">
      <c r="A272" s="1"/>
      <c r="B272" s="1"/>
      <c r="C272" s="2"/>
      <c r="D272" s="1"/>
      <c r="E272" s="1"/>
      <c r="F272" s="1"/>
      <c r="G272" s="1"/>
      <c r="H272" s="1"/>
    </row>
    <row r="273" spans="1:8" ht="18.75" x14ac:dyDescent="0.3">
      <c r="A273" s="1"/>
      <c r="B273" s="1"/>
      <c r="C273" s="2"/>
      <c r="D273" s="1"/>
      <c r="E273" s="1"/>
      <c r="F273" s="1"/>
      <c r="G273" s="1"/>
      <c r="H273" s="1"/>
    </row>
    <row r="274" spans="1:8" ht="18.75" x14ac:dyDescent="0.3">
      <c r="A274" s="1"/>
      <c r="B274" s="1"/>
      <c r="C274" s="2"/>
      <c r="D274" s="1"/>
      <c r="E274" s="1"/>
      <c r="F274" s="1"/>
      <c r="G274" s="1"/>
      <c r="H274" s="1"/>
    </row>
    <row r="275" spans="1:8" ht="18.75" x14ac:dyDescent="0.3">
      <c r="A275" s="1"/>
      <c r="B275" s="1"/>
      <c r="C275" s="2"/>
      <c r="D275" s="1"/>
      <c r="E275" s="1"/>
      <c r="F275" s="1"/>
      <c r="G275" s="1"/>
      <c r="H275" s="1"/>
    </row>
    <row r="276" spans="1:8" ht="18.75" x14ac:dyDescent="0.3">
      <c r="A276" s="1"/>
      <c r="B276" s="1"/>
      <c r="C276" s="2"/>
      <c r="D276" s="1"/>
      <c r="E276" s="1"/>
      <c r="F276" s="1"/>
      <c r="G276" s="1"/>
      <c r="H276" s="1"/>
    </row>
    <row r="277" spans="1:8" ht="18.75" x14ac:dyDescent="0.3">
      <c r="A277" s="1"/>
      <c r="B277" s="1"/>
      <c r="C277" s="2"/>
      <c r="D277" s="1"/>
      <c r="E277" s="1"/>
      <c r="F277" s="1"/>
      <c r="G277" s="1"/>
      <c r="H277" s="1"/>
    </row>
    <row r="278" spans="1:8" ht="18.75" x14ac:dyDescent="0.3">
      <c r="A278" s="1"/>
      <c r="B278" s="1"/>
      <c r="C278" s="2"/>
      <c r="D278" s="1"/>
      <c r="E278" s="1"/>
      <c r="F278" s="1"/>
      <c r="G278" s="1"/>
      <c r="H278" s="1"/>
    </row>
    <row r="279" spans="1:8" ht="18.75" x14ac:dyDescent="0.3">
      <c r="A279" s="1"/>
      <c r="B279" s="1"/>
      <c r="C279" s="2"/>
      <c r="D279" s="1"/>
      <c r="E279" s="1"/>
      <c r="F279" s="1"/>
      <c r="G279" s="1"/>
      <c r="H279" s="1"/>
    </row>
    <row r="280" spans="1:8" ht="18.75" x14ac:dyDescent="0.3">
      <c r="A280" s="1"/>
      <c r="B280" s="1"/>
      <c r="C280" s="2"/>
      <c r="D280" s="1"/>
      <c r="E280" s="1"/>
      <c r="F280" s="1"/>
      <c r="G280" s="1"/>
      <c r="H280" s="1"/>
    </row>
    <row r="281" spans="1:8" ht="18.75" x14ac:dyDescent="0.3">
      <c r="A281" s="1"/>
      <c r="B281" s="1"/>
      <c r="C281" s="2"/>
      <c r="D281" s="1"/>
      <c r="E281" s="1"/>
      <c r="F281" s="1"/>
      <c r="G281" s="1"/>
      <c r="H281" s="1"/>
    </row>
    <row r="282" spans="1:8" ht="18.75" x14ac:dyDescent="0.3">
      <c r="A282" s="1"/>
      <c r="B282" s="1"/>
      <c r="C282" s="2"/>
      <c r="D282" s="1"/>
      <c r="E282" s="1"/>
      <c r="F282" s="1"/>
      <c r="G282" s="1"/>
      <c r="H282" s="1"/>
    </row>
    <row r="283" spans="1:8" ht="18.75" x14ac:dyDescent="0.3">
      <c r="A283" s="1"/>
      <c r="B283" s="1"/>
      <c r="C283" s="2"/>
      <c r="D283" s="1"/>
      <c r="E283" s="1"/>
      <c r="F283" s="1"/>
      <c r="G283" s="1"/>
      <c r="H283" s="1"/>
    </row>
    <row r="284" spans="1:8" ht="18.75" x14ac:dyDescent="0.3">
      <c r="A284" s="1"/>
      <c r="B284" s="1"/>
      <c r="C284" s="2"/>
      <c r="D284" s="1"/>
      <c r="E284" s="1"/>
      <c r="F284" s="1"/>
      <c r="G284" s="1"/>
      <c r="H284" s="1"/>
    </row>
    <row r="285" spans="1:8" ht="18.75" x14ac:dyDescent="0.3">
      <c r="A285" s="1"/>
      <c r="B285" s="1"/>
      <c r="C285" s="2"/>
      <c r="D285" s="1"/>
      <c r="E285" s="1"/>
      <c r="F285" s="1"/>
      <c r="G285" s="1"/>
      <c r="H285" s="1"/>
    </row>
    <row r="286" spans="1:8" ht="18.75" x14ac:dyDescent="0.3">
      <c r="A286" s="1"/>
      <c r="B286" s="1"/>
      <c r="C286" s="2"/>
      <c r="D286" s="1"/>
      <c r="E286" s="1"/>
      <c r="F286" s="1"/>
      <c r="G286" s="1"/>
      <c r="H286" s="1"/>
    </row>
    <row r="287" spans="1:8" ht="18.75" x14ac:dyDescent="0.3">
      <c r="A287" s="1"/>
      <c r="B287" s="1"/>
      <c r="C287" s="2"/>
      <c r="D287" s="1"/>
      <c r="E287" s="1"/>
      <c r="F287" s="1"/>
      <c r="G287" s="1"/>
      <c r="H287" s="1"/>
    </row>
    <row r="288" spans="1:8" ht="18.75" x14ac:dyDescent="0.3">
      <c r="A288" s="1"/>
      <c r="B288" s="1"/>
      <c r="C288" s="2"/>
      <c r="D288" s="1"/>
      <c r="E288" s="1"/>
      <c r="F288" s="1"/>
      <c r="G288" s="1"/>
      <c r="H288" s="1"/>
    </row>
    <row r="289" spans="1:8" ht="18.75" x14ac:dyDescent="0.3">
      <c r="A289" s="1"/>
      <c r="B289" s="1"/>
      <c r="C289" s="2"/>
      <c r="D289" s="1"/>
      <c r="E289" s="1"/>
      <c r="F289" s="1"/>
      <c r="G289" s="1"/>
      <c r="H289" s="1"/>
    </row>
    <row r="290" spans="1:8" ht="18.75" x14ac:dyDescent="0.3">
      <c r="A290" s="1"/>
      <c r="B290" s="1"/>
      <c r="C290" s="2"/>
      <c r="D290" s="1"/>
      <c r="E290" s="1"/>
      <c r="F290" s="1"/>
      <c r="G290" s="1"/>
      <c r="H290" s="1"/>
    </row>
    <row r="291" spans="1:8" ht="18.75" x14ac:dyDescent="0.3">
      <c r="A291" s="1"/>
      <c r="B291" s="1"/>
      <c r="C291" s="2"/>
      <c r="D291" s="1"/>
      <c r="E291" s="1"/>
      <c r="F291" s="1"/>
      <c r="G291" s="1"/>
      <c r="H291" s="1"/>
    </row>
    <row r="292" spans="1:8" ht="18.75" x14ac:dyDescent="0.3">
      <c r="A292" s="1"/>
      <c r="B292" s="1"/>
      <c r="C292" s="2"/>
      <c r="D292" s="1"/>
      <c r="E292" s="1"/>
      <c r="F292" s="1"/>
      <c r="G292" s="1"/>
      <c r="H292" s="1"/>
    </row>
    <row r="293" spans="1:8" ht="18.75" x14ac:dyDescent="0.3">
      <c r="A293" s="1"/>
      <c r="B293" s="1"/>
      <c r="C293" s="2"/>
      <c r="D293" s="1"/>
      <c r="E293" s="1"/>
      <c r="F293" s="1"/>
      <c r="G293" s="1"/>
      <c r="H293" s="1"/>
    </row>
    <row r="294" spans="1:8" ht="18.75" x14ac:dyDescent="0.3">
      <c r="A294" s="1"/>
      <c r="B294" s="1"/>
      <c r="C294" s="2"/>
      <c r="D294" s="1"/>
      <c r="E294" s="1"/>
      <c r="F294" s="1"/>
      <c r="G294" s="1"/>
      <c r="H294" s="1"/>
    </row>
    <row r="295" spans="1:8" ht="18.75" x14ac:dyDescent="0.3">
      <c r="A295" s="1"/>
      <c r="B295" s="1"/>
      <c r="C295" s="2"/>
      <c r="D295" s="1"/>
      <c r="E295" s="1"/>
      <c r="F295" s="1"/>
      <c r="G295" s="1"/>
      <c r="H295" s="1"/>
    </row>
    <row r="296" spans="1:8" ht="18.75" x14ac:dyDescent="0.3">
      <c r="A296" s="1"/>
      <c r="B296" s="1"/>
      <c r="C296" s="2"/>
      <c r="D296" s="1"/>
      <c r="E296" s="1"/>
      <c r="F296" s="1"/>
      <c r="G296" s="1"/>
      <c r="H296" s="1"/>
    </row>
    <row r="297" spans="1:8" ht="18.75" x14ac:dyDescent="0.3">
      <c r="A297" s="1"/>
      <c r="B297" s="1"/>
      <c r="C297" s="2"/>
      <c r="D297" s="1"/>
      <c r="E297" s="1"/>
      <c r="F297" s="1"/>
      <c r="G297" s="1"/>
      <c r="H297" s="1"/>
    </row>
    <row r="298" spans="1:8" ht="18.75" x14ac:dyDescent="0.3">
      <c r="A298" s="1"/>
      <c r="B298" s="1"/>
      <c r="C298" s="2"/>
      <c r="D298" s="1"/>
      <c r="E298" s="1"/>
      <c r="F298" s="1"/>
      <c r="G298" s="1"/>
      <c r="H298" s="1"/>
    </row>
    <row r="299" spans="1:8" ht="18.75" x14ac:dyDescent="0.3">
      <c r="A299" s="1"/>
      <c r="B299" s="1"/>
      <c r="C299" s="2"/>
      <c r="D299" s="1"/>
      <c r="E299" s="1"/>
      <c r="F299" s="1"/>
      <c r="G299" s="1"/>
      <c r="H299" s="1"/>
    </row>
    <row r="300" spans="1:8" ht="18.75" x14ac:dyDescent="0.3">
      <c r="A300" s="1"/>
      <c r="B300" s="1"/>
      <c r="C300" s="2"/>
      <c r="D300" s="1"/>
      <c r="E300" s="1"/>
      <c r="F300" s="1"/>
      <c r="G300" s="1"/>
      <c r="H300" s="1"/>
    </row>
    <row r="301" spans="1:8" ht="18.75" x14ac:dyDescent="0.3">
      <c r="A301" s="1"/>
      <c r="B301" s="1"/>
      <c r="C301" s="2"/>
      <c r="D301" s="1"/>
      <c r="E301" s="1"/>
      <c r="F301" s="1"/>
      <c r="G301" s="1"/>
      <c r="H301" s="1"/>
    </row>
    <row r="302" spans="1:8" ht="18.75" x14ac:dyDescent="0.3">
      <c r="A302" s="1"/>
      <c r="B302" s="1"/>
      <c r="C302" s="2"/>
      <c r="D302" s="1"/>
      <c r="E302" s="1"/>
      <c r="F302" s="1"/>
      <c r="G302" s="1"/>
      <c r="H302" s="1"/>
    </row>
    <row r="303" spans="1:8" ht="18.75" x14ac:dyDescent="0.3">
      <c r="A303" s="1"/>
      <c r="B303" s="1"/>
      <c r="C303" s="2"/>
      <c r="D303" s="1"/>
      <c r="E303" s="1"/>
      <c r="F303" s="1"/>
      <c r="G303" s="1"/>
      <c r="H303" s="1"/>
    </row>
    <row r="304" spans="1:8" ht="18.75" x14ac:dyDescent="0.3">
      <c r="A304" s="1"/>
      <c r="B304" s="1"/>
      <c r="C304" s="2"/>
      <c r="D304" s="1"/>
      <c r="E304" s="1"/>
      <c r="F304" s="1"/>
      <c r="G304" s="1"/>
      <c r="H304" s="1"/>
    </row>
    <row r="305" spans="1:8" ht="18.75" x14ac:dyDescent="0.3">
      <c r="A305" s="1"/>
      <c r="B305" s="1"/>
      <c r="C305" s="2"/>
      <c r="D305" s="1"/>
      <c r="E305" s="1"/>
      <c r="F305" s="1"/>
      <c r="G305" s="1"/>
      <c r="H305" s="1"/>
    </row>
    <row r="306" spans="1:8" ht="18.75" x14ac:dyDescent="0.3">
      <c r="A306" s="1"/>
      <c r="B306" s="1"/>
      <c r="C306" s="2"/>
      <c r="D306" s="1"/>
      <c r="E306" s="1"/>
      <c r="F306" s="1"/>
      <c r="G306" s="1"/>
      <c r="H306" s="1"/>
    </row>
    <row r="307" spans="1:8" ht="18.75" x14ac:dyDescent="0.3">
      <c r="A307" s="1"/>
      <c r="B307" s="1"/>
      <c r="C307" s="2"/>
      <c r="D307" s="1"/>
      <c r="E307" s="1"/>
      <c r="F307" s="1"/>
      <c r="G307" s="1"/>
      <c r="H307" s="1"/>
    </row>
    <row r="308" spans="1:8" ht="18.75" x14ac:dyDescent="0.3">
      <c r="A308" s="1"/>
      <c r="B308" s="1"/>
      <c r="C308" s="2"/>
      <c r="D308" s="1"/>
      <c r="E308" s="1"/>
      <c r="F308" s="1"/>
      <c r="G308" s="1"/>
      <c r="H308" s="1"/>
    </row>
    <row r="309" spans="1:8" ht="18.75" x14ac:dyDescent="0.3">
      <c r="A309" s="1"/>
      <c r="B309" s="1"/>
      <c r="C309" s="2"/>
      <c r="D309" s="1"/>
      <c r="E309" s="1"/>
      <c r="F309" s="1"/>
      <c r="G309" s="1"/>
      <c r="H309" s="1"/>
    </row>
    <row r="310" spans="1:8" ht="18.75" x14ac:dyDescent="0.3">
      <c r="A310" s="1"/>
      <c r="B310" s="1"/>
      <c r="C310" s="2"/>
      <c r="D310" s="1"/>
      <c r="E310" s="1"/>
      <c r="F310" s="1"/>
      <c r="G310" s="1"/>
      <c r="H310" s="1"/>
    </row>
    <row r="311" spans="1:8" ht="18.75" x14ac:dyDescent="0.3">
      <c r="A311" s="1"/>
      <c r="B311" s="1"/>
      <c r="C311" s="2"/>
      <c r="D311" s="1"/>
      <c r="E311" s="1"/>
      <c r="F311" s="1"/>
      <c r="G311" s="1"/>
      <c r="H311" s="1"/>
    </row>
    <row r="312" spans="1:8" ht="18.75" x14ac:dyDescent="0.3">
      <c r="A312" s="1"/>
      <c r="B312" s="1"/>
      <c r="C312" s="2"/>
      <c r="D312" s="1"/>
      <c r="E312" s="1"/>
      <c r="F312" s="1"/>
      <c r="G312" s="1"/>
      <c r="H312" s="1"/>
    </row>
    <row r="313" spans="1:8" ht="18.75" x14ac:dyDescent="0.3">
      <c r="A313" s="1"/>
      <c r="B313" s="1"/>
      <c r="C313" s="2"/>
      <c r="D313" s="1"/>
      <c r="E313" s="1"/>
      <c r="F313" s="1"/>
      <c r="G313" s="1"/>
      <c r="H313" s="1"/>
    </row>
    <row r="314" spans="1:8" ht="18.75" x14ac:dyDescent="0.3">
      <c r="A314" s="1"/>
      <c r="B314" s="1"/>
      <c r="C314" s="2"/>
      <c r="D314" s="1"/>
      <c r="E314" s="1"/>
      <c r="F314" s="1"/>
      <c r="G314" s="1"/>
      <c r="H314" s="1"/>
    </row>
    <row r="315" spans="1:8" ht="18.75" x14ac:dyDescent="0.3">
      <c r="A315" s="1"/>
      <c r="B315" s="1"/>
      <c r="C315" s="2"/>
      <c r="D315" s="1"/>
      <c r="E315" s="1"/>
      <c r="F315" s="1"/>
      <c r="G315" s="1"/>
      <c r="H315" s="1"/>
    </row>
    <row r="316" spans="1:8" ht="18.75" x14ac:dyDescent="0.3">
      <c r="A316" s="1"/>
      <c r="B316" s="1"/>
      <c r="C316" s="2"/>
      <c r="D316" s="1"/>
      <c r="E316" s="1"/>
      <c r="F316" s="1"/>
      <c r="G316" s="1"/>
      <c r="H316" s="1"/>
    </row>
    <row r="317" spans="1:8" ht="18.75" x14ac:dyDescent="0.3">
      <c r="A317" s="1"/>
      <c r="B317" s="1"/>
      <c r="C317" s="2"/>
      <c r="D317" s="1"/>
      <c r="E317" s="1"/>
      <c r="F317" s="1"/>
      <c r="G317" s="1"/>
      <c r="H317" s="1"/>
    </row>
    <row r="318" spans="1:8" ht="18.75" x14ac:dyDescent="0.3">
      <c r="A318" s="1"/>
      <c r="B318" s="1"/>
      <c r="C318" s="2"/>
      <c r="D318" s="1"/>
      <c r="E318" s="1"/>
      <c r="F318" s="1"/>
      <c r="G318" s="1"/>
      <c r="H318" s="1"/>
    </row>
    <row r="319" spans="1:8" ht="18.75" x14ac:dyDescent="0.3">
      <c r="A319" s="1"/>
      <c r="B319" s="1"/>
      <c r="C319" s="2"/>
      <c r="D319" s="1"/>
      <c r="E319" s="1"/>
      <c r="F319" s="1"/>
      <c r="G319" s="1"/>
      <c r="H319" s="1"/>
    </row>
    <row r="320" spans="1:8" ht="18.75" x14ac:dyDescent="0.3">
      <c r="A320" s="1"/>
      <c r="B320" s="1"/>
      <c r="C320" s="2"/>
      <c r="D320" s="1"/>
      <c r="E320" s="1"/>
      <c r="F320" s="1"/>
      <c r="G320" s="1"/>
      <c r="H320" s="1"/>
    </row>
    <row r="321" spans="1:8" ht="18.75" x14ac:dyDescent="0.3">
      <c r="A321" s="1"/>
      <c r="B321" s="1"/>
      <c r="C321" s="2"/>
      <c r="D321" s="1"/>
      <c r="E321" s="1"/>
      <c r="F321" s="1"/>
      <c r="G321" s="1"/>
      <c r="H321" s="1"/>
    </row>
    <row r="322" spans="1:8" ht="18.75" x14ac:dyDescent="0.3">
      <c r="A322" s="1"/>
      <c r="B322" s="1"/>
      <c r="C322" s="2"/>
      <c r="D322" s="1"/>
      <c r="E322" s="1"/>
      <c r="F322" s="1"/>
      <c r="G322" s="1"/>
      <c r="H322" s="1"/>
    </row>
    <row r="323" spans="1:8" ht="18.75" x14ac:dyDescent="0.3">
      <c r="A323" s="1"/>
      <c r="B323" s="1"/>
      <c r="C323" s="2"/>
      <c r="D323" s="1"/>
      <c r="E323" s="1"/>
      <c r="F323" s="1"/>
      <c r="G323" s="1"/>
      <c r="H323" s="1"/>
    </row>
    <row r="324" spans="1:8" ht="18.75" x14ac:dyDescent="0.3">
      <c r="A324" s="1"/>
      <c r="B324" s="1"/>
      <c r="C324" s="2"/>
      <c r="D324" s="1"/>
      <c r="E324" s="1"/>
      <c r="F324" s="1"/>
      <c r="G324" s="1"/>
      <c r="H324" s="1"/>
    </row>
    <row r="325" spans="1:8" ht="18.75" x14ac:dyDescent="0.3">
      <c r="A325" s="1"/>
      <c r="B325" s="1"/>
      <c r="C325" s="2"/>
      <c r="D325" s="1"/>
      <c r="E325" s="1"/>
      <c r="F325" s="1"/>
      <c r="G325" s="1"/>
      <c r="H325" s="1"/>
    </row>
    <row r="326" spans="1:8" ht="18.75" x14ac:dyDescent="0.3">
      <c r="A326" s="1"/>
      <c r="B326" s="1"/>
      <c r="C326" s="2"/>
      <c r="D326" s="1"/>
      <c r="E326" s="1"/>
      <c r="F326" s="1"/>
      <c r="G326" s="1"/>
      <c r="H326" s="1"/>
    </row>
    <row r="327" spans="1:8" ht="18.75" x14ac:dyDescent="0.3">
      <c r="A327" s="1"/>
      <c r="B327" s="1"/>
      <c r="C327" s="2"/>
      <c r="D327" s="1"/>
      <c r="E327" s="1"/>
      <c r="F327" s="1"/>
      <c r="G327" s="1"/>
      <c r="H327" s="1"/>
    </row>
    <row r="328" spans="1:8" ht="18.75" x14ac:dyDescent="0.3">
      <c r="A328" s="1"/>
      <c r="B328" s="1"/>
      <c r="C328" s="2"/>
      <c r="D328" s="1"/>
      <c r="E328" s="1"/>
      <c r="F328" s="1"/>
      <c r="G328" s="1"/>
      <c r="H328" s="1"/>
    </row>
    <row r="329" spans="1:8" ht="18.75" x14ac:dyDescent="0.3">
      <c r="A329" s="1"/>
      <c r="B329" s="1"/>
      <c r="C329" s="2"/>
      <c r="D329" s="1"/>
      <c r="E329" s="1"/>
      <c r="F329" s="1"/>
      <c r="G329" s="1"/>
      <c r="H329" s="1"/>
    </row>
    <row r="330" spans="1:8" ht="18.75" x14ac:dyDescent="0.3">
      <c r="A330" s="1"/>
      <c r="B330" s="1"/>
      <c r="C330" s="2"/>
      <c r="D330" s="1"/>
      <c r="E330" s="1"/>
      <c r="F330" s="1"/>
      <c r="G330" s="1"/>
      <c r="H330" s="1"/>
    </row>
    <row r="331" spans="1:8" ht="18.75" x14ac:dyDescent="0.3">
      <c r="A331" s="1"/>
      <c r="B331" s="1"/>
      <c r="C331" s="2"/>
      <c r="D331" s="1"/>
      <c r="E331" s="1"/>
      <c r="F331" s="1"/>
      <c r="G331" s="1"/>
      <c r="H331" s="1"/>
    </row>
    <row r="332" spans="1:8" ht="18.75" x14ac:dyDescent="0.3">
      <c r="A332" s="1"/>
      <c r="B332" s="1"/>
      <c r="C332" s="2"/>
      <c r="D332" s="1"/>
      <c r="E332" s="1"/>
      <c r="F332" s="1"/>
      <c r="G332" s="1"/>
      <c r="H332" s="1"/>
    </row>
    <row r="333" spans="1:8" ht="18.75" x14ac:dyDescent="0.3">
      <c r="A333" s="1"/>
      <c r="B333" s="1"/>
      <c r="C333" s="2"/>
      <c r="D333" s="1"/>
      <c r="E333" s="1"/>
      <c r="F333" s="1"/>
      <c r="G333" s="1"/>
      <c r="H333" s="1"/>
    </row>
    <row r="334" spans="1:8" ht="18.75" x14ac:dyDescent="0.3">
      <c r="A334" s="1"/>
      <c r="B334" s="1"/>
      <c r="C334" s="2"/>
      <c r="D334" s="1"/>
      <c r="E334" s="1"/>
      <c r="F334" s="1"/>
      <c r="G334" s="1"/>
      <c r="H334" s="1"/>
    </row>
    <row r="335" spans="1:8" ht="18.75" x14ac:dyDescent="0.3">
      <c r="A335" s="1"/>
      <c r="B335" s="1"/>
      <c r="C335" s="2"/>
      <c r="D335" s="1"/>
      <c r="E335" s="1"/>
      <c r="F335" s="1"/>
      <c r="G335" s="1"/>
      <c r="H335" s="1"/>
    </row>
    <row r="336" spans="1:8" ht="18.75" x14ac:dyDescent="0.3">
      <c r="A336" s="1"/>
      <c r="B336" s="1"/>
      <c r="C336" s="2"/>
      <c r="D336" s="1"/>
      <c r="E336" s="1"/>
      <c r="F336" s="1"/>
      <c r="G336" s="1"/>
      <c r="H336" s="1"/>
    </row>
    <row r="337" spans="1:8" ht="18.75" x14ac:dyDescent="0.3">
      <c r="A337" s="1"/>
      <c r="B337" s="1"/>
      <c r="C337" s="2"/>
      <c r="D337" s="1"/>
      <c r="E337" s="1"/>
      <c r="F337" s="1"/>
      <c r="G337" s="1"/>
      <c r="H337" s="1"/>
    </row>
    <row r="338" spans="1:8" ht="18.75" x14ac:dyDescent="0.3">
      <c r="A338" s="1"/>
      <c r="B338" s="1"/>
      <c r="C338" s="2"/>
      <c r="D338" s="1"/>
      <c r="E338" s="1"/>
      <c r="F338" s="1"/>
      <c r="G338" s="1"/>
      <c r="H338" s="1"/>
    </row>
    <row r="339" spans="1:8" ht="18.75" x14ac:dyDescent="0.3">
      <c r="A339" s="1"/>
      <c r="B339" s="1"/>
      <c r="C339" s="2"/>
      <c r="D339" s="1"/>
      <c r="E339" s="1"/>
      <c r="F339" s="1"/>
      <c r="G339" s="1"/>
      <c r="H339" s="1"/>
    </row>
    <row r="340" spans="1:8" ht="18.75" x14ac:dyDescent="0.3">
      <c r="A340" s="1"/>
      <c r="B340" s="1"/>
      <c r="C340" s="2"/>
      <c r="D340" s="1"/>
      <c r="E340" s="1"/>
      <c r="F340" s="1"/>
      <c r="G340" s="1"/>
      <c r="H340" s="1"/>
    </row>
    <row r="341" spans="1:8" ht="18.75" x14ac:dyDescent="0.3">
      <c r="A341" s="1"/>
      <c r="B341" s="1"/>
      <c r="C341" s="2"/>
      <c r="D341" s="1"/>
      <c r="E341" s="1"/>
      <c r="F341" s="1"/>
      <c r="G341" s="1"/>
      <c r="H341" s="1"/>
    </row>
    <row r="342" spans="1:8" ht="18.75" x14ac:dyDescent="0.3">
      <c r="A342" s="1"/>
      <c r="B342" s="1"/>
      <c r="C342" s="2"/>
      <c r="D342" s="1"/>
      <c r="E342" s="1"/>
      <c r="F342" s="1"/>
      <c r="G342" s="1"/>
      <c r="H342" s="1"/>
    </row>
    <row r="343" spans="1:8" ht="18.75" x14ac:dyDescent="0.3">
      <c r="A343" s="1"/>
      <c r="B343" s="1"/>
      <c r="C343" s="2"/>
      <c r="D343" s="1"/>
      <c r="E343" s="1"/>
      <c r="F343" s="1"/>
      <c r="G343" s="1"/>
      <c r="H343" s="1"/>
    </row>
    <row r="344" spans="1:8" ht="18.75" x14ac:dyDescent="0.3">
      <c r="A344" s="1"/>
      <c r="B344" s="1"/>
      <c r="C344" s="2"/>
      <c r="D344" s="1"/>
      <c r="E344" s="1"/>
      <c r="F344" s="1"/>
      <c r="G344" s="1"/>
      <c r="H344" s="1"/>
    </row>
    <row r="345" spans="1:8" ht="18.75" x14ac:dyDescent="0.3">
      <c r="A345" s="1"/>
      <c r="B345" s="1"/>
      <c r="C345" s="1"/>
      <c r="D345" s="1"/>
      <c r="E345" s="1"/>
      <c r="F345" s="1"/>
      <c r="G345" s="1"/>
      <c r="H345" s="1"/>
    </row>
    <row r="346" spans="1:8" ht="18.75" x14ac:dyDescent="0.3">
      <c r="A346" s="1"/>
      <c r="B346" s="1"/>
      <c r="C346" s="1"/>
      <c r="D346" s="1"/>
      <c r="E346" s="1"/>
      <c r="F346" s="1"/>
      <c r="G346" s="1"/>
      <c r="H346" s="1"/>
    </row>
    <row r="347" spans="1:8" ht="18.75" x14ac:dyDescent="0.3">
      <c r="A347" s="1"/>
      <c r="B347" s="1"/>
      <c r="C347" s="1"/>
      <c r="D347" s="1"/>
      <c r="E347" s="1"/>
      <c r="F347" s="1"/>
      <c r="G347" s="1"/>
      <c r="H347" s="1"/>
    </row>
    <row r="348" spans="1:8" ht="18.75" x14ac:dyDescent="0.3">
      <c r="A348" s="1"/>
      <c r="B348" s="1"/>
      <c r="C348" s="1"/>
      <c r="D348" s="1"/>
      <c r="E348" s="1"/>
      <c r="F348" s="1"/>
      <c r="G348" s="1"/>
      <c r="H348" s="1"/>
    </row>
    <row r="349" spans="1:8" ht="18.75" x14ac:dyDescent="0.3">
      <c r="A349" s="1"/>
      <c r="B349" s="1"/>
      <c r="C349" s="1"/>
      <c r="D349" s="1"/>
      <c r="E349" s="1"/>
      <c r="F349" s="1"/>
      <c r="G349" s="1"/>
      <c r="H349" s="1"/>
    </row>
    <row r="350" spans="1:8" ht="18.75" x14ac:dyDescent="0.3">
      <c r="A350" s="1"/>
      <c r="B350" s="1"/>
      <c r="C350" s="1"/>
      <c r="D350" s="1"/>
      <c r="E350" s="1"/>
      <c r="F350" s="1"/>
      <c r="G350" s="1"/>
      <c r="H350" s="1"/>
    </row>
    <row r="351" spans="1:8" ht="18.75" x14ac:dyDescent="0.3">
      <c r="A351" s="1"/>
      <c r="B351" s="1"/>
      <c r="C351" s="1"/>
      <c r="D351" s="1"/>
      <c r="E351" s="1"/>
      <c r="F351" s="1"/>
      <c r="G351" s="1"/>
      <c r="H351" s="1"/>
    </row>
    <row r="352" spans="1:8" ht="18.75" x14ac:dyDescent="0.3">
      <c r="A352" s="1"/>
      <c r="B352" s="1"/>
      <c r="C352" s="1"/>
      <c r="D352" s="1"/>
      <c r="E352" s="1"/>
      <c r="F352" s="1"/>
      <c r="G352" s="1"/>
      <c r="H352" s="1"/>
    </row>
    <row r="353" spans="1:8" ht="18.75" x14ac:dyDescent="0.3">
      <c r="A353" s="1"/>
      <c r="B353" s="1"/>
      <c r="C353" s="1"/>
      <c r="D353" s="1"/>
      <c r="E353" s="1"/>
      <c r="F353" s="1"/>
      <c r="G353" s="1"/>
      <c r="H353" s="1"/>
    </row>
    <row r="354" spans="1:8" ht="18.75" x14ac:dyDescent="0.3">
      <c r="A354" s="1"/>
      <c r="B354" s="1"/>
      <c r="C354" s="1"/>
      <c r="D354" s="1"/>
      <c r="E354" s="1"/>
      <c r="F354" s="1"/>
      <c r="G354" s="1"/>
      <c r="H354" s="1"/>
    </row>
    <row r="355" spans="1:8" ht="18.75" x14ac:dyDescent="0.3">
      <c r="A355" s="1"/>
      <c r="B355" s="1"/>
      <c r="C355" s="1"/>
      <c r="D355" s="1"/>
      <c r="E355" s="1"/>
      <c r="F355" s="1"/>
      <c r="G355" s="1"/>
      <c r="H355" s="1"/>
    </row>
    <row r="356" spans="1:8" ht="18.75" x14ac:dyDescent="0.3">
      <c r="A356" s="1"/>
      <c r="B356" s="1"/>
      <c r="C356" s="1"/>
      <c r="D356" s="1"/>
      <c r="E356" s="1"/>
      <c r="F356" s="1"/>
      <c r="G356" s="1"/>
      <c r="H356" s="1"/>
    </row>
    <row r="357" spans="1:8" ht="18.75" x14ac:dyDescent="0.3">
      <c r="A357" s="1"/>
      <c r="B357" s="1"/>
      <c r="C357" s="1"/>
      <c r="D357" s="1"/>
      <c r="E357" s="1"/>
      <c r="F357" s="1"/>
      <c r="G357" s="1"/>
      <c r="H357" s="1"/>
    </row>
    <row r="358" spans="1:8" ht="18.75" x14ac:dyDescent="0.3">
      <c r="A358" s="1"/>
      <c r="B358" s="1"/>
      <c r="C358" s="1"/>
      <c r="D358" s="1"/>
      <c r="E358" s="1"/>
      <c r="F358" s="1"/>
      <c r="G358" s="1"/>
      <c r="H358" s="1"/>
    </row>
    <row r="359" spans="1:8" ht="18.75" x14ac:dyDescent="0.3">
      <c r="A359" s="1"/>
      <c r="B359" s="1"/>
      <c r="C359" s="1"/>
      <c r="D359" s="1"/>
      <c r="E359" s="1"/>
      <c r="F359" s="1"/>
      <c r="G359" s="1"/>
      <c r="H359" s="1"/>
    </row>
    <row r="360" spans="1:8" ht="18.75" x14ac:dyDescent="0.3">
      <c r="A360" s="1"/>
      <c r="B360" s="1"/>
      <c r="C360" s="1"/>
      <c r="D360" s="1"/>
      <c r="E360" s="1"/>
      <c r="F360" s="1"/>
      <c r="G360" s="1"/>
      <c r="H360" s="1"/>
    </row>
    <row r="361" spans="1:8" ht="18.75" x14ac:dyDescent="0.3">
      <c r="A361" s="1"/>
      <c r="B361" s="1"/>
      <c r="C361" s="1"/>
      <c r="D361" s="1"/>
      <c r="E361" s="1"/>
      <c r="F361" s="1"/>
      <c r="G361" s="1"/>
      <c r="H361" s="1"/>
    </row>
    <row r="362" spans="1:8" ht="18.75" x14ac:dyDescent="0.3">
      <c r="A362" s="1"/>
      <c r="B362" s="1"/>
      <c r="C362" s="1"/>
      <c r="D362" s="1"/>
      <c r="E362" s="1"/>
      <c r="F362" s="1"/>
      <c r="G362" s="1"/>
      <c r="H362" s="1"/>
    </row>
    <row r="363" spans="1:8" ht="18.75" x14ac:dyDescent="0.3">
      <c r="A363" s="1"/>
      <c r="B363" s="1"/>
      <c r="C363" s="1"/>
      <c r="D363" s="1"/>
      <c r="E363" s="1"/>
      <c r="F363" s="1"/>
      <c r="G363" s="1"/>
      <c r="H363" s="1"/>
    </row>
    <row r="364" spans="1:8" ht="18.75" x14ac:dyDescent="0.3">
      <c r="A364" s="1"/>
      <c r="B364" s="1"/>
      <c r="C364" s="1"/>
      <c r="D364" s="1"/>
      <c r="E364" s="1"/>
      <c r="F364" s="1"/>
      <c r="G364" s="1"/>
      <c r="H364" s="1"/>
    </row>
    <row r="365" spans="1:8" ht="18.75" x14ac:dyDescent="0.3">
      <c r="A365" s="1"/>
      <c r="B365" s="1"/>
      <c r="C365" s="1"/>
      <c r="D365" s="1"/>
      <c r="E365" s="1"/>
      <c r="F365" s="1"/>
      <c r="G365" s="1"/>
      <c r="H365" s="1"/>
    </row>
    <row r="366" spans="1:8" ht="18.75" x14ac:dyDescent="0.3">
      <c r="A366" s="1"/>
      <c r="B366" s="1"/>
      <c r="C366" s="1"/>
      <c r="D366" s="1"/>
      <c r="E366" s="1"/>
      <c r="F366" s="1"/>
      <c r="G366" s="1"/>
      <c r="H366" s="1"/>
    </row>
    <row r="367" spans="1:8" ht="18.75" x14ac:dyDescent="0.3">
      <c r="A367" s="1"/>
      <c r="B367" s="1"/>
      <c r="C367" s="1"/>
      <c r="D367" s="1"/>
      <c r="E367" s="1"/>
      <c r="F367" s="1"/>
      <c r="G367" s="1"/>
      <c r="H367" s="1"/>
    </row>
    <row r="368" spans="1:8" ht="18.75" x14ac:dyDescent="0.3">
      <c r="A368" s="1"/>
      <c r="B368" s="1"/>
      <c r="C368" s="1"/>
      <c r="D368" s="1"/>
      <c r="E368" s="1"/>
      <c r="F368" s="1"/>
      <c r="G368" s="1"/>
      <c r="H368" s="1"/>
    </row>
    <row r="369" spans="1:8" ht="18.75" x14ac:dyDescent="0.3">
      <c r="A369" s="1"/>
      <c r="B369" s="1"/>
      <c r="C369" s="1"/>
      <c r="D369" s="1"/>
      <c r="E369" s="1"/>
      <c r="F369" s="1"/>
      <c r="G369" s="1"/>
      <c r="H369" s="1"/>
    </row>
    <row r="370" spans="1:8" ht="18.75" x14ac:dyDescent="0.3">
      <c r="A370" s="1"/>
      <c r="B370" s="1"/>
      <c r="C370" s="1"/>
      <c r="D370" s="1"/>
      <c r="E370" s="1"/>
      <c r="F370" s="1"/>
      <c r="G370" s="1"/>
      <c r="H370" s="1"/>
    </row>
    <row r="371" spans="1:8" ht="18.75" x14ac:dyDescent="0.3">
      <c r="A371" s="1"/>
      <c r="B371" s="1"/>
      <c r="C371" s="1"/>
      <c r="D371" s="1"/>
      <c r="E371" s="1"/>
      <c r="F371" s="1"/>
      <c r="G371" s="1"/>
      <c r="H371" s="1"/>
    </row>
    <row r="372" spans="1:8" ht="18.75" x14ac:dyDescent="0.3">
      <c r="A372" s="1"/>
      <c r="B372" s="1"/>
      <c r="C372" s="1"/>
      <c r="D372" s="1"/>
      <c r="E372" s="1"/>
      <c r="F372" s="1"/>
      <c r="G372" s="1"/>
      <c r="H372" s="1"/>
    </row>
    <row r="373" spans="1:8" ht="18.75" x14ac:dyDescent="0.3">
      <c r="A373" s="1"/>
      <c r="B373" s="1"/>
      <c r="C373" s="1"/>
      <c r="D373" s="1"/>
      <c r="E373" s="1"/>
      <c r="F373" s="1"/>
      <c r="G373" s="1"/>
      <c r="H373" s="1"/>
    </row>
    <row r="374" spans="1:8" ht="18.75" x14ac:dyDescent="0.3">
      <c r="A374" s="1"/>
      <c r="B374" s="1"/>
      <c r="C374" s="1"/>
      <c r="D374" s="1"/>
      <c r="E374" s="1"/>
      <c r="F374" s="1"/>
      <c r="G374" s="1"/>
      <c r="H374" s="1"/>
    </row>
    <row r="375" spans="1:8" ht="18.75" x14ac:dyDescent="0.3">
      <c r="A375" s="1"/>
      <c r="B375" s="1"/>
      <c r="C375" s="1"/>
      <c r="D375" s="1"/>
      <c r="E375" s="1"/>
      <c r="F375" s="1"/>
      <c r="G375" s="1"/>
      <c r="H375" s="1"/>
    </row>
    <row r="376" spans="1:8" ht="18.75" x14ac:dyDescent="0.3">
      <c r="A376" s="1"/>
      <c r="B376" s="1"/>
      <c r="C376" s="1"/>
      <c r="D376" s="1"/>
      <c r="E376" s="1"/>
      <c r="F376" s="1"/>
      <c r="G376" s="1"/>
      <c r="H376" s="1"/>
    </row>
    <row r="377" spans="1:8" ht="18.75" x14ac:dyDescent="0.3">
      <c r="A377" s="1"/>
      <c r="B377" s="1"/>
      <c r="C377" s="1"/>
      <c r="D377" s="1"/>
      <c r="E377" s="1"/>
      <c r="F377" s="1"/>
      <c r="G377" s="1"/>
      <c r="H377" s="1"/>
    </row>
    <row r="378" spans="1:8" ht="18.75" x14ac:dyDescent="0.3">
      <c r="A378" s="1"/>
      <c r="B378" s="1"/>
      <c r="C378" s="1"/>
      <c r="D378" s="1"/>
      <c r="E378" s="1"/>
      <c r="F378" s="1"/>
      <c r="G378" s="1"/>
      <c r="H378" s="1"/>
    </row>
    <row r="379" spans="1:8" ht="18.75" x14ac:dyDescent="0.3">
      <c r="A379" s="1"/>
      <c r="B379" s="1"/>
      <c r="C379" s="1"/>
      <c r="D379" s="1"/>
      <c r="E379" s="1"/>
      <c r="F379" s="1"/>
      <c r="G379" s="1"/>
      <c r="H379" s="1"/>
    </row>
    <row r="380" spans="1:8" ht="18.75" x14ac:dyDescent="0.3">
      <c r="A380" s="1"/>
      <c r="B380" s="1"/>
      <c r="C380" s="1"/>
      <c r="D380" s="1"/>
      <c r="E380" s="1"/>
      <c r="F380" s="1"/>
      <c r="G380" s="1"/>
      <c r="H380" s="1"/>
    </row>
    <row r="381" spans="1:8" ht="18.75" x14ac:dyDescent="0.3">
      <c r="A381" s="1"/>
      <c r="B381" s="1"/>
      <c r="C381" s="1"/>
      <c r="D381" s="1"/>
      <c r="E381" s="1"/>
      <c r="F381" s="1"/>
      <c r="G381" s="1"/>
      <c r="H381" s="1"/>
    </row>
    <row r="382" spans="1:8" ht="18.75" x14ac:dyDescent="0.3">
      <c r="A382" s="1"/>
      <c r="B382" s="1"/>
      <c r="C382" s="1"/>
      <c r="D382" s="1"/>
      <c r="E382" s="1"/>
      <c r="F382" s="1"/>
      <c r="G382" s="1"/>
      <c r="H382" s="1"/>
    </row>
    <row r="383" spans="1:8" ht="18.75" x14ac:dyDescent="0.3">
      <c r="A383" s="1"/>
      <c r="B383" s="1"/>
      <c r="C383" s="1"/>
      <c r="D383" s="1"/>
      <c r="E383" s="1"/>
      <c r="F383" s="1"/>
      <c r="G383" s="1"/>
      <c r="H383" s="1"/>
    </row>
    <row r="384" spans="1:8" ht="18.75" x14ac:dyDescent="0.3">
      <c r="A384" s="1"/>
      <c r="B384" s="1"/>
      <c r="C384" s="1"/>
      <c r="D384" s="1"/>
      <c r="E384" s="1"/>
      <c r="F384" s="1"/>
      <c r="G384" s="1"/>
      <c r="H384" s="1"/>
    </row>
    <row r="385" spans="1:8" ht="18.75" x14ac:dyDescent="0.3">
      <c r="A385" s="1"/>
      <c r="B385" s="1"/>
      <c r="C385" s="1"/>
      <c r="D385" s="1"/>
      <c r="E385" s="1"/>
      <c r="F385" s="1"/>
      <c r="G385" s="1"/>
      <c r="H385" s="1"/>
    </row>
    <row r="386" spans="1:8" ht="18.75" x14ac:dyDescent="0.3">
      <c r="A386" s="1"/>
      <c r="B386" s="1"/>
      <c r="C386" s="1"/>
      <c r="D386" s="1"/>
      <c r="E386" s="1"/>
      <c r="F386" s="1"/>
      <c r="G386" s="1"/>
      <c r="H386" s="1"/>
    </row>
    <row r="387" spans="1:8" ht="18.75" x14ac:dyDescent="0.3">
      <c r="A387" s="1"/>
      <c r="B387" s="1"/>
      <c r="C387" s="1"/>
      <c r="D387" s="1"/>
      <c r="E387" s="1"/>
      <c r="F387" s="1"/>
      <c r="G387" s="1"/>
      <c r="H387" s="1"/>
    </row>
    <row r="388" spans="1:8" ht="18.75" x14ac:dyDescent="0.3">
      <c r="A388" s="1"/>
      <c r="B388" s="1"/>
      <c r="C388" s="1"/>
      <c r="D388" s="1"/>
      <c r="E388" s="1"/>
      <c r="F388" s="1"/>
      <c r="G388" s="1"/>
      <c r="H388" s="1"/>
    </row>
    <row r="389" spans="1:8" ht="18.75" x14ac:dyDescent="0.3">
      <c r="A389" s="1"/>
      <c r="B389" s="1"/>
      <c r="C389" s="1"/>
      <c r="D389" s="1"/>
      <c r="E389" s="1"/>
      <c r="F389" s="1"/>
      <c r="G389" s="1"/>
      <c r="H389" s="1"/>
    </row>
    <row r="390" spans="1:8" ht="18.75" x14ac:dyDescent="0.3">
      <c r="A390" s="1"/>
      <c r="B390" s="1"/>
      <c r="C390" s="1"/>
      <c r="D390" s="1"/>
      <c r="E390" s="1"/>
      <c r="F390" s="1"/>
      <c r="G390" s="1"/>
      <c r="H390" s="1"/>
    </row>
    <row r="391" spans="1:8" ht="18.75" x14ac:dyDescent="0.3">
      <c r="A391" s="1"/>
      <c r="B391" s="1"/>
      <c r="C391" s="1"/>
      <c r="D391" s="1"/>
      <c r="E391" s="1"/>
      <c r="F391" s="1"/>
      <c r="G391" s="1"/>
      <c r="H391" s="1"/>
    </row>
    <row r="392" spans="1:8" ht="18.75" x14ac:dyDescent="0.3">
      <c r="A392" s="1"/>
      <c r="B392" s="1"/>
      <c r="C392" s="1"/>
      <c r="D392" s="1"/>
      <c r="E392" s="1"/>
      <c r="F392" s="1"/>
      <c r="G392" s="1"/>
      <c r="H392" s="1"/>
    </row>
    <row r="393" spans="1:8" ht="18.75" x14ac:dyDescent="0.3">
      <c r="A393" s="1"/>
      <c r="B393" s="1"/>
      <c r="C393" s="1"/>
      <c r="D393" s="1"/>
      <c r="E393" s="1"/>
      <c r="F393" s="1"/>
      <c r="G393" s="1"/>
      <c r="H393" s="1"/>
    </row>
    <row r="394" spans="1:8" ht="18.75" x14ac:dyDescent="0.3">
      <c r="A394" s="1"/>
      <c r="B394" s="1"/>
      <c r="C394" s="1"/>
      <c r="D394" s="1"/>
      <c r="E394" s="1"/>
      <c r="F394" s="1"/>
      <c r="G394" s="1"/>
      <c r="H394" s="1"/>
    </row>
    <row r="395" spans="1:8" ht="18.75" x14ac:dyDescent="0.3">
      <c r="A395" s="1"/>
      <c r="B395" s="1"/>
      <c r="C395" s="1"/>
      <c r="D395" s="1"/>
      <c r="E395" s="1"/>
      <c r="F395" s="1"/>
      <c r="G395" s="1"/>
      <c r="H395" s="1"/>
    </row>
    <row r="396" spans="1:8" ht="18.75" x14ac:dyDescent="0.3">
      <c r="A396" s="1"/>
      <c r="B396" s="1"/>
      <c r="C396" s="1"/>
      <c r="D396" s="1"/>
      <c r="E396" s="1"/>
      <c r="F396" s="1"/>
      <c r="G396" s="1"/>
      <c r="H396" s="1"/>
    </row>
    <row r="397" spans="1:8" ht="18.75" x14ac:dyDescent="0.3">
      <c r="A397" s="1"/>
      <c r="B397" s="1"/>
      <c r="C397" s="1"/>
      <c r="D397" s="1"/>
      <c r="E397" s="1"/>
      <c r="F397" s="1"/>
      <c r="G397" s="1"/>
      <c r="H397" s="1"/>
    </row>
    <row r="398" spans="1:8" ht="18.75" x14ac:dyDescent="0.3">
      <c r="A398" s="1"/>
      <c r="B398" s="1"/>
      <c r="C398" s="1"/>
      <c r="D398" s="1"/>
      <c r="E398" s="1"/>
      <c r="F398" s="1"/>
      <c r="G398" s="1"/>
      <c r="H398" s="1"/>
    </row>
    <row r="399" spans="1:8" ht="18.75" x14ac:dyDescent="0.3">
      <c r="A399" s="1"/>
      <c r="B399" s="1"/>
      <c r="C399" s="1"/>
      <c r="D399" s="1"/>
      <c r="E399" s="1"/>
      <c r="F399" s="1"/>
      <c r="G399" s="1"/>
      <c r="H399" s="1"/>
    </row>
    <row r="400" spans="1:8" ht="18.75" x14ac:dyDescent="0.3">
      <c r="A400" s="1"/>
      <c r="B400" s="1"/>
      <c r="C400" s="1"/>
      <c r="D400" s="1"/>
      <c r="E400" s="1"/>
      <c r="F400" s="1"/>
      <c r="G400" s="1"/>
      <c r="H400" s="1"/>
    </row>
    <row r="401" spans="1:8" ht="18.75" x14ac:dyDescent="0.3">
      <c r="A401" s="1"/>
      <c r="B401" s="1"/>
      <c r="C401" s="1"/>
      <c r="D401" s="1"/>
      <c r="E401" s="1"/>
      <c r="F401" s="1"/>
      <c r="G401" s="1"/>
      <c r="H401" s="1"/>
    </row>
    <row r="402" spans="1:8" ht="18.75" x14ac:dyDescent="0.3">
      <c r="A402" s="1"/>
      <c r="B402" s="1"/>
      <c r="C402" s="1"/>
      <c r="D402" s="1"/>
      <c r="E402" s="1"/>
      <c r="F402" s="1"/>
      <c r="G402" s="1"/>
      <c r="H402" s="1"/>
    </row>
    <row r="403" spans="1:8" ht="18.75" x14ac:dyDescent="0.3">
      <c r="A403" s="1"/>
      <c r="B403" s="1"/>
      <c r="C403" s="1"/>
      <c r="D403" s="1"/>
      <c r="E403" s="1"/>
      <c r="F403" s="1"/>
      <c r="G403" s="1"/>
      <c r="H403" s="1"/>
    </row>
    <row r="404" spans="1:8" ht="18.75" x14ac:dyDescent="0.3">
      <c r="A404" s="1"/>
      <c r="B404" s="1"/>
      <c r="C404" s="1"/>
      <c r="D404" s="1"/>
      <c r="E404" s="1"/>
      <c r="F404" s="1"/>
      <c r="G404" s="1"/>
      <c r="H404" s="1"/>
    </row>
    <row r="405" spans="1:8" ht="18.75" x14ac:dyDescent="0.3">
      <c r="A405" s="1"/>
      <c r="B405" s="1"/>
      <c r="C405" s="1"/>
      <c r="D405" s="1"/>
      <c r="E405" s="1"/>
      <c r="F405" s="1"/>
      <c r="G405" s="1"/>
      <c r="H405" s="1"/>
    </row>
    <row r="406" spans="1:8" ht="18.75" x14ac:dyDescent="0.3">
      <c r="A406" s="1"/>
      <c r="B406" s="1"/>
      <c r="C406" s="1"/>
      <c r="D406" s="1"/>
      <c r="E406" s="1"/>
      <c r="F406" s="1"/>
      <c r="G406" s="1"/>
      <c r="H406" s="1"/>
    </row>
    <row r="407" spans="1:8" ht="18.75" x14ac:dyDescent="0.3">
      <c r="A407" s="1"/>
      <c r="B407" s="1"/>
      <c r="C407" s="1"/>
      <c r="D407" s="1"/>
      <c r="E407" s="1"/>
      <c r="F407" s="1"/>
      <c r="G407" s="1"/>
      <c r="H407" s="1"/>
    </row>
    <row r="408" spans="1:8" ht="18.75" x14ac:dyDescent="0.3">
      <c r="A408" s="1"/>
      <c r="B408" s="1"/>
      <c r="C408" s="1"/>
      <c r="D408" s="1"/>
      <c r="E408" s="1"/>
      <c r="F408" s="1"/>
      <c r="G408" s="1"/>
      <c r="H408" s="1"/>
    </row>
    <row r="409" spans="1:8" ht="18.75" x14ac:dyDescent="0.3">
      <c r="A409" s="1"/>
      <c r="B409" s="1"/>
      <c r="C409" s="1"/>
      <c r="D409" s="1"/>
      <c r="E409" s="1"/>
      <c r="F409" s="1"/>
      <c r="G409" s="1"/>
      <c r="H409" s="1"/>
    </row>
    <row r="410" spans="1:8" ht="18.75" x14ac:dyDescent="0.3">
      <c r="A410" s="1"/>
      <c r="B410" s="1"/>
      <c r="C410" s="1"/>
      <c r="D410" s="1"/>
      <c r="E410" s="1"/>
      <c r="F410" s="1"/>
      <c r="G410" s="1"/>
      <c r="H410" s="1"/>
    </row>
    <row r="411" spans="1:8" ht="18.75" x14ac:dyDescent="0.3">
      <c r="A411" s="1"/>
      <c r="B411" s="1"/>
      <c r="C411" s="1"/>
      <c r="D411" s="1"/>
      <c r="E411" s="1"/>
      <c r="F411" s="1"/>
      <c r="G411" s="1"/>
      <c r="H411" s="1"/>
    </row>
    <row r="412" spans="1:8" ht="18.75" x14ac:dyDescent="0.3">
      <c r="A412" s="1"/>
      <c r="B412" s="1"/>
      <c r="C412" s="1"/>
      <c r="D412" s="1"/>
      <c r="E412" s="1"/>
      <c r="F412" s="1"/>
      <c r="G412" s="1"/>
      <c r="H412" s="1"/>
    </row>
    <row r="413" spans="1:8" ht="18.75" x14ac:dyDescent="0.3">
      <c r="A413" s="1"/>
      <c r="B413" s="1"/>
      <c r="C413" s="1"/>
      <c r="D413" s="1"/>
      <c r="E413" s="1"/>
      <c r="F413" s="1"/>
      <c r="G413" s="1"/>
      <c r="H413" s="1"/>
    </row>
    <row r="414" spans="1:8" ht="18.75" x14ac:dyDescent="0.3">
      <c r="A414" s="1"/>
      <c r="B414" s="1"/>
      <c r="C414" s="1"/>
      <c r="D414" s="1"/>
      <c r="E414" s="1"/>
      <c r="F414" s="1"/>
      <c r="G414" s="1"/>
      <c r="H414" s="1"/>
    </row>
    <row r="415" spans="1:8" ht="18.75" x14ac:dyDescent="0.3">
      <c r="A415" s="1"/>
      <c r="B415" s="1"/>
      <c r="C415" s="1"/>
      <c r="D415" s="1"/>
      <c r="E415" s="1"/>
      <c r="F415" s="1"/>
      <c r="G415" s="1"/>
      <c r="H415" s="1"/>
    </row>
    <row r="416" spans="1:8" ht="18.75" x14ac:dyDescent="0.3">
      <c r="A416" s="1"/>
      <c r="B416" s="1"/>
      <c r="C416" s="1"/>
      <c r="D416" s="1"/>
      <c r="E416" s="1"/>
      <c r="F416" s="1"/>
      <c r="G416" s="1"/>
      <c r="H416" s="1"/>
    </row>
    <row r="417" spans="1:8" ht="18.75" x14ac:dyDescent="0.3">
      <c r="A417" s="1"/>
      <c r="B417" s="1"/>
      <c r="C417" s="1"/>
      <c r="D417" s="1"/>
      <c r="E417" s="1"/>
      <c r="F417" s="1"/>
      <c r="G417" s="1"/>
      <c r="H417" s="1"/>
    </row>
    <row r="418" spans="1:8" ht="18.75" x14ac:dyDescent="0.3">
      <c r="A418" s="1"/>
      <c r="B418" s="1"/>
      <c r="C418" s="1"/>
      <c r="D418" s="1"/>
      <c r="E418" s="1"/>
      <c r="F418" s="1"/>
      <c r="G418" s="1"/>
      <c r="H418" s="1"/>
    </row>
    <row r="419" spans="1:8" ht="18.75" x14ac:dyDescent="0.3">
      <c r="A419" s="1"/>
      <c r="B419" s="1"/>
      <c r="C419" s="1"/>
      <c r="D419" s="1"/>
      <c r="E419" s="1"/>
      <c r="F419" s="1"/>
      <c r="G419" s="1"/>
      <c r="H419" s="1"/>
    </row>
    <row r="420" spans="1:8" ht="18.75" x14ac:dyDescent="0.3">
      <c r="A420" s="1"/>
      <c r="B420" s="1"/>
      <c r="C420" s="1"/>
      <c r="D420" s="1"/>
      <c r="E420" s="1"/>
      <c r="F420" s="1"/>
      <c r="G420" s="1"/>
      <c r="H420" s="1"/>
    </row>
    <row r="421" spans="1:8" ht="18.75" x14ac:dyDescent="0.3">
      <c r="A421" s="1"/>
      <c r="B421" s="1"/>
      <c r="C421" s="1"/>
      <c r="D421" s="1"/>
      <c r="E421" s="1"/>
      <c r="F421" s="1"/>
      <c r="G421" s="1"/>
      <c r="H421" s="1"/>
    </row>
    <row r="422" spans="1:8" ht="18.75" x14ac:dyDescent="0.3">
      <c r="A422" s="1"/>
      <c r="B422" s="1"/>
      <c r="C422" s="1"/>
      <c r="D422" s="1"/>
      <c r="E422" s="1"/>
      <c r="F422" s="1"/>
      <c r="G422" s="1"/>
      <c r="H422" s="1"/>
    </row>
    <row r="423" spans="1:8" ht="18.75" x14ac:dyDescent="0.3">
      <c r="A423" s="1"/>
      <c r="B423" s="1"/>
      <c r="C423" s="1"/>
      <c r="D423" s="1"/>
      <c r="E423" s="1"/>
      <c r="F423" s="1"/>
      <c r="G423" s="1"/>
      <c r="H423" s="1"/>
    </row>
    <row r="424" spans="1:8" ht="18.75" x14ac:dyDescent="0.3">
      <c r="A424" s="1"/>
      <c r="B424" s="1"/>
      <c r="C424" s="1"/>
      <c r="D424" s="1"/>
      <c r="E424" s="1"/>
      <c r="F424" s="1"/>
      <c r="G424" s="1"/>
      <c r="H424" s="1"/>
    </row>
    <row r="425" spans="1:8" ht="18.75" x14ac:dyDescent="0.3">
      <c r="A425" s="1"/>
      <c r="B425" s="1"/>
      <c r="C425" s="1"/>
      <c r="D425" s="1"/>
      <c r="E425" s="1"/>
      <c r="F425" s="1"/>
      <c r="G425" s="1"/>
      <c r="H425" s="1"/>
    </row>
    <row r="426" spans="1:8" ht="18.75" x14ac:dyDescent="0.3">
      <c r="A426" s="1"/>
      <c r="B426" s="1"/>
      <c r="C426" s="1"/>
      <c r="D426" s="1"/>
      <c r="E426" s="1"/>
      <c r="F426" s="1"/>
      <c r="G426" s="1"/>
      <c r="H426" s="1"/>
    </row>
    <row r="427" spans="1:8" ht="18.75" x14ac:dyDescent="0.3">
      <c r="A427" s="1"/>
      <c r="B427" s="1"/>
      <c r="C427" s="1"/>
      <c r="D427" s="1"/>
      <c r="E427" s="1"/>
      <c r="F427" s="1"/>
      <c r="G427" s="1"/>
      <c r="H427" s="1"/>
    </row>
    <row r="428" spans="1:8" ht="18.75" x14ac:dyDescent="0.3">
      <c r="A428" s="1"/>
      <c r="B428" s="1"/>
      <c r="C428" s="1"/>
      <c r="D428" s="1"/>
      <c r="E428" s="1"/>
      <c r="F428" s="1"/>
      <c r="G428" s="1"/>
      <c r="H428" s="1"/>
    </row>
    <row r="429" spans="1:8" ht="18.75" x14ac:dyDescent="0.3">
      <c r="A429" s="1"/>
      <c r="B429" s="1"/>
      <c r="C429" s="1"/>
      <c r="D429" s="1"/>
      <c r="E429" s="1"/>
      <c r="F429" s="1"/>
      <c r="G429" s="1"/>
      <c r="H429" s="1"/>
    </row>
    <row r="430" spans="1:8" ht="18.75" x14ac:dyDescent="0.3">
      <c r="A430" s="1"/>
      <c r="B430" s="1"/>
      <c r="C430" s="1"/>
      <c r="D430" s="1"/>
      <c r="E430" s="1"/>
      <c r="F430" s="1"/>
      <c r="G430" s="1"/>
      <c r="H430" s="1"/>
    </row>
    <row r="431" spans="1:8" ht="18.75" x14ac:dyDescent="0.3">
      <c r="A431" s="1"/>
      <c r="B431" s="1"/>
      <c r="C431" s="1"/>
      <c r="D431" s="1"/>
      <c r="E431" s="1"/>
      <c r="F431" s="1"/>
      <c r="G431" s="1"/>
      <c r="H431" s="1"/>
    </row>
    <row r="432" spans="1:8" ht="18.75" x14ac:dyDescent="0.3">
      <c r="A432" s="1"/>
      <c r="B432" s="1"/>
      <c r="C432" s="1"/>
      <c r="D432" s="1"/>
      <c r="E432" s="1"/>
      <c r="F432" s="1"/>
      <c r="G432" s="1"/>
      <c r="H432" s="1"/>
    </row>
    <row r="433" spans="1:8" ht="18.75" x14ac:dyDescent="0.3">
      <c r="A433" s="1"/>
      <c r="B433" s="1"/>
      <c r="C433" s="1"/>
      <c r="D433" s="1"/>
      <c r="E433" s="1"/>
      <c r="F433" s="1"/>
      <c r="G433" s="1"/>
      <c r="H433" s="1"/>
    </row>
    <row r="434" spans="1:8" ht="18.75" x14ac:dyDescent="0.3">
      <c r="A434" s="1"/>
      <c r="B434" s="1"/>
      <c r="C434" s="1"/>
      <c r="D434" s="1"/>
      <c r="E434" s="1"/>
      <c r="F434" s="1"/>
      <c r="G434" s="1"/>
      <c r="H434" s="1"/>
    </row>
    <row r="435" spans="1:8" ht="18.75" x14ac:dyDescent="0.3">
      <c r="A435" s="1"/>
      <c r="B435" s="1"/>
      <c r="C435" s="1"/>
      <c r="D435" s="1"/>
      <c r="E435" s="1"/>
      <c r="F435" s="1"/>
      <c r="G435" s="1"/>
      <c r="H435" s="1"/>
    </row>
    <row r="436" spans="1:8" ht="18.75" x14ac:dyDescent="0.3">
      <c r="A436" s="1"/>
      <c r="B436" s="1"/>
      <c r="C436" s="1"/>
      <c r="D436" s="1"/>
      <c r="E436" s="1"/>
      <c r="F436" s="1"/>
      <c r="G436" s="1"/>
      <c r="H436" s="1"/>
    </row>
    <row r="437" spans="1:8" ht="18.75" x14ac:dyDescent="0.3">
      <c r="A437" s="1"/>
      <c r="B437" s="1"/>
      <c r="C437" s="1"/>
      <c r="D437" s="1"/>
      <c r="E437" s="1"/>
      <c r="F437" s="1"/>
      <c r="G437" s="1"/>
      <c r="H437" s="1"/>
    </row>
    <row r="438" spans="1:8" ht="18.75" x14ac:dyDescent="0.3">
      <c r="A438" s="1"/>
      <c r="B438" s="1"/>
      <c r="C438" s="1"/>
      <c r="D438" s="1"/>
      <c r="E438" s="1"/>
      <c r="F438" s="1"/>
      <c r="G438" s="1"/>
      <c r="H438" s="1"/>
    </row>
    <row r="439" spans="1:8" ht="18.75" x14ac:dyDescent="0.3">
      <c r="A439" s="1"/>
      <c r="B439" s="1"/>
      <c r="C439" s="1"/>
      <c r="D439" s="1"/>
      <c r="E439" s="1"/>
      <c r="F439" s="1"/>
      <c r="G439" s="1"/>
      <c r="H439" s="1"/>
    </row>
    <row r="440" spans="1:8" ht="18.75" x14ac:dyDescent="0.3">
      <c r="A440" s="1"/>
      <c r="B440" s="1"/>
      <c r="C440" s="1"/>
      <c r="D440" s="1"/>
      <c r="E440" s="1"/>
      <c r="F440" s="1"/>
      <c r="G440" s="1"/>
      <c r="H440" s="1"/>
    </row>
    <row r="441" spans="1:8" ht="18.75" x14ac:dyDescent="0.3">
      <c r="A441" s="1"/>
      <c r="B441" s="1"/>
      <c r="C441" s="1"/>
      <c r="D441" s="1"/>
      <c r="E441" s="1"/>
      <c r="F441" s="1"/>
      <c r="G441" s="1"/>
      <c r="H441" s="1"/>
    </row>
    <row r="442" spans="1:8" ht="18.75" x14ac:dyDescent="0.3">
      <c r="A442" s="1"/>
      <c r="B442" s="1"/>
      <c r="C442" s="1"/>
      <c r="D442" s="1"/>
      <c r="E442" s="1"/>
      <c r="F442" s="1"/>
      <c r="G442" s="1"/>
      <c r="H442" s="1"/>
    </row>
    <row r="443" spans="1:8" ht="18.75" x14ac:dyDescent="0.3">
      <c r="A443" s="1"/>
      <c r="B443" s="1"/>
      <c r="C443" s="1"/>
      <c r="D443" s="1"/>
      <c r="E443" s="1"/>
      <c r="F443" s="1"/>
      <c r="G443" s="1"/>
      <c r="H443" s="1"/>
    </row>
    <row r="444" spans="1:8" ht="18.75" x14ac:dyDescent="0.3">
      <c r="A444" s="1"/>
      <c r="B444" s="1"/>
      <c r="C444" s="1"/>
      <c r="D444" s="1"/>
      <c r="E444" s="1"/>
      <c r="F444" s="1"/>
      <c r="G444" s="1"/>
      <c r="H444" s="1"/>
    </row>
    <row r="445" spans="1:8" ht="18.75" x14ac:dyDescent="0.3">
      <c r="A445" s="1"/>
      <c r="B445" s="1"/>
      <c r="C445" s="1"/>
      <c r="D445" s="1"/>
      <c r="E445" s="1"/>
      <c r="F445" s="1"/>
      <c r="G445" s="1"/>
      <c r="H445" s="1"/>
    </row>
    <row r="446" spans="1:8" ht="18.75" x14ac:dyDescent="0.3">
      <c r="A446" s="1"/>
      <c r="B446" s="1"/>
      <c r="C446" s="1"/>
      <c r="D446" s="1"/>
      <c r="E446" s="1"/>
      <c r="F446" s="1"/>
      <c r="G446" s="1"/>
      <c r="H446" s="1"/>
    </row>
    <row r="447" spans="1:8" ht="18.75" x14ac:dyDescent="0.3">
      <c r="A447" s="1"/>
      <c r="B447" s="1"/>
      <c r="C447" s="1"/>
      <c r="D447" s="1"/>
      <c r="E447" s="1"/>
      <c r="F447" s="1"/>
      <c r="G447" s="1"/>
      <c r="H447" s="1"/>
    </row>
    <row r="448" spans="1:8" ht="18.75" x14ac:dyDescent="0.3">
      <c r="A448" s="1"/>
      <c r="B448" s="1"/>
      <c r="C448" s="1"/>
      <c r="D448" s="1"/>
      <c r="E448" s="1"/>
      <c r="F448" s="1"/>
      <c r="G448" s="1"/>
      <c r="H448" s="1"/>
    </row>
    <row r="449" spans="1:8" ht="18.75" x14ac:dyDescent="0.3">
      <c r="A449" s="1"/>
      <c r="B449" s="1"/>
      <c r="C449" s="1"/>
      <c r="D449" s="1"/>
      <c r="E449" s="1"/>
      <c r="F449" s="1"/>
      <c r="G449" s="1"/>
      <c r="H449" s="1"/>
    </row>
    <row r="450" spans="1:8" ht="18.75" x14ac:dyDescent="0.3">
      <c r="A450" s="1"/>
      <c r="B450" s="1"/>
      <c r="C450" s="1"/>
      <c r="D450" s="1"/>
      <c r="E450" s="1"/>
      <c r="F450" s="1"/>
      <c r="G450" s="1"/>
      <c r="H450" s="1"/>
    </row>
    <row r="451" spans="1:8" ht="18.75" x14ac:dyDescent="0.3">
      <c r="A451" s="1"/>
      <c r="B451" s="1"/>
      <c r="C451" s="1"/>
      <c r="D451" s="1"/>
      <c r="E451" s="1"/>
      <c r="F451" s="1"/>
      <c r="G451" s="1"/>
      <c r="H451" s="1"/>
    </row>
    <row r="452" spans="1:8" ht="18.75" x14ac:dyDescent="0.3">
      <c r="A452" s="1"/>
      <c r="B452" s="1"/>
      <c r="C452" s="1"/>
      <c r="D452" s="1"/>
      <c r="E452" s="1"/>
      <c r="F452" s="1"/>
      <c r="G452" s="1"/>
      <c r="H452" s="1"/>
    </row>
    <row r="453" spans="1:8" ht="18.75" x14ac:dyDescent="0.3">
      <c r="A453" s="1"/>
      <c r="B453" s="1"/>
      <c r="C453" s="1"/>
      <c r="D453" s="1"/>
      <c r="E453" s="1"/>
      <c r="F453" s="1"/>
      <c r="G453" s="1"/>
      <c r="H453" s="1"/>
    </row>
    <row r="454" spans="1:8" ht="18.75" x14ac:dyDescent="0.3">
      <c r="A454" s="1"/>
      <c r="B454" s="1"/>
      <c r="C454" s="1"/>
      <c r="D454" s="1"/>
      <c r="E454" s="1"/>
      <c r="F454" s="1"/>
      <c r="G454" s="1"/>
      <c r="H454" s="1"/>
    </row>
    <row r="455" spans="1:8" ht="18.75" x14ac:dyDescent="0.3">
      <c r="A455" s="1"/>
      <c r="B455" s="1"/>
      <c r="C455" s="1"/>
      <c r="D455" s="1"/>
      <c r="E455" s="1"/>
      <c r="F455" s="1"/>
      <c r="G455" s="1"/>
      <c r="H455" s="1"/>
    </row>
    <row r="456" spans="1:8" ht="18.75" x14ac:dyDescent="0.3">
      <c r="A456" s="1"/>
      <c r="B456" s="1"/>
      <c r="C456" s="1"/>
      <c r="D456" s="1"/>
      <c r="E456" s="1"/>
      <c r="F456" s="1"/>
      <c r="G456" s="1"/>
      <c r="H456" s="1"/>
    </row>
    <row r="457" spans="1:8" ht="18.75" x14ac:dyDescent="0.3">
      <c r="A457" s="1"/>
      <c r="B457" s="1"/>
      <c r="C457" s="1"/>
      <c r="D457" s="1"/>
      <c r="E457" s="1"/>
      <c r="F457" s="1"/>
      <c r="G457" s="1"/>
      <c r="H457" s="1"/>
    </row>
    <row r="458" spans="1:8" ht="18.75" x14ac:dyDescent="0.3">
      <c r="A458" s="1"/>
      <c r="B458" s="1"/>
      <c r="C458" s="1"/>
      <c r="D458" s="1"/>
      <c r="E458" s="1"/>
      <c r="F458" s="1"/>
      <c r="G458" s="1"/>
      <c r="H458" s="1"/>
    </row>
    <row r="459" spans="1:8" ht="18.75" x14ac:dyDescent="0.3">
      <c r="A459" s="1"/>
      <c r="B459" s="1"/>
      <c r="C459" s="1"/>
      <c r="D459" s="1"/>
      <c r="E459" s="1"/>
      <c r="F459" s="1"/>
      <c r="G459" s="1"/>
      <c r="H459" s="1"/>
    </row>
    <row r="460" spans="1:8" ht="18.75" x14ac:dyDescent="0.3">
      <c r="A460" s="1"/>
      <c r="B460" s="1"/>
      <c r="C460" s="1"/>
      <c r="D460" s="1"/>
      <c r="E460" s="1"/>
      <c r="F460" s="1"/>
      <c r="G460" s="1"/>
      <c r="H460" s="1"/>
    </row>
    <row r="461" spans="1:8" ht="18.75" x14ac:dyDescent="0.3">
      <c r="A461" s="1"/>
      <c r="B461" s="1"/>
      <c r="C461" s="1"/>
      <c r="D461" s="1"/>
      <c r="E461" s="1"/>
      <c r="F461" s="1"/>
      <c r="G461" s="1"/>
      <c r="H461" s="1"/>
    </row>
    <row r="462" spans="1:8" ht="18.75" x14ac:dyDescent="0.3">
      <c r="A462" s="1"/>
      <c r="B462" s="1"/>
      <c r="C462" s="1"/>
      <c r="D462" s="1"/>
      <c r="E462" s="1"/>
      <c r="F462" s="1"/>
      <c r="G462" s="1"/>
      <c r="H462" s="1"/>
    </row>
    <row r="463" spans="1:8" ht="18.75" x14ac:dyDescent="0.3">
      <c r="A463" s="1"/>
      <c r="B463" s="1"/>
      <c r="C463" s="1"/>
      <c r="D463" s="1"/>
      <c r="E463" s="1"/>
      <c r="F463" s="1"/>
      <c r="G463" s="1"/>
      <c r="H463" s="1"/>
    </row>
    <row r="464" spans="1:8" ht="18.75" x14ac:dyDescent="0.3">
      <c r="A464" s="1"/>
      <c r="B464" s="1"/>
      <c r="C464" s="1"/>
      <c r="D464" s="1"/>
      <c r="E464" s="1"/>
      <c r="F464" s="1"/>
      <c r="G464" s="1"/>
      <c r="H464" s="1"/>
    </row>
    <row r="465" spans="1:8" ht="18.75" x14ac:dyDescent="0.3">
      <c r="A465" s="1"/>
      <c r="B465" s="1"/>
      <c r="C465" s="1"/>
      <c r="D465" s="1"/>
      <c r="E465" s="1"/>
      <c r="F465" s="1"/>
      <c r="G465" s="1"/>
      <c r="H465" s="1"/>
    </row>
    <row r="466" spans="1:8" ht="18.75" x14ac:dyDescent="0.3">
      <c r="A466" s="1"/>
      <c r="B466" s="1"/>
      <c r="C466" s="1"/>
      <c r="D466" s="1"/>
      <c r="E466" s="1"/>
      <c r="F466" s="1"/>
      <c r="G466" s="1"/>
      <c r="H466" s="1"/>
    </row>
    <row r="467" spans="1:8" ht="18.75" x14ac:dyDescent="0.3">
      <c r="A467" s="1"/>
      <c r="B467" s="1"/>
      <c r="C467" s="1"/>
      <c r="D467" s="1"/>
      <c r="E467" s="1"/>
      <c r="F467" s="1"/>
      <c r="G467" s="1"/>
      <c r="H467" s="1"/>
    </row>
    <row r="468" spans="1:8" ht="18.75" x14ac:dyDescent="0.3">
      <c r="A468" s="1"/>
      <c r="B468" s="1"/>
      <c r="C468" s="1"/>
      <c r="D468" s="1"/>
      <c r="E468" s="1"/>
      <c r="F468" s="1"/>
      <c r="G468" s="1"/>
      <c r="H468" s="1"/>
    </row>
    <row r="469" spans="1:8" ht="18.75" x14ac:dyDescent="0.3">
      <c r="A469" s="1"/>
      <c r="B469" s="1"/>
      <c r="C469" s="1"/>
      <c r="D469" s="1"/>
      <c r="E469" s="1"/>
      <c r="F469" s="1"/>
      <c r="G469" s="1"/>
      <c r="H469" s="1"/>
    </row>
    <row r="470" spans="1:8" ht="18.75" x14ac:dyDescent="0.3">
      <c r="A470" s="1"/>
      <c r="B470" s="1"/>
      <c r="C470" s="1"/>
      <c r="D470" s="1"/>
      <c r="E470" s="1"/>
      <c r="F470" s="1"/>
      <c r="G470" s="1"/>
      <c r="H470" s="1"/>
    </row>
    <row r="471" spans="1:8" ht="18.75" x14ac:dyDescent="0.3">
      <c r="A471" s="1"/>
      <c r="B471" s="1"/>
      <c r="C471" s="1"/>
      <c r="D471" s="1"/>
      <c r="E471" s="1"/>
      <c r="F471" s="1"/>
      <c r="G471" s="1"/>
      <c r="H471" s="1"/>
    </row>
    <row r="472" spans="1:8" ht="18.75" x14ac:dyDescent="0.3">
      <c r="A472" s="1"/>
      <c r="B472" s="1"/>
      <c r="C472" s="1"/>
      <c r="D472" s="1"/>
      <c r="E472" s="1"/>
      <c r="F472" s="1"/>
      <c r="G472" s="1"/>
      <c r="H472" s="1"/>
    </row>
    <row r="473" spans="1:8" ht="18.75" x14ac:dyDescent="0.3">
      <c r="A473" s="1"/>
      <c r="B473" s="1"/>
      <c r="C473" s="1"/>
      <c r="D473" s="1"/>
      <c r="E473" s="1"/>
      <c r="F473" s="1"/>
      <c r="G473" s="1"/>
      <c r="H473" s="1"/>
    </row>
    <row r="474" spans="1:8" ht="18.75" x14ac:dyDescent="0.3">
      <c r="A474" s="1"/>
      <c r="B474" s="1"/>
      <c r="C474" s="1"/>
      <c r="D474" s="1"/>
      <c r="E474" s="1"/>
      <c r="F474" s="1"/>
      <c r="G474" s="1"/>
      <c r="H474" s="1"/>
    </row>
    <row r="475" spans="1:8" ht="18.75" x14ac:dyDescent="0.3">
      <c r="A475" s="1"/>
      <c r="B475" s="1"/>
      <c r="C475" s="1"/>
      <c r="D475" s="1"/>
      <c r="E475" s="1"/>
      <c r="F475" s="1"/>
      <c r="G475" s="1"/>
      <c r="H475" s="1"/>
    </row>
    <row r="476" spans="1:8" ht="18.75" x14ac:dyDescent="0.3">
      <c r="A476" s="1"/>
      <c r="B476" s="1"/>
      <c r="C476" s="1"/>
      <c r="D476" s="1"/>
      <c r="E476" s="1"/>
      <c r="F476" s="1"/>
      <c r="G476" s="1"/>
      <c r="H476" s="1"/>
    </row>
    <row r="477" spans="1:8" ht="18.75" x14ac:dyDescent="0.3">
      <c r="A477" s="1"/>
      <c r="B477" s="1"/>
      <c r="C477" s="1"/>
      <c r="D477" s="1"/>
      <c r="E477" s="1"/>
      <c r="F477" s="1"/>
      <c r="G477" s="1"/>
      <c r="H477" s="1"/>
    </row>
    <row r="478" spans="1:8" ht="18.75" x14ac:dyDescent="0.3">
      <c r="A478" s="1"/>
      <c r="B478" s="1"/>
      <c r="C478" s="1"/>
      <c r="D478" s="1"/>
      <c r="E478" s="1"/>
      <c r="F478" s="1"/>
      <c r="G478" s="1"/>
      <c r="H478" s="1"/>
    </row>
    <row r="479" spans="1:8" ht="18.75" x14ac:dyDescent="0.3">
      <c r="A479" s="1"/>
      <c r="B479" s="1"/>
      <c r="C479" s="1"/>
      <c r="D479" s="1"/>
      <c r="E479" s="1"/>
      <c r="F479" s="1"/>
      <c r="G479" s="1"/>
      <c r="H479" s="1"/>
    </row>
    <row r="480" spans="1:8" ht="18.75" x14ac:dyDescent="0.3">
      <c r="A480" s="1"/>
      <c r="B480" s="1"/>
      <c r="C480" s="1"/>
      <c r="D480" s="1"/>
      <c r="E480" s="1"/>
      <c r="F480" s="1"/>
      <c r="G480" s="1"/>
      <c r="H480" s="1"/>
    </row>
    <row r="481" spans="1:8" ht="18.75" x14ac:dyDescent="0.3">
      <c r="A481" s="1"/>
      <c r="B481" s="1"/>
      <c r="C481" s="1"/>
      <c r="D481" s="1"/>
      <c r="E481" s="1"/>
      <c r="F481" s="1"/>
      <c r="G481" s="1"/>
      <c r="H481" s="1"/>
    </row>
    <row r="482" spans="1:8" ht="18.75" x14ac:dyDescent="0.3">
      <c r="A482" s="1"/>
      <c r="B482" s="1"/>
      <c r="C482" s="1"/>
      <c r="D482" s="1"/>
      <c r="E482" s="1"/>
      <c r="F482" s="1"/>
      <c r="G482" s="1"/>
      <c r="H482" s="1"/>
    </row>
    <row r="483" spans="1:8" ht="18.75" x14ac:dyDescent="0.3">
      <c r="A483" s="1"/>
      <c r="B483" s="1"/>
      <c r="C483" s="1"/>
      <c r="D483" s="1"/>
      <c r="E483" s="1"/>
      <c r="F483" s="1"/>
      <c r="G483" s="1"/>
      <c r="H483" s="1"/>
    </row>
    <row r="484" spans="1:8" ht="18.75" x14ac:dyDescent="0.3">
      <c r="A484" s="1"/>
      <c r="B484" s="1"/>
      <c r="C484" s="1"/>
      <c r="D484" s="1"/>
      <c r="E484" s="1"/>
      <c r="F484" s="1"/>
      <c r="G484" s="1"/>
      <c r="H484" s="1"/>
    </row>
    <row r="485" spans="1:8" ht="18.75" x14ac:dyDescent="0.3">
      <c r="A485" s="1"/>
      <c r="B485" s="1"/>
      <c r="C485" s="1"/>
      <c r="D485" s="1"/>
      <c r="E485" s="1"/>
      <c r="F485" s="1"/>
      <c r="G485" s="1"/>
      <c r="H485" s="1"/>
    </row>
    <row r="486" spans="1:8" ht="18.75" x14ac:dyDescent="0.3">
      <c r="A486" s="1"/>
      <c r="B486" s="1"/>
      <c r="C486" s="1"/>
      <c r="D486" s="1"/>
      <c r="E486" s="1"/>
      <c r="F486" s="1"/>
      <c r="G486" s="1"/>
      <c r="H486" s="1"/>
    </row>
    <row r="487" spans="1:8" ht="18.75" x14ac:dyDescent="0.3">
      <c r="A487" s="1"/>
      <c r="B487" s="1"/>
      <c r="C487" s="1"/>
      <c r="D487" s="1"/>
      <c r="E487" s="1"/>
      <c r="F487" s="1"/>
      <c r="G487" s="1"/>
      <c r="H487" s="1"/>
    </row>
    <row r="488" spans="1:8" ht="18.75" x14ac:dyDescent="0.3">
      <c r="A488" s="1"/>
      <c r="B488" s="1"/>
      <c r="C488" s="1"/>
      <c r="D488" s="1"/>
      <c r="E488" s="1"/>
      <c r="F488" s="1"/>
      <c r="G488" s="1"/>
      <c r="H488" s="1"/>
    </row>
    <row r="489" spans="1:8" ht="18.75" x14ac:dyDescent="0.3">
      <c r="A489" s="1"/>
      <c r="B489" s="1"/>
      <c r="C489" s="1"/>
      <c r="D489" s="1"/>
      <c r="E489" s="1"/>
      <c r="F489" s="1"/>
      <c r="G489" s="1"/>
      <c r="H489" s="1"/>
    </row>
    <row r="490" spans="1:8" ht="18.75" x14ac:dyDescent="0.3">
      <c r="A490" s="1"/>
      <c r="B490" s="1"/>
      <c r="C490" s="1"/>
      <c r="D490" s="1"/>
      <c r="E490" s="1"/>
      <c r="F490" s="1"/>
      <c r="G490" s="1"/>
      <c r="H490" s="1"/>
    </row>
    <row r="491" spans="1:8" ht="18.75" x14ac:dyDescent="0.3">
      <c r="A491" s="1"/>
      <c r="B491" s="1"/>
      <c r="C491" s="1"/>
      <c r="D491" s="1"/>
      <c r="E491" s="1"/>
      <c r="F491" s="1"/>
      <c r="G491" s="1"/>
      <c r="H491" s="1"/>
    </row>
    <row r="492" spans="1:8" ht="18.75" x14ac:dyDescent="0.3">
      <c r="A492" s="1"/>
      <c r="B492" s="1"/>
      <c r="C492" s="1"/>
      <c r="D492" s="1"/>
      <c r="E492" s="1"/>
      <c r="F492" s="1"/>
      <c r="G492" s="1"/>
      <c r="H492" s="1"/>
    </row>
    <row r="493" spans="1:8" ht="18.75" x14ac:dyDescent="0.3">
      <c r="A493" s="1"/>
      <c r="B493" s="1"/>
      <c r="C493" s="1"/>
      <c r="D493" s="1"/>
      <c r="E493" s="1"/>
      <c r="F493" s="1"/>
      <c r="G493" s="1"/>
      <c r="H493" s="1"/>
    </row>
    <row r="494" spans="1:8" ht="18.75" x14ac:dyDescent="0.3">
      <c r="A494" s="1"/>
      <c r="B494" s="1"/>
      <c r="C494" s="1"/>
      <c r="D494" s="1"/>
      <c r="E494" s="1"/>
      <c r="F494" s="1"/>
      <c r="G494" s="1"/>
      <c r="H494" s="1"/>
    </row>
    <row r="495" spans="1:8" ht="18.75" x14ac:dyDescent="0.3">
      <c r="A495" s="1"/>
      <c r="B495" s="1"/>
      <c r="C495" s="1"/>
      <c r="D495" s="1"/>
      <c r="E495" s="1"/>
      <c r="F495" s="1"/>
      <c r="G495" s="1"/>
      <c r="H495" s="1"/>
    </row>
    <row r="496" spans="1:8" ht="18.75" x14ac:dyDescent="0.3">
      <c r="A496" s="1"/>
      <c r="B496" s="1"/>
      <c r="C496" s="1"/>
      <c r="D496" s="1"/>
      <c r="E496" s="1"/>
      <c r="F496" s="1"/>
      <c r="G496" s="1"/>
      <c r="H496" s="1"/>
    </row>
    <row r="497" spans="1:8" ht="18.75" x14ac:dyDescent="0.3">
      <c r="A497" s="1"/>
      <c r="B497" s="1"/>
      <c r="C497" s="1"/>
      <c r="D497" s="1"/>
      <c r="E497" s="1"/>
      <c r="F497" s="1"/>
      <c r="G497" s="1"/>
      <c r="H497" s="1"/>
    </row>
    <row r="498" spans="1:8" ht="18.75" x14ac:dyDescent="0.3">
      <c r="A498" s="1"/>
      <c r="B498" s="1"/>
      <c r="C498" s="1"/>
      <c r="D498" s="1"/>
      <c r="E498" s="1"/>
      <c r="F498" s="1"/>
      <c r="G498" s="1"/>
      <c r="H498" s="1"/>
    </row>
    <row r="499" spans="1:8" ht="18.75" x14ac:dyDescent="0.3">
      <c r="A499" s="1"/>
      <c r="B499" s="1"/>
      <c r="C499" s="1"/>
      <c r="D499" s="1"/>
      <c r="E499" s="1"/>
      <c r="F499" s="1"/>
      <c r="G499" s="1"/>
      <c r="H499" s="1"/>
    </row>
    <row r="500" spans="1:8" ht="18.75" x14ac:dyDescent="0.3">
      <c r="A500" s="1"/>
      <c r="B500" s="1"/>
      <c r="C500" s="1"/>
      <c r="D500" s="1"/>
      <c r="E500" s="1"/>
      <c r="F500" s="1"/>
      <c r="G500" s="1"/>
      <c r="H500" s="1"/>
    </row>
    <row r="501" spans="1:8" ht="18.75" x14ac:dyDescent="0.3">
      <c r="A501" s="1"/>
      <c r="B501" s="1"/>
      <c r="C501" s="1"/>
      <c r="D501" s="1"/>
      <c r="E501" s="1"/>
      <c r="F501" s="1"/>
      <c r="G501" s="1"/>
      <c r="H501" s="1"/>
    </row>
    <row r="502" spans="1:8" ht="18.75" x14ac:dyDescent="0.3">
      <c r="A502" s="1"/>
      <c r="B502" s="1"/>
      <c r="C502" s="1"/>
      <c r="D502" s="1"/>
      <c r="E502" s="1"/>
      <c r="F502" s="1"/>
      <c r="G502" s="1"/>
      <c r="H502" s="1"/>
    </row>
    <row r="503" spans="1:8" ht="18.75" x14ac:dyDescent="0.3">
      <c r="A503" s="1"/>
      <c r="B503" s="1"/>
      <c r="C503" s="1"/>
      <c r="D503" s="1"/>
      <c r="E503" s="1"/>
      <c r="F503" s="1"/>
      <c r="G503" s="1"/>
      <c r="H503" s="1"/>
    </row>
    <row r="504" spans="1:8" ht="18.75" x14ac:dyDescent="0.3">
      <c r="A504" s="1"/>
      <c r="B504" s="1"/>
      <c r="C504" s="1"/>
      <c r="D504" s="1"/>
      <c r="E504" s="1"/>
      <c r="F504" s="1"/>
      <c r="G504" s="1"/>
      <c r="H504" s="1"/>
    </row>
    <row r="505" spans="1:8" ht="18.75" x14ac:dyDescent="0.3">
      <c r="A505" s="1"/>
      <c r="B505" s="1"/>
      <c r="C505" s="1"/>
      <c r="D505" s="1"/>
      <c r="E505" s="1"/>
      <c r="F505" s="1"/>
      <c r="G505" s="1"/>
      <c r="H505" s="1"/>
    </row>
    <row r="506" spans="1:8" ht="18.75" x14ac:dyDescent="0.3">
      <c r="A506" s="1"/>
      <c r="B506" s="1"/>
      <c r="C506" s="1"/>
      <c r="D506" s="1"/>
      <c r="E506" s="1"/>
      <c r="F506" s="1"/>
      <c r="G506" s="1"/>
      <c r="H506" s="1"/>
    </row>
    <row r="507" spans="1:8" ht="18.75" x14ac:dyDescent="0.3">
      <c r="A507" s="1"/>
      <c r="B507" s="1"/>
      <c r="C507" s="1"/>
      <c r="D507" s="1"/>
      <c r="E507" s="1"/>
      <c r="F507" s="1"/>
      <c r="G507" s="1"/>
      <c r="H507" s="1"/>
    </row>
    <row r="508" spans="1:8" ht="18.75" x14ac:dyDescent="0.3">
      <c r="A508" s="1"/>
      <c r="B508" s="1"/>
      <c r="C508" s="1"/>
      <c r="D508" s="1"/>
      <c r="E508" s="1"/>
      <c r="F508" s="1"/>
      <c r="G508" s="1"/>
      <c r="H508" s="1"/>
    </row>
    <row r="509" spans="1:8" ht="18.75" x14ac:dyDescent="0.3">
      <c r="A509" s="1"/>
      <c r="B509" s="1"/>
      <c r="C509" s="1"/>
      <c r="D509" s="1"/>
      <c r="E509" s="1"/>
      <c r="F509" s="1"/>
      <c r="G509" s="1"/>
      <c r="H509" s="1"/>
    </row>
    <row r="510" spans="1:8" ht="18.75" x14ac:dyDescent="0.3">
      <c r="A510" s="1"/>
      <c r="B510" s="1"/>
      <c r="C510" s="1"/>
      <c r="D510" s="1"/>
      <c r="E510" s="1"/>
      <c r="F510" s="1"/>
      <c r="G510" s="1"/>
      <c r="H510" s="1"/>
    </row>
    <row r="511" spans="1:8" ht="18.75" x14ac:dyDescent="0.3">
      <c r="A511" s="1"/>
      <c r="B511" s="1"/>
      <c r="C511" s="1"/>
      <c r="D511" s="1"/>
      <c r="E511" s="1"/>
      <c r="F511" s="1"/>
      <c r="G511" s="1"/>
      <c r="H511" s="1"/>
    </row>
    <row r="512" spans="1:8" ht="18.75" x14ac:dyDescent="0.3">
      <c r="A512" s="1"/>
      <c r="B512" s="1"/>
      <c r="C512" s="1"/>
      <c r="D512" s="1"/>
      <c r="E512" s="1"/>
      <c r="F512" s="1"/>
      <c r="G512" s="1"/>
      <c r="H512" s="1"/>
    </row>
    <row r="513" spans="1:8" ht="18.75" x14ac:dyDescent="0.3">
      <c r="A513" s="1"/>
      <c r="B513" s="1"/>
      <c r="C513" s="1"/>
      <c r="D513" s="1"/>
      <c r="E513" s="1"/>
      <c r="F513" s="1"/>
      <c r="G513" s="1"/>
      <c r="H513" s="1"/>
    </row>
    <row r="514" spans="1:8" ht="18.75" x14ac:dyDescent="0.3">
      <c r="A514" s="1"/>
      <c r="B514" s="1"/>
      <c r="C514" s="1"/>
      <c r="D514" s="1"/>
      <c r="E514" s="1"/>
      <c r="F514" s="1"/>
      <c r="G514" s="1"/>
      <c r="H514" s="1"/>
    </row>
    <row r="515" spans="1:8" ht="18.75" x14ac:dyDescent="0.3">
      <c r="A515" s="1"/>
      <c r="B515" s="1"/>
      <c r="C515" s="1"/>
      <c r="D515" s="1"/>
      <c r="E515" s="1"/>
      <c r="F515" s="1"/>
      <c r="G515" s="1"/>
      <c r="H515" s="1"/>
    </row>
    <row r="516" spans="1:8" ht="18.75" x14ac:dyDescent="0.3">
      <c r="A516" s="1"/>
      <c r="B516" s="1"/>
      <c r="C516" s="1"/>
      <c r="D516" s="1"/>
      <c r="E516" s="1"/>
      <c r="F516" s="1"/>
      <c r="G516" s="1"/>
      <c r="H516" s="1"/>
    </row>
    <row r="517" spans="1:8" ht="18.75" x14ac:dyDescent="0.3">
      <c r="A517" s="1"/>
      <c r="B517" s="1"/>
      <c r="C517" s="1"/>
      <c r="D517" s="1"/>
      <c r="E517" s="1"/>
      <c r="F517" s="1"/>
      <c r="G517" s="1"/>
      <c r="H517" s="1"/>
    </row>
    <row r="518" spans="1:8" ht="18.75" x14ac:dyDescent="0.3">
      <c r="A518" s="1"/>
      <c r="B518" s="1"/>
      <c r="C518" s="1"/>
      <c r="D518" s="1"/>
      <c r="E518" s="1"/>
      <c r="F518" s="1"/>
      <c r="G518" s="1"/>
      <c r="H518" s="1"/>
    </row>
    <row r="519" spans="1:8" ht="18.75" x14ac:dyDescent="0.3">
      <c r="A519" s="1"/>
      <c r="B519" s="1"/>
      <c r="C519" s="1"/>
      <c r="D519" s="1"/>
      <c r="E519" s="1"/>
      <c r="F519" s="1"/>
      <c r="G519" s="1"/>
      <c r="H519" s="1"/>
    </row>
    <row r="520" spans="1:8" ht="18.75" x14ac:dyDescent="0.3">
      <c r="A520" s="1"/>
      <c r="B520" s="1"/>
      <c r="C520" s="1"/>
      <c r="D520" s="1"/>
      <c r="E520" s="1"/>
      <c r="F520" s="1"/>
      <c r="G520" s="1"/>
      <c r="H520" s="1"/>
    </row>
  </sheetData>
  <mergeCells count="8">
    <mergeCell ref="A119:F119"/>
    <mergeCell ref="A1:F1"/>
    <mergeCell ref="A2:F2"/>
    <mergeCell ref="A3:F3"/>
    <mergeCell ref="A63:F63"/>
    <mergeCell ref="A64:F64"/>
    <mergeCell ref="A65:F65"/>
    <mergeCell ref="A55:F55"/>
  </mergeCells>
  <phoneticPr fontId="0" type="noConversion"/>
  <printOptions horizontalCentered="1"/>
  <pageMargins left="0.59055118110236227" right="0.78740157480314965" top="1.1399999999999999" bottom="0.51" header="0" footer="0.56999999999999995"/>
  <pageSetup paperSize="9" scale="65" orientation="portrait" r:id="rId1"/>
  <headerFooter alignWithMargins="0">
    <oddFooter xml:space="preserve">&amp;C&amp;11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0"/>
  <sheetViews>
    <sheetView zoomScale="75" workbookViewId="0">
      <selection sqref="A1:E1"/>
    </sheetView>
  </sheetViews>
  <sheetFormatPr baseColWidth="10" defaultRowHeight="18" x14ac:dyDescent="0.25"/>
  <cols>
    <col min="1" max="1" width="3.5703125" customWidth="1"/>
    <col min="2" max="2" width="57.42578125" customWidth="1"/>
    <col min="3" max="3" width="24" customWidth="1"/>
    <col min="4" max="4" width="1" customWidth="1"/>
    <col min="5" max="5" width="24.7109375" bestFit="1" customWidth="1"/>
    <col min="6" max="6" width="20.28515625" style="30" hidden="1" customWidth="1"/>
    <col min="7" max="7" width="14.28515625" hidden="1" customWidth="1"/>
    <col min="8" max="8" width="20.28515625" bestFit="1" customWidth="1"/>
    <col min="9" max="9" width="19" customWidth="1"/>
  </cols>
  <sheetData>
    <row r="1" spans="1:8" ht="22.5" x14ac:dyDescent="0.3">
      <c r="A1" s="113" t="s">
        <v>36</v>
      </c>
      <c r="B1" s="113"/>
      <c r="C1" s="113"/>
      <c r="D1" s="113"/>
      <c r="E1" s="113"/>
    </row>
    <row r="2" spans="1:8" ht="20.25" x14ac:dyDescent="0.3">
      <c r="A2" s="114" t="s">
        <v>49</v>
      </c>
      <c r="B2" s="114"/>
      <c r="C2" s="114"/>
      <c r="D2" s="114"/>
      <c r="E2" s="114"/>
    </row>
    <row r="3" spans="1:8" ht="20.25" x14ac:dyDescent="0.3">
      <c r="A3" s="114" t="s">
        <v>155</v>
      </c>
      <c r="B3" s="114"/>
      <c r="C3" s="114"/>
      <c r="D3" s="114"/>
      <c r="E3" s="114"/>
    </row>
    <row r="4" spans="1:8" ht="18.75" x14ac:dyDescent="0.3">
      <c r="A4" s="112" t="s">
        <v>34</v>
      </c>
      <c r="B4" s="112"/>
      <c r="C4" s="112"/>
      <c r="D4" s="112"/>
      <c r="E4" s="112"/>
    </row>
    <row r="5" spans="1:8" ht="7.5" customHeight="1" x14ac:dyDescent="0.3">
      <c r="A5" s="5"/>
      <c r="B5" s="5"/>
      <c r="C5" s="5"/>
      <c r="D5" s="5"/>
      <c r="E5" s="5"/>
    </row>
    <row r="6" spans="1:8" ht="24.75" customHeight="1" x14ac:dyDescent="0.3">
      <c r="A6" s="1"/>
      <c r="B6" s="1"/>
      <c r="C6" s="111">
        <v>43555</v>
      </c>
      <c r="D6" s="6">
        <v>1996</v>
      </c>
      <c r="E6" s="111">
        <v>43190</v>
      </c>
      <c r="F6" s="5" t="s">
        <v>76</v>
      </c>
      <c r="G6" s="5" t="s">
        <v>87</v>
      </c>
      <c r="H6" s="5"/>
    </row>
    <row r="7" spans="1:8" ht="18.75" x14ac:dyDescent="0.3">
      <c r="A7" s="3" t="s">
        <v>17</v>
      </c>
      <c r="B7" s="1"/>
      <c r="D7" s="2"/>
      <c r="F7" s="2"/>
      <c r="H7" s="2"/>
    </row>
    <row r="8" spans="1:8" ht="18.75" x14ac:dyDescent="0.3">
      <c r="A8" s="3"/>
      <c r="B8" s="1" t="s">
        <v>50</v>
      </c>
      <c r="C8" s="18">
        <v>2787932237.9899998</v>
      </c>
      <c r="D8" s="21"/>
      <c r="E8" s="18">
        <v>3966488652.54</v>
      </c>
      <c r="F8" s="21">
        <f>+C8-E8</f>
        <v>-1178556414.5500002</v>
      </c>
      <c r="G8" s="58">
        <f t="shared" ref="G8:G12" si="0">+C8*100/E8-100</f>
        <v>-29.712839687447328</v>
      </c>
      <c r="H8" s="21"/>
    </row>
    <row r="9" spans="1:8" ht="18.75" x14ac:dyDescent="0.3">
      <c r="A9" s="1"/>
      <c r="B9" s="1" t="s">
        <v>51</v>
      </c>
      <c r="C9" s="18">
        <v>50635025659.839996</v>
      </c>
      <c r="D9" s="21"/>
      <c r="E9" s="18">
        <v>48805253526.949997</v>
      </c>
      <c r="F9" s="21">
        <f t="shared" ref="F9:F55" si="1">+C9-E9</f>
        <v>1829772132.8899994</v>
      </c>
      <c r="G9" s="58">
        <f t="shared" si="0"/>
        <v>3.7491294495163601</v>
      </c>
      <c r="H9" s="21"/>
    </row>
    <row r="10" spans="1:8" ht="18.75" x14ac:dyDescent="0.3">
      <c r="A10" s="1"/>
      <c r="B10" s="1" t="s">
        <v>61</v>
      </c>
      <c r="C10" s="18">
        <v>1601793239.8800001</v>
      </c>
      <c r="D10" s="21"/>
      <c r="E10" s="18">
        <v>1514737821.8499999</v>
      </c>
      <c r="F10" s="21">
        <f t="shared" si="1"/>
        <v>87055418.03000021</v>
      </c>
      <c r="G10" s="58">
        <f t="shared" si="0"/>
        <v>5.7472267988711394</v>
      </c>
      <c r="H10" s="21"/>
    </row>
    <row r="11" spans="1:8" ht="18.75" x14ac:dyDescent="0.3">
      <c r="A11" s="1"/>
      <c r="B11" s="1" t="s">
        <v>69</v>
      </c>
      <c r="C11" s="18">
        <f>95573014352.93+632960900138.68</f>
        <v>728533914491.61011</v>
      </c>
      <c r="D11" s="21"/>
      <c r="E11" s="18">
        <f>68173019809.32+306118877432.15</f>
        <v>374291897241.47003</v>
      </c>
      <c r="F11" s="21">
        <f t="shared" si="1"/>
        <v>354242017250.14008</v>
      </c>
      <c r="G11" s="58">
        <f t="shared" si="0"/>
        <v>94.643250324386543</v>
      </c>
      <c r="H11" s="21"/>
    </row>
    <row r="12" spans="1:8" ht="18.75" x14ac:dyDescent="0.3">
      <c r="A12" s="1"/>
      <c r="B12" s="1"/>
      <c r="C12" s="26">
        <f>SUM(C8:C11)</f>
        <v>783558665629.32007</v>
      </c>
      <c r="D12" s="21"/>
      <c r="E12" s="26">
        <f>SUM(E8:E11)</f>
        <v>428578377242.81006</v>
      </c>
      <c r="F12" s="20">
        <f t="shared" si="1"/>
        <v>354980288386.51001</v>
      </c>
      <c r="G12" s="60">
        <f t="shared" si="0"/>
        <v>82.827391029435148</v>
      </c>
      <c r="H12" s="20"/>
    </row>
    <row r="13" spans="1:8" ht="18.75" x14ac:dyDescent="0.3">
      <c r="A13" s="3" t="s">
        <v>52</v>
      </c>
      <c r="B13" s="1"/>
      <c r="C13" s="74"/>
      <c r="D13" s="21"/>
      <c r="E13" s="74"/>
      <c r="F13" s="21"/>
      <c r="G13" s="58"/>
      <c r="H13" s="28"/>
    </row>
    <row r="14" spans="1:8" ht="18.75" x14ac:dyDescent="0.3">
      <c r="A14" s="3"/>
      <c r="B14" s="1" t="s">
        <v>53</v>
      </c>
      <c r="C14" s="18">
        <v>-3337869344.6799998</v>
      </c>
      <c r="D14" s="21"/>
      <c r="E14" s="18">
        <v>-3421843888.3400002</v>
      </c>
      <c r="F14" s="21">
        <f t="shared" si="1"/>
        <v>83974543.660000324</v>
      </c>
      <c r="G14" s="58">
        <f>+C14*100/E14-100</f>
        <v>-2.454072903388294</v>
      </c>
      <c r="H14" s="21"/>
    </row>
    <row r="15" spans="1:8" ht="18.75" x14ac:dyDescent="0.3">
      <c r="A15" s="3"/>
      <c r="B15" s="1" t="s">
        <v>18</v>
      </c>
      <c r="C15" s="18">
        <v>-20554802799.25</v>
      </c>
      <c r="D15" s="21"/>
      <c r="E15" s="18">
        <v>-20944553827.09</v>
      </c>
      <c r="F15" s="21">
        <f t="shared" si="1"/>
        <v>389751027.84000015</v>
      </c>
      <c r="G15" s="58">
        <f>+C15*100/E15-100</f>
        <v>-1.8608705206023046</v>
      </c>
      <c r="H15" s="21"/>
    </row>
    <row r="16" spans="1:8" ht="18.75" x14ac:dyDescent="0.3">
      <c r="A16" s="3"/>
      <c r="B16" s="1" t="s">
        <v>70</v>
      </c>
      <c r="C16" s="18">
        <f>-115497430801.52-612394370782.33</f>
        <v>-727891801583.84998</v>
      </c>
      <c r="D16" s="21"/>
      <c r="E16" s="18">
        <f>-112312761465.77-262217086670.83</f>
        <v>-374529848136.59998</v>
      </c>
      <c r="F16" s="21">
        <f t="shared" si="1"/>
        <v>-353361953447.25</v>
      </c>
      <c r="G16" s="58">
        <f>+C16*100/E16-100</f>
        <v>94.348142132151366</v>
      </c>
      <c r="H16" s="21"/>
    </row>
    <row r="17" spans="1:8" ht="18.75" x14ac:dyDescent="0.3">
      <c r="A17" s="3"/>
      <c r="B17" s="1"/>
      <c r="C17" s="26">
        <f>SUM(C14:C16)</f>
        <v>-751784473727.78003</v>
      </c>
      <c r="D17" s="21"/>
      <c r="E17" s="26">
        <f>SUM(E14:E16)</f>
        <v>-398896245852.02997</v>
      </c>
      <c r="F17" s="20">
        <f t="shared" si="1"/>
        <v>-352888227875.75006</v>
      </c>
      <c r="G17" s="60">
        <f>+C17*100/E17-100</f>
        <v>88.466169222022074</v>
      </c>
      <c r="H17" s="20"/>
    </row>
    <row r="18" spans="1:8" ht="30" customHeight="1" x14ac:dyDescent="0.3">
      <c r="A18" s="3" t="s">
        <v>54</v>
      </c>
      <c r="B18" s="1"/>
      <c r="C18" s="26">
        <f>C12+C17</f>
        <v>31774191901.540039</v>
      </c>
      <c r="D18" s="21"/>
      <c r="E18" s="26">
        <f>E12+E17</f>
        <v>29682131390.78009</v>
      </c>
      <c r="F18" s="20">
        <f t="shared" si="1"/>
        <v>2092060510.7599487</v>
      </c>
      <c r="G18" s="60">
        <f>+C18*100/E18-100</f>
        <v>7.0482152484837712</v>
      </c>
      <c r="H18" s="20"/>
    </row>
    <row r="19" spans="1:8" ht="18.75" x14ac:dyDescent="0.3">
      <c r="A19" s="3"/>
      <c r="B19" s="1"/>
      <c r="C19" s="20"/>
      <c r="D19" s="21"/>
      <c r="E19" s="20"/>
      <c r="F19" s="21"/>
      <c r="G19" s="58"/>
      <c r="H19" s="20"/>
    </row>
    <row r="20" spans="1:8" ht="18.75" x14ac:dyDescent="0.3">
      <c r="A20" s="3" t="s">
        <v>19</v>
      </c>
      <c r="B20" s="1"/>
      <c r="C20" s="20"/>
      <c r="D20" s="21"/>
      <c r="E20" s="20"/>
      <c r="F20" s="21"/>
      <c r="G20" s="58"/>
      <c r="H20" s="20"/>
    </row>
    <row r="21" spans="1:8" ht="18.75" x14ac:dyDescent="0.3">
      <c r="A21" s="3"/>
      <c r="B21" s="1" t="s">
        <v>74</v>
      </c>
      <c r="C21" s="18">
        <v>-17822632934.57</v>
      </c>
      <c r="D21" s="21"/>
      <c r="E21" s="18">
        <v>-14324556265.99</v>
      </c>
      <c r="F21" s="21">
        <f t="shared" si="1"/>
        <v>-3498076668.5799999</v>
      </c>
      <c r="G21" s="58">
        <f>+C21*100/E21-100</f>
        <v>24.420139818817916</v>
      </c>
      <c r="H21" s="21"/>
    </row>
    <row r="22" spans="1:8" ht="18.75" x14ac:dyDescent="0.3">
      <c r="A22" s="3"/>
      <c r="B22" s="1" t="s">
        <v>75</v>
      </c>
      <c r="C22" s="18">
        <v>8059143798.46</v>
      </c>
      <c r="D22" s="21"/>
      <c r="E22" s="18">
        <v>5959961430.79</v>
      </c>
      <c r="F22" s="21">
        <f t="shared" si="1"/>
        <v>2099182367.6700001</v>
      </c>
      <c r="G22" s="58">
        <f>+C22*100/E22-100</f>
        <v>35.221408595453795</v>
      </c>
      <c r="H22" s="21"/>
    </row>
    <row r="23" spans="1:8" ht="18.75" x14ac:dyDescent="0.3">
      <c r="A23" s="3"/>
      <c r="B23" s="1"/>
      <c r="C23" s="26">
        <f>SUM(C21:C22)</f>
        <v>-9763489136.1100006</v>
      </c>
      <c r="D23" s="21"/>
      <c r="E23" s="26">
        <f>SUM(E21:E22)</f>
        <v>-8364594835.1999998</v>
      </c>
      <c r="F23" s="20">
        <f t="shared" si="1"/>
        <v>-1398894300.9100008</v>
      </c>
      <c r="G23" s="75">
        <f>+C23*100/E23-100</f>
        <v>16.723993552241822</v>
      </c>
      <c r="H23" s="20"/>
    </row>
    <row r="24" spans="1:8" ht="29.25" customHeight="1" x14ac:dyDescent="0.3">
      <c r="A24" s="3" t="s">
        <v>55</v>
      </c>
      <c r="B24" s="1"/>
      <c r="C24" s="26">
        <f>C18+C23</f>
        <v>22010702765.430038</v>
      </c>
      <c r="D24" s="21"/>
      <c r="E24" s="26">
        <f>E18+E23</f>
        <v>21317536555.58009</v>
      </c>
      <c r="F24" s="20">
        <f t="shared" si="1"/>
        <v>693166209.84994888</v>
      </c>
      <c r="G24" s="75">
        <f>+C24*100/E24-100</f>
        <v>3.2516243518227128</v>
      </c>
      <c r="H24" s="20"/>
    </row>
    <row r="25" spans="1:8" ht="12" customHeight="1" x14ac:dyDescent="0.3">
      <c r="A25" s="3"/>
      <c r="B25" s="1"/>
      <c r="C25" s="20"/>
      <c r="D25" s="21"/>
      <c r="E25" s="20"/>
      <c r="F25" s="21"/>
      <c r="G25" s="58"/>
      <c r="H25" s="20"/>
    </row>
    <row r="26" spans="1:8" ht="18.75" x14ac:dyDescent="0.3">
      <c r="A26" s="3" t="s">
        <v>20</v>
      </c>
      <c r="B26" s="1"/>
      <c r="C26" s="21"/>
      <c r="D26" s="21"/>
      <c r="E26" s="21"/>
      <c r="F26" s="21"/>
      <c r="G26" s="58"/>
      <c r="H26" s="21"/>
    </row>
    <row r="27" spans="1:8" ht="18.75" x14ac:dyDescent="0.3">
      <c r="A27" s="3"/>
      <c r="B27" s="1" t="s">
        <v>21</v>
      </c>
      <c r="C27" s="18">
        <v>5492197698.3100004</v>
      </c>
      <c r="D27" s="21"/>
      <c r="E27" s="18">
        <v>4537181967.8000002</v>
      </c>
      <c r="F27" s="21">
        <f t="shared" si="1"/>
        <v>955015730.51000023</v>
      </c>
      <c r="G27" s="58">
        <f>+C27*100/E27-100</f>
        <v>21.048653928532445</v>
      </c>
      <c r="H27" s="21"/>
    </row>
    <row r="28" spans="1:8" ht="18.75" x14ac:dyDescent="0.3">
      <c r="A28" s="3"/>
      <c r="B28" s="1" t="s">
        <v>22</v>
      </c>
      <c r="C28" s="68">
        <v>-1405638593.6900001</v>
      </c>
      <c r="D28" s="21"/>
      <c r="E28" s="68">
        <v>-941556550.63</v>
      </c>
      <c r="F28" s="21">
        <f t="shared" si="1"/>
        <v>-464082043.06000006</v>
      </c>
      <c r="G28" s="58">
        <f>+C28*100/E28-100</f>
        <v>49.28881252533165</v>
      </c>
      <c r="H28" s="21"/>
    </row>
    <row r="29" spans="1:8" ht="18.75" x14ac:dyDescent="0.3">
      <c r="A29" s="3"/>
      <c r="B29" s="1"/>
      <c r="C29" s="26">
        <f>SUM(C27:C28)</f>
        <v>4086559104.6200004</v>
      </c>
      <c r="D29" s="21"/>
      <c r="E29" s="26">
        <f>SUM(E27:E28)</f>
        <v>3595625417.1700001</v>
      </c>
      <c r="F29" s="20">
        <f t="shared" si="1"/>
        <v>490933687.45000029</v>
      </c>
      <c r="G29" s="75">
        <f>+C29*100/E29-100</f>
        <v>13.653638254576549</v>
      </c>
      <c r="H29" s="20"/>
    </row>
    <row r="30" spans="1:8" ht="29.25" customHeight="1" x14ac:dyDescent="0.3">
      <c r="A30" s="3" t="s">
        <v>23</v>
      </c>
      <c r="B30" s="1"/>
      <c r="C30" s="26">
        <f>C24+C29</f>
        <v>26097261870.050037</v>
      </c>
      <c r="D30" s="21"/>
      <c r="E30" s="26">
        <f>E24+E29</f>
        <v>24913161972.750092</v>
      </c>
      <c r="F30" s="20">
        <f t="shared" si="1"/>
        <v>1184099897.2999458</v>
      </c>
      <c r="G30" s="75">
        <f>+C30*100/E30-100</f>
        <v>4.7529089185672717</v>
      </c>
      <c r="H30" s="20"/>
    </row>
    <row r="31" spans="1:8" ht="10.5" customHeight="1" x14ac:dyDescent="0.3">
      <c r="A31" s="3"/>
      <c r="B31" s="1"/>
      <c r="C31" s="21"/>
      <c r="D31" s="21"/>
      <c r="E31" s="21"/>
      <c r="F31" s="21"/>
      <c r="G31" s="58"/>
      <c r="H31" s="21"/>
    </row>
    <row r="32" spans="1:8" ht="18.75" x14ac:dyDescent="0.3">
      <c r="A32" s="3" t="s">
        <v>24</v>
      </c>
      <c r="B32" s="1"/>
      <c r="C32" s="21"/>
      <c r="D32" s="21"/>
      <c r="E32" s="21"/>
      <c r="F32" s="21"/>
      <c r="G32" s="58"/>
      <c r="H32" s="21"/>
    </row>
    <row r="33" spans="1:8" ht="18.75" x14ac:dyDescent="0.3">
      <c r="A33" s="3"/>
      <c r="B33" s="1" t="s">
        <v>25</v>
      </c>
      <c r="C33" s="18">
        <v>8042108239.1099997</v>
      </c>
      <c r="D33" s="21"/>
      <c r="E33" s="18">
        <v>8359937059.4899998</v>
      </c>
      <c r="F33" s="21">
        <f t="shared" si="1"/>
        <v>-317828820.38000011</v>
      </c>
      <c r="G33" s="58">
        <f t="shared" ref="G33:G44" si="2">+C33*100/E33-100</f>
        <v>-3.8018087710266713</v>
      </c>
      <c r="H33" s="21"/>
    </row>
    <row r="34" spans="1:8" ht="18.75" x14ac:dyDescent="0.3">
      <c r="A34" s="3"/>
      <c r="B34" s="1" t="s">
        <v>96</v>
      </c>
      <c r="C34" s="18">
        <v>0</v>
      </c>
      <c r="D34" s="21"/>
      <c r="E34" s="18">
        <v>0</v>
      </c>
      <c r="F34" s="21"/>
      <c r="G34" s="58"/>
      <c r="H34" s="21"/>
    </row>
    <row r="35" spans="1:8" ht="18.75" x14ac:dyDescent="0.3">
      <c r="A35" s="3"/>
      <c r="B35" s="1" t="s">
        <v>66</v>
      </c>
      <c r="C35" s="18">
        <v>5117861410.5699997</v>
      </c>
      <c r="D35" s="21"/>
      <c r="E35" s="18">
        <v>5112585096.1499996</v>
      </c>
      <c r="F35" s="21">
        <f t="shared" si="1"/>
        <v>5276314.4200000763</v>
      </c>
      <c r="G35" s="58">
        <f t="shared" si="2"/>
        <v>0.10320247625753609</v>
      </c>
      <c r="H35" s="21"/>
    </row>
    <row r="36" spans="1:8" ht="18.75" x14ac:dyDescent="0.3">
      <c r="A36" s="3"/>
      <c r="B36" s="1"/>
      <c r="C36" s="26">
        <f>SUM(C33:C35)</f>
        <v>13159969649.68</v>
      </c>
      <c r="D36" s="21"/>
      <c r="E36" s="26">
        <f>SUM(E33:E35)</f>
        <v>13472522155.639999</v>
      </c>
      <c r="F36" s="20">
        <f t="shared" si="1"/>
        <v>-312552505.95999908</v>
      </c>
      <c r="G36" s="75">
        <f t="shared" si="2"/>
        <v>-2.3199257150908181</v>
      </c>
      <c r="H36" s="20"/>
    </row>
    <row r="37" spans="1:8" ht="18.75" x14ac:dyDescent="0.3">
      <c r="A37" s="3" t="s">
        <v>56</v>
      </c>
      <c r="B37" s="1"/>
      <c r="C37" s="21"/>
      <c r="D37" s="21"/>
      <c r="E37" s="21"/>
      <c r="F37" s="21"/>
      <c r="G37" s="58"/>
      <c r="H37" s="21"/>
    </row>
    <row r="38" spans="1:8" ht="18.75" x14ac:dyDescent="0.3">
      <c r="A38" s="3"/>
      <c r="B38" s="1" t="s">
        <v>26</v>
      </c>
      <c r="C38" s="18">
        <v>-17272344771.119999</v>
      </c>
      <c r="D38" s="21"/>
      <c r="E38" s="18">
        <v>-16207387564.49</v>
      </c>
      <c r="F38" s="21">
        <f t="shared" si="1"/>
        <v>-1064957206.6299992</v>
      </c>
      <c r="G38" s="58">
        <f t="shared" si="2"/>
        <v>6.5708134786836041</v>
      </c>
      <c r="H38" s="21"/>
    </row>
    <row r="39" spans="1:8" ht="18.75" x14ac:dyDescent="0.3">
      <c r="A39" s="3"/>
      <c r="B39" s="1" t="s">
        <v>57</v>
      </c>
      <c r="C39" s="18">
        <f>-148709609.63-12632293612.82</f>
        <v>-12781003222.449999</v>
      </c>
      <c r="D39" s="21"/>
      <c r="E39" s="18">
        <f>-144211947.54-12776442862.99</f>
        <v>-12920654810.530001</v>
      </c>
      <c r="F39" s="21">
        <f t="shared" si="1"/>
        <v>139651588.08000183</v>
      </c>
      <c r="G39" s="58">
        <f t="shared" si="2"/>
        <v>-1.0808398655321128</v>
      </c>
      <c r="H39" s="21"/>
    </row>
    <row r="40" spans="1:8" ht="18.75" x14ac:dyDescent="0.3">
      <c r="A40" s="3"/>
      <c r="B40" s="1" t="s">
        <v>27</v>
      </c>
      <c r="C40" s="18">
        <v>-841612203.62</v>
      </c>
      <c r="D40" s="21"/>
      <c r="E40" s="18">
        <v>-884069942.32000005</v>
      </c>
      <c r="F40" s="21">
        <f t="shared" si="1"/>
        <v>42457738.700000048</v>
      </c>
      <c r="G40" s="58">
        <f t="shared" si="2"/>
        <v>-4.8025316400398452</v>
      </c>
      <c r="H40" s="21"/>
    </row>
    <row r="41" spans="1:8" ht="18.75" x14ac:dyDescent="0.3">
      <c r="A41" s="3"/>
      <c r="B41" s="1" t="s">
        <v>28</v>
      </c>
      <c r="C41" s="18">
        <v>-873602588.33000004</v>
      </c>
      <c r="D41" s="21"/>
      <c r="E41" s="18">
        <v>-960760025.00999999</v>
      </c>
      <c r="F41" s="21">
        <f t="shared" si="1"/>
        <v>87157436.679999948</v>
      </c>
      <c r="G41" s="58">
        <f t="shared" si="2"/>
        <v>-9.071717641363449</v>
      </c>
      <c r="H41" s="21"/>
    </row>
    <row r="42" spans="1:8" ht="18.75" x14ac:dyDescent="0.3">
      <c r="A42" s="3"/>
      <c r="B42" s="1" t="s">
        <v>81</v>
      </c>
      <c r="C42" s="18">
        <f>-720911328.85-18385455-2559828003.41</f>
        <v>-3299124787.2599998</v>
      </c>
      <c r="D42" s="21"/>
      <c r="E42" s="18">
        <f>-657195360.3-3340000-4652441928.69</f>
        <v>-5312977288.9899998</v>
      </c>
      <c r="F42" s="21">
        <f t="shared" si="1"/>
        <v>2013852501.73</v>
      </c>
      <c r="G42" s="58">
        <f t="shared" si="2"/>
        <v>-37.904406365584791</v>
      </c>
      <c r="H42" s="21"/>
    </row>
    <row r="43" spans="1:8" ht="18.75" x14ac:dyDescent="0.3">
      <c r="A43" s="3"/>
      <c r="B43" s="1"/>
      <c r="C43" s="26">
        <f>SUM(C38:C42)</f>
        <v>-35067687572.779999</v>
      </c>
      <c r="D43" s="21"/>
      <c r="E43" s="26">
        <f>SUM(E38:E42)</f>
        <v>-36285849631.339996</v>
      </c>
      <c r="F43" s="20">
        <f t="shared" si="1"/>
        <v>1218162058.5599976</v>
      </c>
      <c r="G43" s="75">
        <f t="shared" si="2"/>
        <v>-3.3571270093890035</v>
      </c>
      <c r="H43" s="20"/>
    </row>
    <row r="44" spans="1:8" ht="30" customHeight="1" x14ac:dyDescent="0.3">
      <c r="A44" s="3" t="s">
        <v>29</v>
      </c>
      <c r="B44" s="3"/>
      <c r="C44" s="26">
        <f>+C30+C36+C43</f>
        <v>4189543946.9500427</v>
      </c>
      <c r="D44" s="20"/>
      <c r="E44" s="26">
        <f>+E30+E36+E43</f>
        <v>2099834497.0500946</v>
      </c>
      <c r="F44" s="20">
        <f t="shared" si="1"/>
        <v>2089709449.8999481</v>
      </c>
      <c r="G44" s="75">
        <f t="shared" si="2"/>
        <v>99.517816896313946</v>
      </c>
      <c r="H44" s="20"/>
    </row>
    <row r="45" spans="1:8" ht="10.5" customHeight="1" x14ac:dyDescent="0.3">
      <c r="A45" s="3"/>
      <c r="B45" s="3"/>
      <c r="C45" s="20"/>
      <c r="D45" s="20"/>
      <c r="E45" s="20"/>
      <c r="F45" s="21"/>
      <c r="G45" s="58"/>
      <c r="H45" s="20"/>
    </row>
    <row r="46" spans="1:8" ht="18.75" x14ac:dyDescent="0.3">
      <c r="A46" s="3" t="s">
        <v>30</v>
      </c>
      <c r="B46" s="1"/>
      <c r="C46" s="21"/>
      <c r="D46" s="21"/>
      <c r="E46" s="21"/>
      <c r="F46" s="21"/>
      <c r="G46" s="58"/>
      <c r="H46" s="21"/>
    </row>
    <row r="47" spans="1:8" ht="18.75" x14ac:dyDescent="0.3">
      <c r="A47" s="3"/>
      <c r="B47" s="1" t="s">
        <v>31</v>
      </c>
      <c r="C47" s="76">
        <v>3273915.67</v>
      </c>
      <c r="D47" s="21"/>
      <c r="E47" s="76">
        <v>1247525997.6500001</v>
      </c>
      <c r="F47" s="21">
        <f t="shared" si="1"/>
        <v>-1244252081.98</v>
      </c>
      <c r="G47" s="58">
        <f t="shared" ref="G47:G55" si="3">+C47*100/E47-100</f>
        <v>-99.737567339184338</v>
      </c>
      <c r="H47" s="21"/>
    </row>
    <row r="48" spans="1:8" ht="18.75" x14ac:dyDescent="0.3">
      <c r="A48" s="3"/>
      <c r="B48" s="1" t="s">
        <v>67</v>
      </c>
      <c r="C48" s="77">
        <v>0</v>
      </c>
      <c r="D48" s="21"/>
      <c r="E48" s="77">
        <v>0</v>
      </c>
      <c r="F48" s="21">
        <f t="shared" si="1"/>
        <v>0</v>
      </c>
      <c r="G48" s="58" t="e">
        <f t="shared" si="3"/>
        <v>#DIV/0!</v>
      </c>
      <c r="H48" s="21"/>
    </row>
    <row r="49" spans="1:9" ht="18.75" x14ac:dyDescent="0.3">
      <c r="A49" s="3"/>
      <c r="B49" s="1"/>
      <c r="C49" s="26">
        <f>SUM(C47:C48)</f>
        <v>3273915.67</v>
      </c>
      <c r="D49" s="21"/>
      <c r="E49" s="26">
        <f>SUM(E47:E48)</f>
        <v>1247525997.6500001</v>
      </c>
      <c r="F49" s="20">
        <f t="shared" si="1"/>
        <v>-1244252081.98</v>
      </c>
      <c r="G49" s="75">
        <f t="shared" si="3"/>
        <v>-99.737567339184338</v>
      </c>
      <c r="H49" s="20"/>
    </row>
    <row r="50" spans="1:9" ht="18.75" x14ac:dyDescent="0.3">
      <c r="A50" s="3"/>
      <c r="B50" s="1"/>
      <c r="C50" s="20"/>
      <c r="D50" s="21"/>
      <c r="E50" s="20"/>
      <c r="F50" s="21"/>
      <c r="G50" s="58"/>
      <c r="H50" s="29"/>
    </row>
    <row r="51" spans="1:9" ht="29.25" customHeight="1" x14ac:dyDescent="0.3">
      <c r="A51" s="3" t="s">
        <v>32</v>
      </c>
      <c r="B51" s="1"/>
      <c r="C51" s="23">
        <f>+C44+C49</f>
        <v>4192817862.6200428</v>
      </c>
      <c r="D51" s="21"/>
      <c r="E51" s="23">
        <f>+E44+E49</f>
        <v>3347360494.7000947</v>
      </c>
      <c r="F51" s="21">
        <f t="shared" si="1"/>
        <v>845457367.9199481</v>
      </c>
      <c r="G51" s="60">
        <f t="shared" si="3"/>
        <v>25.257434006841152</v>
      </c>
      <c r="H51" s="20"/>
    </row>
    <row r="52" spans="1:9" ht="18.75" x14ac:dyDescent="0.3">
      <c r="A52" s="3"/>
      <c r="B52" s="1"/>
      <c r="C52" s="21"/>
      <c r="D52" s="21"/>
      <c r="E52" s="21"/>
      <c r="F52" s="21"/>
      <c r="G52" s="58"/>
      <c r="H52" s="21"/>
    </row>
    <row r="53" spans="1:9" ht="18.75" x14ac:dyDescent="0.3">
      <c r="A53" s="3"/>
      <c r="B53" s="1" t="s">
        <v>33</v>
      </c>
      <c r="C53" s="79">
        <v>0</v>
      </c>
      <c r="D53" s="21"/>
      <c r="E53" s="79">
        <v>0</v>
      </c>
      <c r="F53" s="21">
        <f t="shared" si="1"/>
        <v>0</v>
      </c>
      <c r="G53" s="78" t="e">
        <f t="shared" si="3"/>
        <v>#DIV/0!</v>
      </c>
      <c r="H53" s="21"/>
    </row>
    <row r="54" spans="1:9" ht="15.75" customHeight="1" x14ac:dyDescent="0.3">
      <c r="A54" s="3"/>
      <c r="B54" s="1"/>
      <c r="C54" s="21"/>
      <c r="D54" s="21"/>
      <c r="E54" s="21"/>
      <c r="F54" s="21"/>
      <c r="G54" s="58"/>
      <c r="H54" s="21"/>
    </row>
    <row r="55" spans="1:9" ht="19.5" thickBot="1" x14ac:dyDescent="0.35">
      <c r="A55" s="3" t="s">
        <v>58</v>
      </c>
      <c r="B55" s="1"/>
      <c r="C55" s="22">
        <f>C51+C53</f>
        <v>4192817862.6200428</v>
      </c>
      <c r="D55" s="21"/>
      <c r="E55" s="22">
        <f>E51+E53</f>
        <v>3347360494.7000947</v>
      </c>
      <c r="F55" s="20">
        <f t="shared" si="1"/>
        <v>845457367.9199481</v>
      </c>
      <c r="G55" s="75">
        <f t="shared" si="3"/>
        <v>25.257434006841152</v>
      </c>
      <c r="H55" s="20"/>
      <c r="I55" s="28"/>
    </row>
    <row r="56" spans="1:9" ht="19.5" thickTop="1" x14ac:dyDescent="0.3">
      <c r="A56" s="3"/>
      <c r="B56" s="1"/>
      <c r="C56" s="21"/>
      <c r="D56" s="21"/>
      <c r="E56" s="21"/>
    </row>
    <row r="57" spans="1:9" ht="18.75" x14ac:dyDescent="0.3">
      <c r="A57" s="112" t="s">
        <v>80</v>
      </c>
      <c r="B57" s="112"/>
      <c r="C57" s="112"/>
      <c r="D57" s="112"/>
      <c r="E57" s="112"/>
    </row>
    <row r="58" spans="1:9" ht="18.75" x14ac:dyDescent="0.3">
      <c r="A58" s="5"/>
      <c r="B58" s="5"/>
      <c r="C58" s="5"/>
      <c r="D58" s="5"/>
      <c r="E58" s="5"/>
    </row>
    <row r="59" spans="1:9" ht="18.75" x14ac:dyDescent="0.3">
      <c r="A59" s="3"/>
      <c r="B59" s="1"/>
      <c r="C59" s="21"/>
      <c r="D59" s="21"/>
      <c r="E59" s="21"/>
    </row>
    <row r="60" spans="1:9" ht="18.75" x14ac:dyDescent="0.3">
      <c r="A60" s="34" t="s">
        <v>148</v>
      </c>
      <c r="B60" s="37"/>
      <c r="C60" s="37"/>
      <c r="D60" s="37"/>
      <c r="E60" s="37"/>
      <c r="F60" s="37"/>
      <c r="G60" s="92"/>
      <c r="H60" s="27"/>
    </row>
    <row r="61" spans="1:9" ht="11.25" customHeight="1" x14ac:dyDescent="0.3">
      <c r="A61" s="36" t="s">
        <v>149</v>
      </c>
      <c r="F61"/>
      <c r="G61" s="92"/>
      <c r="H61" s="1"/>
    </row>
    <row r="62" spans="1:9" ht="18.75" x14ac:dyDescent="0.3">
      <c r="A62" s="36"/>
      <c r="C62" s="40"/>
      <c r="D62" s="40"/>
      <c r="E62" s="40"/>
      <c r="F62" s="41"/>
      <c r="G62" s="42"/>
      <c r="H62" s="42"/>
    </row>
    <row r="63" spans="1:9" ht="18.75" x14ac:dyDescent="0.3">
      <c r="A63" s="34"/>
      <c r="B63" s="35"/>
      <c r="C63" s="40"/>
      <c r="D63" s="40"/>
      <c r="E63" s="40"/>
      <c r="F63" s="41"/>
      <c r="G63" s="42"/>
      <c r="H63" s="42"/>
    </row>
    <row r="64" spans="1:9" ht="18.75" x14ac:dyDescent="0.3">
      <c r="A64" s="38"/>
      <c r="B64" s="39"/>
      <c r="C64" s="40"/>
      <c r="D64" s="40"/>
      <c r="E64" s="40"/>
      <c r="F64" s="41"/>
      <c r="G64" s="42"/>
      <c r="H64" s="42"/>
    </row>
    <row r="65" spans="1:5" ht="18.75" x14ac:dyDescent="0.3">
      <c r="A65" s="3"/>
      <c r="B65" s="1"/>
      <c r="C65" s="2"/>
      <c r="D65" s="2"/>
      <c r="E65" s="2"/>
    </row>
    <row r="66" spans="1:5" ht="18.75" x14ac:dyDescent="0.3">
      <c r="A66" s="3"/>
      <c r="B66" s="1"/>
      <c r="C66" s="2"/>
      <c r="D66" s="2"/>
      <c r="E66" s="2"/>
    </row>
    <row r="67" spans="1:5" ht="18.75" x14ac:dyDescent="0.3">
      <c r="A67" s="3"/>
      <c r="B67" s="1"/>
      <c r="C67" s="2"/>
      <c r="D67" s="2"/>
      <c r="E67" s="2"/>
    </row>
    <row r="68" spans="1:5" ht="18.75" x14ac:dyDescent="0.3">
      <c r="A68" s="3"/>
      <c r="B68" s="1"/>
      <c r="C68" s="2"/>
      <c r="D68" s="2"/>
      <c r="E68" s="2"/>
    </row>
    <row r="69" spans="1:5" ht="18.75" x14ac:dyDescent="0.3">
      <c r="A69" s="3"/>
      <c r="B69" s="1"/>
      <c r="C69" s="2"/>
      <c r="D69" s="2"/>
      <c r="E69" s="2"/>
    </row>
    <row r="70" spans="1:5" ht="18.75" x14ac:dyDescent="0.3">
      <c r="A70" s="3"/>
      <c r="B70" s="1"/>
      <c r="C70" s="2"/>
      <c r="D70" s="2"/>
      <c r="E70" s="2"/>
    </row>
    <row r="71" spans="1:5" ht="18.75" x14ac:dyDescent="0.3">
      <c r="A71" s="3"/>
      <c r="B71" s="1"/>
      <c r="C71" s="2"/>
      <c r="D71" s="2"/>
      <c r="E71" s="2"/>
    </row>
    <row r="72" spans="1:5" ht="18.75" x14ac:dyDescent="0.3">
      <c r="A72" s="3"/>
      <c r="B72" s="1"/>
      <c r="C72" s="2"/>
      <c r="D72" s="2"/>
      <c r="E72" s="2"/>
    </row>
    <row r="73" spans="1:5" ht="18.75" x14ac:dyDescent="0.3">
      <c r="A73" s="3"/>
      <c r="B73" s="1"/>
      <c r="C73" s="2"/>
      <c r="D73" s="2"/>
      <c r="E73" s="2"/>
    </row>
    <row r="74" spans="1:5" ht="18.75" x14ac:dyDescent="0.3">
      <c r="A74" s="1"/>
      <c r="B74" s="1"/>
      <c r="C74" s="2"/>
      <c r="D74" s="2"/>
      <c r="E74" s="2"/>
    </row>
    <row r="75" spans="1:5" ht="18.75" x14ac:dyDescent="0.3">
      <c r="A75" s="1"/>
      <c r="B75" s="1"/>
      <c r="C75" s="2"/>
      <c r="D75" s="2"/>
      <c r="E75" s="2"/>
    </row>
    <row r="76" spans="1:5" ht="18.75" x14ac:dyDescent="0.3">
      <c r="A76" s="1"/>
      <c r="B76" s="1"/>
      <c r="C76" s="2"/>
      <c r="D76" s="2"/>
      <c r="E76" s="2"/>
    </row>
    <row r="77" spans="1:5" ht="18.75" x14ac:dyDescent="0.3">
      <c r="A77" s="1"/>
      <c r="B77" s="1"/>
      <c r="C77" s="2"/>
      <c r="D77" s="2"/>
      <c r="E77" s="2"/>
    </row>
    <row r="78" spans="1:5" ht="18.75" x14ac:dyDescent="0.3">
      <c r="A78" s="1"/>
      <c r="B78" s="1"/>
      <c r="C78" s="2"/>
      <c r="D78" s="2"/>
      <c r="E78" s="2"/>
    </row>
    <row r="79" spans="1:5" ht="18.75" x14ac:dyDescent="0.3">
      <c r="A79" s="1"/>
      <c r="B79" s="1"/>
      <c r="C79" s="2"/>
      <c r="D79" s="2"/>
      <c r="E79" s="2"/>
    </row>
    <row r="80" spans="1:5" ht="18.75" x14ac:dyDescent="0.3">
      <c r="A80" s="1"/>
      <c r="B80" s="1"/>
      <c r="C80" s="2"/>
      <c r="D80" s="2"/>
      <c r="E80" s="2"/>
    </row>
    <row r="81" spans="1:5" ht="18.75" x14ac:dyDescent="0.3">
      <c r="A81" s="1"/>
      <c r="B81" s="1"/>
      <c r="C81" s="2"/>
      <c r="D81" s="2"/>
      <c r="E81" s="2"/>
    </row>
    <row r="82" spans="1:5" ht="18.75" x14ac:dyDescent="0.3">
      <c r="A82" s="1"/>
      <c r="B82" s="1"/>
      <c r="C82" s="2"/>
      <c r="D82" s="2"/>
      <c r="E82" s="2"/>
    </row>
    <row r="83" spans="1:5" ht="18.75" x14ac:dyDescent="0.3">
      <c r="A83" s="1"/>
      <c r="B83" s="1"/>
      <c r="C83" s="2"/>
      <c r="D83" s="2"/>
      <c r="E83" s="2"/>
    </row>
    <row r="84" spans="1:5" ht="18.75" x14ac:dyDescent="0.3">
      <c r="A84" s="1"/>
      <c r="B84" s="1"/>
      <c r="C84" s="2"/>
      <c r="D84" s="2"/>
      <c r="E84" s="2"/>
    </row>
    <row r="85" spans="1:5" ht="18.75" x14ac:dyDescent="0.3">
      <c r="A85" s="1"/>
      <c r="B85" s="1"/>
      <c r="C85" s="2"/>
      <c r="D85" s="2"/>
      <c r="E85" s="2"/>
    </row>
    <row r="86" spans="1:5" ht="18.75" x14ac:dyDescent="0.3">
      <c r="A86" s="1"/>
      <c r="B86" s="1"/>
      <c r="C86" s="2"/>
      <c r="D86" s="2"/>
      <c r="E86" s="2"/>
    </row>
    <row r="87" spans="1:5" ht="18.75" x14ac:dyDescent="0.3">
      <c r="A87" s="1"/>
      <c r="B87" s="1"/>
      <c r="C87" s="2"/>
      <c r="D87" s="2"/>
      <c r="E87" s="2"/>
    </row>
    <row r="88" spans="1:5" ht="18.75" x14ac:dyDescent="0.3">
      <c r="A88" s="1"/>
      <c r="B88" s="1"/>
      <c r="C88" s="2"/>
      <c r="D88" s="2"/>
      <c r="E88" s="2"/>
    </row>
    <row r="89" spans="1:5" ht="18.75" x14ac:dyDescent="0.3">
      <c r="A89" s="1"/>
      <c r="B89" s="1"/>
      <c r="C89" s="2"/>
      <c r="D89" s="2"/>
      <c r="E89" s="2"/>
    </row>
    <row r="90" spans="1:5" ht="18.75" x14ac:dyDescent="0.3">
      <c r="A90" s="1"/>
      <c r="B90" s="1"/>
      <c r="C90" s="2"/>
      <c r="D90" s="2"/>
      <c r="E90" s="2"/>
    </row>
    <row r="91" spans="1:5" ht="18.75" x14ac:dyDescent="0.3">
      <c r="A91" s="1"/>
      <c r="B91" s="1"/>
      <c r="C91" s="2"/>
      <c r="D91" s="2"/>
      <c r="E91" s="2"/>
    </row>
    <row r="92" spans="1:5" ht="18.75" x14ac:dyDescent="0.3">
      <c r="A92" s="1"/>
      <c r="B92" s="1"/>
      <c r="C92" s="2"/>
      <c r="D92" s="2"/>
      <c r="E92" s="2"/>
    </row>
    <row r="93" spans="1:5" ht="18.75" x14ac:dyDescent="0.3">
      <c r="A93" s="1"/>
      <c r="B93" s="1"/>
      <c r="C93" s="2"/>
      <c r="D93" s="2"/>
      <c r="E93" s="2"/>
    </row>
    <row r="94" spans="1:5" ht="18.75" x14ac:dyDescent="0.3">
      <c r="A94" s="1"/>
      <c r="B94" s="1"/>
      <c r="C94" s="2"/>
      <c r="D94" s="2"/>
      <c r="E94" s="2"/>
    </row>
    <row r="95" spans="1:5" ht="18.75" x14ac:dyDescent="0.3">
      <c r="A95" s="1"/>
      <c r="B95" s="1"/>
      <c r="C95" s="2"/>
      <c r="D95" s="2"/>
      <c r="E95" s="2"/>
    </row>
    <row r="96" spans="1:5" ht="18.75" x14ac:dyDescent="0.3">
      <c r="A96" s="1"/>
      <c r="B96" s="1"/>
      <c r="C96" s="2"/>
      <c r="D96" s="2"/>
      <c r="E96" s="2"/>
    </row>
    <row r="97" spans="1:5" ht="18.75" x14ac:dyDescent="0.3">
      <c r="A97" s="1"/>
      <c r="B97" s="1"/>
      <c r="C97" s="2"/>
      <c r="D97" s="2"/>
      <c r="E97" s="2"/>
    </row>
    <row r="98" spans="1:5" ht="18.75" x14ac:dyDescent="0.3">
      <c r="A98" s="1"/>
      <c r="B98" s="1"/>
      <c r="C98" s="2"/>
      <c r="D98" s="2"/>
      <c r="E98" s="2"/>
    </row>
    <row r="99" spans="1:5" ht="18.75" x14ac:dyDescent="0.3">
      <c r="A99" s="1"/>
      <c r="B99" s="1"/>
      <c r="C99" s="2"/>
      <c r="D99" s="2"/>
      <c r="E99" s="2"/>
    </row>
    <row r="100" spans="1:5" ht="18.75" x14ac:dyDescent="0.3">
      <c r="A100" s="1"/>
      <c r="B100" s="1"/>
      <c r="C100" s="2"/>
      <c r="D100" s="2"/>
      <c r="E100" s="2"/>
    </row>
    <row r="101" spans="1:5" ht="18.75" x14ac:dyDescent="0.3">
      <c r="A101" s="1"/>
      <c r="B101" s="1"/>
      <c r="C101" s="2"/>
      <c r="D101" s="2"/>
      <c r="E101" s="2"/>
    </row>
    <row r="102" spans="1:5" ht="18.75" x14ac:dyDescent="0.3">
      <c r="A102" s="1"/>
      <c r="B102" s="1"/>
      <c r="C102" s="2"/>
      <c r="D102" s="2"/>
      <c r="E102" s="2"/>
    </row>
    <row r="103" spans="1:5" ht="18.75" x14ac:dyDescent="0.3">
      <c r="A103" s="1"/>
      <c r="B103" s="1"/>
      <c r="C103" s="2"/>
      <c r="D103" s="2"/>
      <c r="E103" s="2"/>
    </row>
    <row r="104" spans="1:5" ht="18.75" x14ac:dyDescent="0.3">
      <c r="A104" s="1"/>
      <c r="B104" s="1"/>
      <c r="C104" s="2"/>
      <c r="D104" s="2"/>
      <c r="E104" s="2"/>
    </row>
    <row r="105" spans="1:5" ht="18.75" x14ac:dyDescent="0.3">
      <c r="A105" s="1"/>
      <c r="B105" s="1"/>
      <c r="C105" s="2"/>
      <c r="D105" s="2"/>
      <c r="E105" s="2"/>
    </row>
    <row r="106" spans="1:5" ht="18.75" x14ac:dyDescent="0.3">
      <c r="A106" s="1"/>
      <c r="B106" s="1"/>
      <c r="C106" s="2"/>
      <c r="D106" s="2"/>
      <c r="E106" s="2"/>
    </row>
    <row r="107" spans="1:5" ht="18.75" x14ac:dyDescent="0.3">
      <c r="A107" s="1"/>
      <c r="B107" s="1"/>
      <c r="C107" s="2"/>
      <c r="D107" s="2"/>
      <c r="E107" s="2"/>
    </row>
    <row r="108" spans="1:5" ht="18.75" x14ac:dyDescent="0.3">
      <c r="A108" s="1"/>
      <c r="B108" s="1"/>
      <c r="C108" s="2"/>
      <c r="D108" s="2"/>
      <c r="E108" s="2"/>
    </row>
    <row r="109" spans="1:5" ht="18.75" x14ac:dyDescent="0.3">
      <c r="A109" s="1"/>
      <c r="B109" s="1"/>
      <c r="C109" s="2"/>
      <c r="D109" s="2"/>
      <c r="E109" s="2"/>
    </row>
    <row r="110" spans="1:5" ht="18.75" x14ac:dyDescent="0.3">
      <c r="A110" s="1"/>
      <c r="B110" s="1"/>
      <c r="C110" s="2"/>
      <c r="D110" s="2"/>
      <c r="E110" s="2"/>
    </row>
    <row r="111" spans="1:5" ht="18.75" x14ac:dyDescent="0.3">
      <c r="A111" s="1"/>
      <c r="B111" s="1"/>
      <c r="C111" s="2"/>
      <c r="D111" s="2"/>
      <c r="E111" s="2"/>
    </row>
    <row r="112" spans="1:5" ht="18.75" x14ac:dyDescent="0.3">
      <c r="A112" s="1"/>
      <c r="B112" s="1"/>
      <c r="C112" s="2"/>
      <c r="D112" s="2"/>
      <c r="E112" s="2"/>
    </row>
    <row r="113" spans="1:5" ht="18.75" x14ac:dyDescent="0.3">
      <c r="A113" s="1"/>
      <c r="B113" s="1"/>
      <c r="C113" s="2"/>
      <c r="D113" s="2"/>
      <c r="E113" s="2"/>
    </row>
    <row r="114" spans="1:5" ht="18.75" x14ac:dyDescent="0.3">
      <c r="A114" s="1"/>
      <c r="B114" s="1"/>
      <c r="C114" s="2"/>
      <c r="D114" s="2"/>
      <c r="E114" s="2"/>
    </row>
    <row r="115" spans="1:5" ht="18.75" x14ac:dyDescent="0.3">
      <c r="A115" s="1"/>
      <c r="B115" s="1"/>
      <c r="C115" s="2"/>
      <c r="D115" s="2"/>
      <c r="E115" s="2"/>
    </row>
    <row r="116" spans="1:5" ht="18.75" x14ac:dyDescent="0.3">
      <c r="A116" s="1"/>
      <c r="B116" s="1"/>
      <c r="C116" s="2"/>
      <c r="D116" s="2"/>
      <c r="E116" s="2"/>
    </row>
    <row r="117" spans="1:5" ht="18.75" x14ac:dyDescent="0.3">
      <c r="A117" s="1"/>
      <c r="B117" s="1"/>
      <c r="C117" s="2"/>
      <c r="D117" s="2"/>
      <c r="E117" s="2"/>
    </row>
    <row r="118" spans="1:5" ht="18.75" x14ac:dyDescent="0.3">
      <c r="A118" s="1"/>
      <c r="B118" s="1"/>
      <c r="C118" s="2"/>
      <c r="D118" s="2"/>
      <c r="E118" s="2"/>
    </row>
    <row r="119" spans="1:5" ht="18.75" x14ac:dyDescent="0.3">
      <c r="A119" s="1"/>
      <c r="B119" s="1"/>
      <c r="C119" s="2"/>
      <c r="D119" s="2"/>
      <c r="E119" s="2"/>
    </row>
    <row r="120" spans="1:5" ht="18.75" x14ac:dyDescent="0.3">
      <c r="A120" s="1"/>
      <c r="B120" s="1"/>
      <c r="C120" s="2"/>
      <c r="D120" s="2"/>
      <c r="E120" s="2"/>
    </row>
    <row r="121" spans="1:5" ht="18.75" x14ac:dyDescent="0.3">
      <c r="A121" s="1"/>
      <c r="B121" s="1"/>
      <c r="C121" s="2"/>
      <c r="D121" s="2"/>
      <c r="E121" s="2"/>
    </row>
    <row r="122" spans="1:5" ht="18.75" x14ac:dyDescent="0.3">
      <c r="A122" s="1"/>
      <c r="B122" s="1"/>
      <c r="C122" s="2"/>
      <c r="D122" s="2"/>
      <c r="E122" s="2"/>
    </row>
    <row r="123" spans="1:5" ht="18.75" x14ac:dyDescent="0.3">
      <c r="A123" s="1"/>
      <c r="B123" s="1"/>
      <c r="C123" s="2"/>
      <c r="D123" s="2"/>
      <c r="E123" s="2"/>
    </row>
    <row r="124" spans="1:5" ht="18.75" x14ac:dyDescent="0.3">
      <c r="A124" s="1"/>
      <c r="B124" s="1"/>
      <c r="C124" s="2"/>
      <c r="D124" s="2"/>
      <c r="E124" s="2"/>
    </row>
    <row r="125" spans="1:5" ht="18.75" x14ac:dyDescent="0.3">
      <c r="A125" s="1"/>
      <c r="B125" s="1"/>
      <c r="C125" s="2"/>
      <c r="D125" s="2"/>
      <c r="E125" s="2"/>
    </row>
    <row r="126" spans="1:5" ht="18.75" x14ac:dyDescent="0.3">
      <c r="A126" s="1"/>
      <c r="B126" s="1"/>
      <c r="C126" s="2"/>
      <c r="D126" s="2"/>
      <c r="E126" s="2"/>
    </row>
    <row r="127" spans="1:5" ht="18.75" x14ac:dyDescent="0.3">
      <c r="A127" s="1"/>
      <c r="B127" s="1"/>
      <c r="C127" s="2"/>
      <c r="D127" s="2"/>
      <c r="E127" s="2"/>
    </row>
    <row r="128" spans="1:5" ht="18.75" x14ac:dyDescent="0.3">
      <c r="A128" s="1"/>
      <c r="B128" s="1"/>
      <c r="C128" s="2"/>
      <c r="D128" s="2"/>
      <c r="E128" s="2"/>
    </row>
    <row r="129" spans="1:5" ht="18.75" x14ac:dyDescent="0.3">
      <c r="A129" s="1"/>
      <c r="B129" s="1"/>
      <c r="C129" s="2"/>
      <c r="D129" s="2"/>
      <c r="E129" s="2"/>
    </row>
    <row r="130" spans="1:5" ht="18.75" x14ac:dyDescent="0.3">
      <c r="A130" s="1"/>
      <c r="B130" s="1"/>
      <c r="C130" s="2"/>
      <c r="D130" s="2"/>
      <c r="E130" s="2"/>
    </row>
    <row r="131" spans="1:5" ht="18.75" x14ac:dyDescent="0.3">
      <c r="A131" s="1"/>
      <c r="B131" s="1"/>
      <c r="C131" s="2"/>
      <c r="D131" s="2"/>
      <c r="E131" s="2"/>
    </row>
    <row r="132" spans="1:5" ht="18.75" x14ac:dyDescent="0.3">
      <c r="A132" s="1"/>
      <c r="B132" s="1"/>
      <c r="C132" s="2"/>
      <c r="D132" s="2"/>
      <c r="E132" s="2"/>
    </row>
    <row r="133" spans="1:5" ht="18.75" x14ac:dyDescent="0.3">
      <c r="A133" s="1"/>
      <c r="B133" s="1"/>
      <c r="C133" s="2"/>
      <c r="D133" s="2"/>
      <c r="E133" s="2"/>
    </row>
    <row r="134" spans="1:5" ht="18.75" x14ac:dyDescent="0.3">
      <c r="A134" s="1"/>
      <c r="B134" s="1"/>
      <c r="C134" s="2"/>
      <c r="D134" s="2"/>
      <c r="E134" s="2"/>
    </row>
    <row r="135" spans="1:5" ht="18.75" x14ac:dyDescent="0.3">
      <c r="A135" s="1"/>
      <c r="B135" s="1"/>
      <c r="C135" s="2"/>
      <c r="D135" s="2"/>
      <c r="E135" s="2"/>
    </row>
    <row r="136" spans="1:5" ht="18.75" x14ac:dyDescent="0.3">
      <c r="A136" s="1"/>
      <c r="B136" s="1"/>
      <c r="C136" s="2"/>
      <c r="D136" s="2"/>
      <c r="E136" s="2"/>
    </row>
    <row r="137" spans="1:5" ht="18.75" x14ac:dyDescent="0.3">
      <c r="A137" s="1"/>
      <c r="B137" s="1"/>
      <c r="C137" s="2"/>
      <c r="D137" s="2"/>
      <c r="E137" s="2"/>
    </row>
    <row r="138" spans="1:5" ht="18.75" x14ac:dyDescent="0.3">
      <c r="A138" s="1"/>
      <c r="B138" s="1"/>
      <c r="C138" s="2"/>
      <c r="D138" s="2"/>
      <c r="E138" s="2"/>
    </row>
    <row r="139" spans="1:5" ht="18.75" x14ac:dyDescent="0.3">
      <c r="A139" s="1"/>
      <c r="B139" s="1"/>
      <c r="C139" s="2"/>
      <c r="D139" s="2"/>
      <c r="E139" s="2"/>
    </row>
    <row r="140" spans="1:5" ht="18.75" x14ac:dyDescent="0.3">
      <c r="A140" s="1"/>
      <c r="B140" s="1"/>
      <c r="C140" s="2"/>
      <c r="D140" s="2"/>
      <c r="E140" s="2"/>
    </row>
    <row r="141" spans="1:5" ht="18.75" x14ac:dyDescent="0.3">
      <c r="A141" s="1"/>
      <c r="B141" s="1"/>
      <c r="C141" s="2"/>
      <c r="D141" s="2"/>
      <c r="E141" s="2"/>
    </row>
    <row r="142" spans="1:5" ht="18.75" x14ac:dyDescent="0.3">
      <c r="A142" s="1"/>
      <c r="B142" s="1"/>
      <c r="C142" s="2"/>
      <c r="D142" s="2"/>
      <c r="E142" s="2"/>
    </row>
    <row r="143" spans="1:5" ht="18.75" x14ac:dyDescent="0.3">
      <c r="A143" s="1"/>
      <c r="B143" s="1"/>
      <c r="C143" s="2"/>
      <c r="D143" s="2"/>
      <c r="E143" s="2"/>
    </row>
    <row r="144" spans="1:5" ht="18.75" x14ac:dyDescent="0.3">
      <c r="A144" s="1"/>
      <c r="B144" s="1"/>
      <c r="C144" s="2"/>
      <c r="D144" s="2"/>
      <c r="E144" s="2"/>
    </row>
    <row r="145" spans="1:5" ht="18.75" x14ac:dyDescent="0.3">
      <c r="A145" s="1"/>
      <c r="B145" s="1"/>
      <c r="C145" s="2"/>
      <c r="D145" s="2"/>
      <c r="E145" s="2"/>
    </row>
    <row r="146" spans="1:5" ht="18.75" x14ac:dyDescent="0.3">
      <c r="A146" s="1"/>
      <c r="B146" s="1"/>
      <c r="C146" s="2"/>
      <c r="D146" s="2"/>
      <c r="E146" s="2"/>
    </row>
    <row r="147" spans="1:5" ht="18.75" x14ac:dyDescent="0.3">
      <c r="A147" s="1"/>
      <c r="B147" s="1"/>
      <c r="C147" s="2"/>
      <c r="D147" s="2"/>
      <c r="E147" s="2"/>
    </row>
    <row r="148" spans="1:5" ht="18.75" x14ac:dyDescent="0.3">
      <c r="A148" s="1"/>
      <c r="B148" s="1"/>
      <c r="C148" s="2"/>
      <c r="D148" s="2"/>
      <c r="E148" s="2"/>
    </row>
    <row r="149" spans="1:5" ht="18.75" x14ac:dyDescent="0.3">
      <c r="A149" s="1"/>
      <c r="B149" s="1"/>
      <c r="C149" s="2"/>
      <c r="D149" s="2"/>
      <c r="E149" s="2"/>
    </row>
    <row r="150" spans="1:5" ht="18.75" x14ac:dyDescent="0.3">
      <c r="A150" s="1"/>
      <c r="B150" s="1"/>
      <c r="C150" s="2"/>
      <c r="D150" s="2"/>
      <c r="E150" s="2"/>
    </row>
    <row r="151" spans="1:5" ht="18.75" x14ac:dyDescent="0.3">
      <c r="A151" s="1"/>
      <c r="B151" s="1"/>
      <c r="C151" s="2"/>
      <c r="D151" s="2"/>
      <c r="E151" s="2"/>
    </row>
    <row r="152" spans="1:5" ht="18.75" x14ac:dyDescent="0.3">
      <c r="A152" s="1"/>
      <c r="B152" s="1"/>
      <c r="C152" s="2"/>
      <c r="D152" s="2"/>
      <c r="E152" s="2"/>
    </row>
    <row r="153" spans="1:5" ht="18.75" x14ac:dyDescent="0.3">
      <c r="A153" s="1"/>
      <c r="B153" s="1"/>
      <c r="C153" s="2"/>
      <c r="D153" s="2"/>
      <c r="E153" s="2"/>
    </row>
    <row r="154" spans="1:5" ht="18.75" x14ac:dyDescent="0.3">
      <c r="A154" s="1"/>
      <c r="B154" s="1"/>
      <c r="C154" s="2"/>
      <c r="D154" s="2"/>
      <c r="E154" s="2"/>
    </row>
    <row r="155" spans="1:5" ht="18.75" x14ac:dyDescent="0.3">
      <c r="A155" s="1"/>
      <c r="B155" s="1"/>
      <c r="C155" s="2"/>
      <c r="D155" s="2"/>
      <c r="E155" s="2"/>
    </row>
    <row r="156" spans="1:5" ht="18.75" x14ac:dyDescent="0.3">
      <c r="A156" s="1"/>
      <c r="B156" s="1"/>
      <c r="C156" s="2"/>
      <c r="D156" s="2"/>
      <c r="E156" s="2"/>
    </row>
    <row r="157" spans="1:5" ht="18.75" x14ac:dyDescent="0.3">
      <c r="A157" s="1"/>
      <c r="B157" s="1"/>
      <c r="C157" s="2"/>
      <c r="D157" s="2"/>
      <c r="E157" s="2"/>
    </row>
    <row r="158" spans="1:5" ht="18.75" x14ac:dyDescent="0.3">
      <c r="A158" s="1"/>
      <c r="B158" s="1"/>
      <c r="C158" s="2"/>
      <c r="D158" s="2"/>
      <c r="E158" s="2"/>
    </row>
    <row r="159" spans="1:5" ht="18.75" x14ac:dyDescent="0.3">
      <c r="A159" s="1"/>
      <c r="B159" s="1"/>
      <c r="C159" s="2"/>
      <c r="D159" s="2"/>
      <c r="E159" s="2"/>
    </row>
    <row r="160" spans="1:5" ht="18.75" x14ac:dyDescent="0.3">
      <c r="A160" s="1"/>
      <c r="B160" s="1"/>
      <c r="C160" s="2"/>
      <c r="D160" s="2"/>
      <c r="E160" s="2"/>
    </row>
    <row r="161" spans="1:5" ht="18.75" x14ac:dyDescent="0.3">
      <c r="A161" s="1"/>
      <c r="B161" s="1"/>
      <c r="C161" s="2"/>
      <c r="D161" s="2"/>
      <c r="E161" s="2"/>
    </row>
    <row r="162" spans="1:5" ht="18.75" x14ac:dyDescent="0.3">
      <c r="A162" s="1"/>
      <c r="B162" s="1"/>
      <c r="C162" s="2"/>
      <c r="D162" s="2"/>
      <c r="E162" s="2"/>
    </row>
    <row r="163" spans="1:5" ht="18.75" x14ac:dyDescent="0.3">
      <c r="A163" s="1"/>
      <c r="B163" s="1"/>
      <c r="C163" s="2"/>
      <c r="D163" s="2"/>
      <c r="E163" s="2"/>
    </row>
    <row r="164" spans="1:5" ht="18.75" x14ac:dyDescent="0.3">
      <c r="A164" s="1"/>
      <c r="B164" s="1"/>
      <c r="C164" s="2"/>
      <c r="D164" s="2"/>
      <c r="E164" s="2"/>
    </row>
    <row r="165" spans="1:5" ht="18.75" x14ac:dyDescent="0.3">
      <c r="A165" s="1"/>
      <c r="B165" s="1"/>
      <c r="C165" s="2"/>
      <c r="D165" s="2"/>
      <c r="E165" s="2"/>
    </row>
    <row r="166" spans="1:5" ht="18.75" x14ac:dyDescent="0.3">
      <c r="A166" s="1"/>
      <c r="B166" s="1"/>
      <c r="C166" s="2"/>
      <c r="D166" s="2"/>
      <c r="E166" s="2"/>
    </row>
    <row r="167" spans="1:5" ht="18.75" x14ac:dyDescent="0.3">
      <c r="A167" s="1"/>
      <c r="B167" s="1"/>
      <c r="C167" s="2"/>
      <c r="D167" s="2"/>
      <c r="E167" s="2"/>
    </row>
    <row r="168" spans="1:5" ht="18.75" x14ac:dyDescent="0.3">
      <c r="A168" s="1"/>
      <c r="B168" s="1"/>
      <c r="C168" s="2"/>
      <c r="D168" s="2"/>
      <c r="E168" s="2"/>
    </row>
    <row r="169" spans="1:5" ht="18.75" x14ac:dyDescent="0.3">
      <c r="A169" s="1"/>
      <c r="B169" s="1"/>
      <c r="C169" s="2"/>
      <c r="D169" s="2"/>
      <c r="E169" s="2"/>
    </row>
    <row r="170" spans="1:5" ht="18.75" x14ac:dyDescent="0.3">
      <c r="A170" s="1"/>
      <c r="B170" s="1"/>
      <c r="C170" s="2"/>
      <c r="D170" s="2"/>
      <c r="E170" s="2"/>
    </row>
    <row r="171" spans="1:5" ht="18.75" x14ac:dyDescent="0.3">
      <c r="A171" s="1"/>
      <c r="B171" s="1"/>
      <c r="C171" s="2"/>
      <c r="D171" s="2"/>
      <c r="E171" s="2"/>
    </row>
    <row r="172" spans="1:5" ht="18.75" x14ac:dyDescent="0.3">
      <c r="A172" s="1"/>
      <c r="B172" s="1"/>
      <c r="C172" s="2"/>
      <c r="D172" s="2"/>
      <c r="E172" s="2"/>
    </row>
    <row r="173" spans="1:5" ht="18.75" x14ac:dyDescent="0.3">
      <c r="A173" s="1"/>
      <c r="B173" s="1"/>
      <c r="C173" s="2"/>
      <c r="D173" s="2"/>
      <c r="E173" s="2"/>
    </row>
    <row r="174" spans="1:5" ht="18.75" x14ac:dyDescent="0.3">
      <c r="A174" s="1"/>
      <c r="B174" s="1"/>
      <c r="C174" s="2"/>
      <c r="D174" s="2"/>
      <c r="E174" s="2"/>
    </row>
    <row r="175" spans="1:5" ht="18.75" x14ac:dyDescent="0.3">
      <c r="A175" s="1"/>
      <c r="B175" s="1"/>
      <c r="C175" s="2"/>
      <c r="D175" s="2"/>
      <c r="E175" s="2"/>
    </row>
    <row r="176" spans="1:5" ht="18.75" x14ac:dyDescent="0.3">
      <c r="A176" s="1"/>
      <c r="B176" s="1"/>
      <c r="C176" s="2"/>
      <c r="D176" s="2"/>
      <c r="E176" s="2"/>
    </row>
    <row r="177" spans="1:5" ht="18.75" x14ac:dyDescent="0.3">
      <c r="A177" s="1"/>
      <c r="B177" s="1"/>
      <c r="C177" s="2"/>
      <c r="D177" s="2"/>
      <c r="E177" s="2"/>
    </row>
    <row r="178" spans="1:5" ht="18.75" x14ac:dyDescent="0.3">
      <c r="A178" s="1"/>
      <c r="B178" s="1"/>
      <c r="C178" s="2"/>
      <c r="D178" s="2"/>
      <c r="E178" s="2"/>
    </row>
    <row r="179" spans="1:5" ht="18.75" x14ac:dyDescent="0.3">
      <c r="A179" s="1"/>
      <c r="B179" s="1"/>
      <c r="C179" s="2"/>
      <c r="D179" s="2"/>
      <c r="E179" s="2"/>
    </row>
    <row r="180" spans="1:5" ht="18.75" x14ac:dyDescent="0.3">
      <c r="A180" s="1"/>
      <c r="B180" s="1"/>
      <c r="C180" s="2"/>
      <c r="D180" s="2"/>
      <c r="E180" s="2"/>
    </row>
    <row r="181" spans="1:5" ht="18.75" x14ac:dyDescent="0.3">
      <c r="A181" s="1"/>
      <c r="B181" s="1"/>
      <c r="C181" s="2"/>
      <c r="D181" s="2"/>
      <c r="E181" s="2"/>
    </row>
    <row r="182" spans="1:5" ht="18.75" x14ac:dyDescent="0.3">
      <c r="A182" s="1"/>
      <c r="B182" s="1"/>
      <c r="C182" s="2"/>
      <c r="D182" s="2"/>
      <c r="E182" s="2"/>
    </row>
    <row r="183" spans="1:5" ht="18.75" x14ac:dyDescent="0.3">
      <c r="A183" s="1"/>
      <c r="B183" s="1"/>
      <c r="C183" s="2"/>
      <c r="D183" s="2"/>
      <c r="E183" s="2"/>
    </row>
    <row r="184" spans="1:5" ht="18.75" x14ac:dyDescent="0.3">
      <c r="A184" s="1"/>
      <c r="B184" s="1"/>
      <c r="C184" s="2"/>
      <c r="D184" s="2"/>
      <c r="E184" s="2"/>
    </row>
    <row r="185" spans="1:5" ht="18.75" x14ac:dyDescent="0.3">
      <c r="A185" s="1"/>
      <c r="B185" s="1"/>
      <c r="C185" s="2"/>
      <c r="D185" s="2"/>
      <c r="E185" s="2"/>
    </row>
    <row r="186" spans="1:5" ht="18.75" x14ac:dyDescent="0.3">
      <c r="A186" s="1"/>
      <c r="B186" s="1"/>
      <c r="C186" s="2"/>
      <c r="D186" s="2"/>
      <c r="E186" s="2"/>
    </row>
    <row r="187" spans="1:5" ht="18.75" x14ac:dyDescent="0.3">
      <c r="A187" s="1"/>
      <c r="B187" s="1"/>
      <c r="C187" s="2"/>
      <c r="D187" s="2"/>
      <c r="E187" s="2"/>
    </row>
    <row r="188" spans="1:5" ht="18.75" x14ac:dyDescent="0.3">
      <c r="A188" s="1"/>
      <c r="B188" s="1"/>
      <c r="C188" s="2"/>
      <c r="D188" s="2"/>
      <c r="E188" s="2"/>
    </row>
    <row r="189" spans="1:5" ht="18.75" x14ac:dyDescent="0.3">
      <c r="A189" s="1"/>
      <c r="B189" s="1"/>
      <c r="C189" s="2"/>
      <c r="D189" s="2"/>
      <c r="E189" s="2"/>
    </row>
    <row r="190" spans="1:5" ht="18.75" x14ac:dyDescent="0.3">
      <c r="A190" s="1"/>
      <c r="B190" s="1"/>
      <c r="C190" s="2"/>
      <c r="D190" s="2"/>
      <c r="E190" s="2"/>
    </row>
    <row r="191" spans="1:5" ht="18.75" x14ac:dyDescent="0.3">
      <c r="A191" s="1"/>
      <c r="B191" s="1"/>
      <c r="C191" s="2"/>
      <c r="D191" s="2"/>
      <c r="E191" s="2"/>
    </row>
    <row r="192" spans="1:5" ht="18.75" x14ac:dyDescent="0.3">
      <c r="A192" s="1"/>
      <c r="B192" s="1"/>
      <c r="C192" s="2"/>
      <c r="D192" s="2"/>
      <c r="E192" s="2"/>
    </row>
    <row r="193" spans="1:5" ht="18.75" x14ac:dyDescent="0.3">
      <c r="A193" s="1"/>
      <c r="B193" s="1"/>
      <c r="C193" s="2"/>
      <c r="D193" s="2"/>
      <c r="E193" s="2"/>
    </row>
    <row r="194" spans="1:5" ht="18.75" x14ac:dyDescent="0.3">
      <c r="A194" s="1"/>
      <c r="B194" s="1"/>
      <c r="C194" s="2"/>
      <c r="D194" s="2"/>
      <c r="E194" s="2"/>
    </row>
    <row r="195" spans="1:5" ht="18.75" x14ac:dyDescent="0.3">
      <c r="A195" s="1"/>
      <c r="B195" s="1"/>
      <c r="C195" s="2"/>
      <c r="D195" s="2"/>
      <c r="E195" s="2"/>
    </row>
    <row r="196" spans="1:5" ht="18.75" x14ac:dyDescent="0.3">
      <c r="A196" s="1"/>
      <c r="B196" s="1"/>
      <c r="C196" s="2"/>
      <c r="D196" s="2"/>
      <c r="E196" s="2"/>
    </row>
    <row r="197" spans="1:5" ht="18.75" x14ac:dyDescent="0.3">
      <c r="A197" s="1"/>
      <c r="B197" s="1"/>
      <c r="C197" s="2"/>
      <c r="D197" s="2"/>
      <c r="E197" s="2"/>
    </row>
    <row r="198" spans="1:5" ht="18.75" x14ac:dyDescent="0.3">
      <c r="A198" s="1"/>
      <c r="B198" s="1"/>
      <c r="C198" s="2"/>
      <c r="D198" s="2"/>
      <c r="E198" s="2"/>
    </row>
    <row r="199" spans="1:5" ht="18.75" x14ac:dyDescent="0.3">
      <c r="A199" s="1"/>
      <c r="B199" s="1"/>
      <c r="C199" s="2"/>
      <c r="D199" s="2"/>
      <c r="E199" s="2"/>
    </row>
    <row r="200" spans="1:5" ht="18.75" x14ac:dyDescent="0.3">
      <c r="A200" s="1"/>
      <c r="B200" s="1"/>
      <c r="C200" s="2"/>
      <c r="D200" s="2"/>
      <c r="E200" s="2"/>
    </row>
    <row r="201" spans="1:5" ht="18.75" x14ac:dyDescent="0.3">
      <c r="A201" s="1"/>
      <c r="B201" s="1"/>
      <c r="C201" s="2"/>
      <c r="D201" s="2"/>
      <c r="E201" s="2"/>
    </row>
    <row r="202" spans="1:5" ht="18.75" x14ac:dyDescent="0.3">
      <c r="A202" s="1"/>
      <c r="B202" s="1"/>
      <c r="C202" s="2"/>
      <c r="D202" s="2"/>
      <c r="E202" s="2"/>
    </row>
    <row r="203" spans="1:5" ht="18.75" x14ac:dyDescent="0.3">
      <c r="A203" s="1"/>
      <c r="B203" s="1"/>
      <c r="C203" s="2"/>
      <c r="D203" s="2"/>
      <c r="E203" s="2"/>
    </row>
    <row r="204" spans="1:5" ht="18.75" x14ac:dyDescent="0.3">
      <c r="A204" s="1"/>
      <c r="B204" s="1"/>
      <c r="C204" s="2"/>
      <c r="D204" s="2"/>
      <c r="E204" s="2"/>
    </row>
    <row r="205" spans="1:5" ht="18.75" x14ac:dyDescent="0.3">
      <c r="A205" s="1"/>
      <c r="B205" s="1"/>
      <c r="C205" s="2"/>
      <c r="D205" s="2"/>
      <c r="E205" s="2"/>
    </row>
    <row r="206" spans="1:5" ht="18.75" x14ac:dyDescent="0.3">
      <c r="A206" s="1"/>
      <c r="B206" s="1"/>
      <c r="C206" s="2"/>
      <c r="D206" s="2"/>
      <c r="E206" s="2"/>
    </row>
    <row r="207" spans="1:5" ht="18.75" x14ac:dyDescent="0.3">
      <c r="A207" s="1"/>
      <c r="B207" s="1"/>
      <c r="C207" s="2"/>
      <c r="D207" s="2"/>
      <c r="E207" s="2"/>
    </row>
    <row r="208" spans="1:5" ht="18.75" x14ac:dyDescent="0.3">
      <c r="A208" s="1"/>
      <c r="B208" s="1"/>
      <c r="C208" s="2"/>
      <c r="D208" s="2"/>
      <c r="E208" s="2"/>
    </row>
    <row r="209" spans="1:5" ht="18.75" x14ac:dyDescent="0.3">
      <c r="A209" s="1"/>
      <c r="B209" s="1"/>
      <c r="C209" s="2"/>
      <c r="D209" s="2"/>
      <c r="E209" s="2"/>
    </row>
    <row r="210" spans="1:5" ht="18.75" x14ac:dyDescent="0.3">
      <c r="A210" s="1"/>
      <c r="B210" s="1"/>
      <c r="C210" s="2"/>
      <c r="D210" s="2"/>
      <c r="E210" s="2"/>
    </row>
    <row r="211" spans="1:5" ht="18.75" x14ac:dyDescent="0.3">
      <c r="A211" s="1"/>
      <c r="B211" s="1"/>
      <c r="C211" s="2"/>
      <c r="D211" s="2"/>
      <c r="E211" s="2"/>
    </row>
    <row r="212" spans="1:5" ht="18.75" x14ac:dyDescent="0.3">
      <c r="A212" s="1"/>
      <c r="B212" s="1"/>
      <c r="C212" s="2"/>
      <c r="D212" s="2"/>
      <c r="E212" s="2"/>
    </row>
    <row r="213" spans="1:5" ht="18.75" x14ac:dyDescent="0.3">
      <c r="A213" s="1"/>
      <c r="B213" s="1"/>
      <c r="C213" s="2"/>
      <c r="D213" s="2"/>
      <c r="E213" s="2"/>
    </row>
    <row r="214" spans="1:5" ht="18.75" x14ac:dyDescent="0.3">
      <c r="A214" s="1"/>
      <c r="B214" s="1"/>
      <c r="C214" s="2"/>
      <c r="D214" s="2"/>
      <c r="E214" s="2"/>
    </row>
    <row r="215" spans="1:5" ht="18.75" x14ac:dyDescent="0.3">
      <c r="A215" s="1"/>
      <c r="B215" s="1"/>
      <c r="C215" s="2"/>
      <c r="D215" s="2"/>
      <c r="E215" s="2"/>
    </row>
    <row r="216" spans="1:5" ht="18.75" x14ac:dyDescent="0.3">
      <c r="A216" s="1"/>
      <c r="B216" s="1"/>
      <c r="C216" s="2"/>
      <c r="D216" s="2"/>
      <c r="E216" s="2"/>
    </row>
    <row r="217" spans="1:5" ht="18.75" x14ac:dyDescent="0.3">
      <c r="A217" s="1"/>
      <c r="B217" s="1"/>
      <c r="C217" s="2"/>
      <c r="D217" s="2"/>
      <c r="E217" s="2"/>
    </row>
    <row r="218" spans="1:5" ht="18.75" x14ac:dyDescent="0.3">
      <c r="A218" s="1"/>
      <c r="B218" s="1"/>
      <c r="C218" s="2"/>
      <c r="D218" s="2"/>
      <c r="E218" s="2"/>
    </row>
    <row r="219" spans="1:5" ht="18.75" x14ac:dyDescent="0.3">
      <c r="A219" s="1"/>
      <c r="B219" s="1"/>
      <c r="C219" s="2"/>
      <c r="D219" s="2"/>
      <c r="E219" s="2"/>
    </row>
    <row r="220" spans="1:5" ht="18.75" x14ac:dyDescent="0.3">
      <c r="A220" s="1"/>
      <c r="B220" s="1"/>
      <c r="C220" s="2"/>
      <c r="D220" s="2"/>
      <c r="E220" s="2"/>
    </row>
    <row r="221" spans="1:5" ht="18.75" x14ac:dyDescent="0.3">
      <c r="A221" s="1"/>
      <c r="B221" s="1"/>
      <c r="C221" s="2"/>
      <c r="D221" s="2"/>
      <c r="E221" s="2"/>
    </row>
    <row r="222" spans="1:5" ht="18.75" x14ac:dyDescent="0.3">
      <c r="A222" s="1"/>
      <c r="B222" s="1"/>
      <c r="C222" s="2"/>
      <c r="D222" s="2"/>
      <c r="E222" s="2"/>
    </row>
    <row r="223" spans="1:5" ht="18.75" x14ac:dyDescent="0.3">
      <c r="A223" s="1"/>
      <c r="B223" s="1"/>
      <c r="C223" s="2"/>
      <c r="D223" s="2"/>
      <c r="E223" s="2"/>
    </row>
    <row r="224" spans="1:5" ht="18.75" x14ac:dyDescent="0.3">
      <c r="A224" s="1"/>
      <c r="B224" s="1"/>
      <c r="C224" s="2"/>
      <c r="D224" s="2"/>
      <c r="E224" s="2"/>
    </row>
    <row r="225" spans="1:5" ht="18.75" x14ac:dyDescent="0.3">
      <c r="A225" s="1"/>
      <c r="B225" s="1"/>
      <c r="C225" s="2"/>
      <c r="D225" s="2"/>
      <c r="E225" s="2"/>
    </row>
    <row r="226" spans="1:5" ht="18.75" x14ac:dyDescent="0.3">
      <c r="A226" s="1"/>
      <c r="B226" s="1"/>
      <c r="C226" s="2"/>
      <c r="D226" s="2"/>
      <c r="E226" s="2"/>
    </row>
    <row r="227" spans="1:5" ht="18.75" x14ac:dyDescent="0.3">
      <c r="A227" s="1"/>
      <c r="B227" s="1"/>
      <c r="C227" s="2"/>
      <c r="D227" s="2"/>
      <c r="E227" s="2"/>
    </row>
    <row r="228" spans="1:5" ht="18.75" x14ac:dyDescent="0.3">
      <c r="A228" s="1"/>
      <c r="B228" s="1"/>
      <c r="C228" s="2"/>
      <c r="D228" s="2"/>
      <c r="E228" s="2"/>
    </row>
    <row r="229" spans="1:5" ht="18.75" x14ac:dyDescent="0.3">
      <c r="A229" s="1"/>
      <c r="B229" s="1"/>
      <c r="C229" s="2"/>
      <c r="D229" s="2"/>
      <c r="E229" s="2"/>
    </row>
    <row r="230" spans="1:5" ht="18.75" x14ac:dyDescent="0.3">
      <c r="A230" s="1"/>
      <c r="B230" s="1"/>
      <c r="C230" s="2"/>
      <c r="D230" s="2"/>
      <c r="E230" s="2"/>
    </row>
    <row r="231" spans="1:5" ht="18.75" x14ac:dyDescent="0.3">
      <c r="A231" s="1"/>
      <c r="B231" s="1"/>
      <c r="C231" s="2"/>
      <c r="D231" s="2"/>
      <c r="E231" s="2"/>
    </row>
    <row r="232" spans="1:5" ht="18.75" x14ac:dyDescent="0.3">
      <c r="A232" s="1"/>
      <c r="B232" s="1"/>
      <c r="C232" s="2"/>
      <c r="D232" s="2"/>
      <c r="E232" s="2"/>
    </row>
    <row r="233" spans="1:5" ht="18.75" x14ac:dyDescent="0.3">
      <c r="A233" s="1"/>
      <c r="B233" s="1"/>
      <c r="C233" s="2"/>
      <c r="D233" s="2"/>
      <c r="E233" s="2"/>
    </row>
    <row r="234" spans="1:5" ht="18.75" x14ac:dyDescent="0.3">
      <c r="A234" s="1"/>
      <c r="B234" s="1"/>
      <c r="C234" s="2"/>
      <c r="D234" s="2"/>
      <c r="E234" s="2"/>
    </row>
    <row r="235" spans="1:5" ht="18.75" x14ac:dyDescent="0.3">
      <c r="A235" s="1"/>
      <c r="B235" s="1"/>
      <c r="C235" s="2"/>
      <c r="D235" s="2"/>
      <c r="E235" s="2"/>
    </row>
    <row r="236" spans="1:5" ht="18.75" x14ac:dyDescent="0.3">
      <c r="A236" s="1"/>
      <c r="B236" s="1"/>
      <c r="C236" s="2"/>
      <c r="D236" s="2"/>
      <c r="E236" s="2"/>
    </row>
    <row r="237" spans="1:5" ht="18.75" x14ac:dyDescent="0.3">
      <c r="A237" s="1"/>
      <c r="B237" s="1"/>
      <c r="C237" s="2"/>
      <c r="D237" s="2"/>
      <c r="E237" s="2"/>
    </row>
    <row r="238" spans="1:5" ht="18.75" x14ac:dyDescent="0.3">
      <c r="A238" s="1"/>
      <c r="B238" s="1"/>
      <c r="C238" s="2"/>
      <c r="D238" s="2"/>
      <c r="E238" s="2"/>
    </row>
    <row r="239" spans="1:5" ht="18.75" x14ac:dyDescent="0.3">
      <c r="A239" s="1"/>
      <c r="B239" s="1"/>
      <c r="C239" s="2"/>
      <c r="D239" s="2"/>
      <c r="E239" s="2"/>
    </row>
    <row r="240" spans="1:5" ht="18.75" x14ac:dyDescent="0.3">
      <c r="A240" s="1"/>
      <c r="B240" s="1"/>
      <c r="C240" s="2"/>
      <c r="D240" s="2"/>
      <c r="E240" s="2"/>
    </row>
    <row r="241" spans="1:5" ht="18.75" x14ac:dyDescent="0.3">
      <c r="A241" s="1"/>
      <c r="B241" s="1"/>
      <c r="C241" s="2"/>
      <c r="D241" s="2"/>
      <c r="E241" s="2"/>
    </row>
    <row r="242" spans="1:5" ht="18.75" x14ac:dyDescent="0.3">
      <c r="A242" s="1"/>
      <c r="B242" s="1"/>
      <c r="C242" s="2"/>
      <c r="D242" s="2"/>
      <c r="E242" s="2"/>
    </row>
    <row r="243" spans="1:5" ht="18.75" x14ac:dyDescent="0.3">
      <c r="A243" s="1"/>
      <c r="B243" s="1"/>
      <c r="C243" s="2"/>
      <c r="D243" s="2"/>
      <c r="E243" s="2"/>
    </row>
    <row r="244" spans="1:5" ht="18.75" x14ac:dyDescent="0.3">
      <c r="A244" s="1"/>
      <c r="B244" s="1"/>
      <c r="C244" s="2"/>
      <c r="D244" s="2"/>
      <c r="E244" s="2"/>
    </row>
    <row r="245" spans="1:5" ht="18.75" x14ac:dyDescent="0.3">
      <c r="A245" s="1"/>
      <c r="B245" s="1"/>
      <c r="C245" s="2"/>
      <c r="D245" s="2"/>
      <c r="E245" s="2"/>
    </row>
    <row r="246" spans="1:5" ht="18.75" x14ac:dyDescent="0.3">
      <c r="A246" s="1"/>
      <c r="B246" s="1"/>
      <c r="C246" s="2"/>
      <c r="D246" s="2"/>
      <c r="E246" s="2"/>
    </row>
    <row r="247" spans="1:5" ht="18.75" x14ac:dyDescent="0.3">
      <c r="A247" s="1"/>
      <c r="B247" s="1"/>
      <c r="C247" s="2"/>
      <c r="D247" s="2"/>
      <c r="E247" s="2"/>
    </row>
    <row r="248" spans="1:5" ht="18.75" x14ac:dyDescent="0.3">
      <c r="A248" s="1"/>
      <c r="B248" s="1"/>
      <c r="C248" s="2"/>
      <c r="D248" s="2"/>
      <c r="E248" s="2"/>
    </row>
    <row r="249" spans="1:5" ht="18.75" x14ac:dyDescent="0.3">
      <c r="A249" s="1"/>
      <c r="B249" s="1"/>
      <c r="C249" s="2"/>
      <c r="D249" s="2"/>
      <c r="E249" s="2"/>
    </row>
    <row r="250" spans="1:5" ht="18.75" x14ac:dyDescent="0.3">
      <c r="A250" s="1"/>
      <c r="B250" s="1"/>
      <c r="C250" s="2"/>
      <c r="D250" s="2"/>
      <c r="E250" s="2"/>
    </row>
    <row r="251" spans="1:5" ht="18.75" x14ac:dyDescent="0.3">
      <c r="A251" s="1"/>
      <c r="B251" s="1"/>
      <c r="C251" s="2"/>
      <c r="D251" s="2"/>
      <c r="E251" s="2"/>
    </row>
    <row r="252" spans="1:5" ht="18.75" x14ac:dyDescent="0.3">
      <c r="A252" s="1"/>
      <c r="B252" s="1"/>
      <c r="C252" s="2"/>
      <c r="D252" s="2"/>
      <c r="E252" s="2"/>
    </row>
    <row r="253" spans="1:5" ht="18.75" x14ac:dyDescent="0.3">
      <c r="A253" s="1"/>
      <c r="B253" s="1"/>
      <c r="C253" s="2"/>
      <c r="D253" s="2"/>
      <c r="E253" s="2"/>
    </row>
    <row r="254" spans="1:5" ht="18.75" x14ac:dyDescent="0.3">
      <c r="A254" s="1"/>
      <c r="B254" s="1"/>
      <c r="C254" s="2"/>
      <c r="D254" s="2"/>
      <c r="E254" s="2"/>
    </row>
    <row r="255" spans="1:5" ht="18.75" x14ac:dyDescent="0.3">
      <c r="A255" s="1"/>
      <c r="B255" s="1"/>
      <c r="C255" s="2"/>
      <c r="D255" s="2"/>
      <c r="E255" s="2"/>
    </row>
    <row r="256" spans="1:5" ht="18.75" x14ac:dyDescent="0.3">
      <c r="A256" s="1"/>
      <c r="B256" s="1"/>
      <c r="C256" s="2"/>
      <c r="D256" s="2"/>
      <c r="E256" s="2"/>
    </row>
    <row r="257" spans="1:5" ht="18.75" x14ac:dyDescent="0.3">
      <c r="A257" s="1"/>
      <c r="B257" s="1"/>
      <c r="C257" s="2"/>
      <c r="D257" s="2"/>
      <c r="E257" s="2"/>
    </row>
    <row r="258" spans="1:5" ht="18.75" x14ac:dyDescent="0.3">
      <c r="A258" s="1"/>
      <c r="B258" s="1"/>
      <c r="C258" s="2"/>
      <c r="D258" s="2"/>
      <c r="E258" s="2"/>
    </row>
    <row r="259" spans="1:5" ht="18.75" x14ac:dyDescent="0.3">
      <c r="A259" s="1"/>
      <c r="B259" s="1"/>
      <c r="C259" s="2"/>
      <c r="D259" s="2"/>
      <c r="E259" s="2"/>
    </row>
    <row r="260" spans="1:5" ht="18.75" x14ac:dyDescent="0.3">
      <c r="A260" s="1"/>
      <c r="B260" s="1"/>
      <c r="C260" s="2"/>
      <c r="D260" s="2"/>
      <c r="E260" s="2"/>
    </row>
    <row r="261" spans="1:5" ht="18.75" x14ac:dyDescent="0.3">
      <c r="A261" s="1"/>
      <c r="B261" s="1"/>
      <c r="C261" s="2"/>
      <c r="D261" s="2"/>
      <c r="E261" s="2"/>
    </row>
    <row r="262" spans="1:5" ht="18.75" x14ac:dyDescent="0.3">
      <c r="A262" s="1"/>
      <c r="B262" s="1"/>
      <c r="C262" s="2"/>
      <c r="D262" s="2"/>
      <c r="E262" s="2"/>
    </row>
    <row r="263" spans="1:5" ht="18.75" x14ac:dyDescent="0.3">
      <c r="A263" s="1"/>
      <c r="B263" s="1"/>
      <c r="C263" s="2"/>
      <c r="D263" s="2"/>
      <c r="E263" s="2"/>
    </row>
    <row r="264" spans="1:5" ht="18.75" x14ac:dyDescent="0.3">
      <c r="A264" s="1"/>
      <c r="B264" s="1"/>
      <c r="C264" s="2"/>
      <c r="D264" s="2"/>
      <c r="E264" s="2"/>
    </row>
    <row r="265" spans="1:5" ht="18.75" x14ac:dyDescent="0.3">
      <c r="A265" s="1"/>
      <c r="B265" s="1"/>
      <c r="C265" s="2"/>
      <c r="D265" s="2"/>
      <c r="E265" s="2"/>
    </row>
    <row r="266" spans="1:5" ht="18.75" x14ac:dyDescent="0.3">
      <c r="A266" s="1"/>
      <c r="B266" s="1"/>
      <c r="C266" s="2"/>
      <c r="D266" s="2"/>
      <c r="E266" s="2"/>
    </row>
    <row r="267" spans="1:5" ht="18.75" x14ac:dyDescent="0.3">
      <c r="A267" s="1"/>
      <c r="B267" s="1"/>
      <c r="C267" s="2"/>
      <c r="D267" s="2"/>
      <c r="E267" s="2"/>
    </row>
    <row r="268" spans="1:5" ht="18.75" x14ac:dyDescent="0.3">
      <c r="A268" s="1"/>
      <c r="B268" s="1"/>
      <c r="C268" s="2"/>
      <c r="D268" s="2"/>
      <c r="E268" s="2"/>
    </row>
    <row r="269" spans="1:5" ht="18.75" x14ac:dyDescent="0.3">
      <c r="A269" s="1"/>
      <c r="B269" s="1"/>
      <c r="C269" s="2"/>
      <c r="D269" s="2"/>
      <c r="E269" s="2"/>
    </row>
    <row r="270" spans="1:5" ht="18.75" x14ac:dyDescent="0.3">
      <c r="A270" s="1"/>
      <c r="B270" s="1"/>
      <c r="C270" s="2"/>
      <c r="D270" s="2"/>
      <c r="E270" s="2"/>
    </row>
    <row r="271" spans="1:5" ht="18.75" x14ac:dyDescent="0.3">
      <c r="A271" s="1"/>
      <c r="B271" s="1"/>
      <c r="C271" s="2"/>
      <c r="D271" s="2"/>
      <c r="E271" s="2"/>
    </row>
    <row r="272" spans="1:5" ht="18.75" x14ac:dyDescent="0.3">
      <c r="A272" s="1"/>
      <c r="B272" s="1"/>
      <c r="C272" s="2"/>
      <c r="D272" s="2"/>
      <c r="E272" s="2"/>
    </row>
    <row r="273" spans="1:5" ht="18.75" x14ac:dyDescent="0.3">
      <c r="A273" s="1"/>
      <c r="B273" s="1"/>
      <c r="C273" s="2"/>
      <c r="D273" s="2"/>
      <c r="E273" s="2"/>
    </row>
    <row r="274" spans="1:5" ht="18.75" x14ac:dyDescent="0.3">
      <c r="A274" s="1"/>
      <c r="B274" s="1"/>
      <c r="C274" s="2"/>
      <c r="D274" s="2"/>
      <c r="E274" s="2"/>
    </row>
    <row r="275" spans="1:5" ht="18.75" x14ac:dyDescent="0.3">
      <c r="A275" s="1"/>
      <c r="B275" s="1"/>
      <c r="C275" s="1"/>
      <c r="D275" s="1"/>
      <c r="E275" s="1"/>
    </row>
    <row r="276" spans="1:5" ht="18.75" x14ac:dyDescent="0.3">
      <c r="A276" s="1"/>
      <c r="B276" s="1"/>
      <c r="C276" s="1"/>
      <c r="D276" s="1"/>
      <c r="E276" s="1"/>
    </row>
    <row r="277" spans="1:5" ht="18.75" x14ac:dyDescent="0.3">
      <c r="A277" s="1"/>
      <c r="B277" s="1"/>
      <c r="C277" s="1"/>
      <c r="D277" s="1"/>
      <c r="E277" s="1"/>
    </row>
    <row r="278" spans="1:5" ht="18.75" x14ac:dyDescent="0.3">
      <c r="A278" s="1"/>
      <c r="B278" s="1"/>
      <c r="C278" s="1"/>
      <c r="D278" s="1"/>
      <c r="E278" s="1"/>
    </row>
    <row r="279" spans="1:5" ht="18.75" x14ac:dyDescent="0.3">
      <c r="A279" s="1"/>
      <c r="B279" s="1"/>
      <c r="C279" s="1"/>
      <c r="D279" s="1"/>
      <c r="E279" s="1"/>
    </row>
    <row r="280" spans="1:5" ht="18.75" x14ac:dyDescent="0.3">
      <c r="A280" s="1"/>
      <c r="B280" s="1"/>
      <c r="C280" s="1"/>
      <c r="D280" s="1"/>
      <c r="E280" s="1"/>
    </row>
    <row r="281" spans="1:5" ht="18.75" x14ac:dyDescent="0.3">
      <c r="A281" s="1"/>
      <c r="B281" s="1"/>
      <c r="C281" s="1"/>
      <c r="D281" s="1"/>
      <c r="E281" s="1"/>
    </row>
    <row r="282" spans="1:5" ht="18.75" x14ac:dyDescent="0.3">
      <c r="A282" s="1"/>
      <c r="B282" s="1"/>
      <c r="C282" s="1"/>
      <c r="D282" s="1"/>
      <c r="E282" s="1"/>
    </row>
    <row r="283" spans="1:5" ht="18.75" x14ac:dyDescent="0.3">
      <c r="A283" s="1"/>
      <c r="B283" s="1"/>
      <c r="C283" s="1"/>
      <c r="D283" s="1"/>
      <c r="E283" s="1"/>
    </row>
    <row r="284" spans="1:5" ht="18.75" x14ac:dyDescent="0.3">
      <c r="A284" s="1"/>
      <c r="B284" s="1"/>
      <c r="C284" s="1"/>
      <c r="D284" s="1"/>
      <c r="E284" s="1"/>
    </row>
    <row r="285" spans="1:5" ht="18.75" x14ac:dyDescent="0.3">
      <c r="A285" s="1"/>
      <c r="B285" s="1"/>
      <c r="C285" s="1"/>
      <c r="D285" s="1"/>
      <c r="E285" s="1"/>
    </row>
    <row r="286" spans="1:5" ht="18.75" x14ac:dyDescent="0.3">
      <c r="A286" s="1"/>
      <c r="B286" s="1"/>
      <c r="C286" s="1"/>
      <c r="D286" s="1"/>
      <c r="E286" s="1"/>
    </row>
    <row r="287" spans="1:5" ht="18.75" x14ac:dyDescent="0.3">
      <c r="A287" s="1"/>
      <c r="B287" s="1"/>
      <c r="C287" s="1"/>
      <c r="D287" s="1"/>
      <c r="E287" s="1"/>
    </row>
    <row r="288" spans="1:5" ht="18.75" x14ac:dyDescent="0.3">
      <c r="A288" s="1"/>
      <c r="B288" s="1"/>
      <c r="C288" s="1"/>
      <c r="D288" s="1"/>
      <c r="E288" s="1"/>
    </row>
    <row r="289" spans="1:5" ht="18.75" x14ac:dyDescent="0.3">
      <c r="A289" s="1"/>
      <c r="B289" s="1"/>
      <c r="C289" s="1"/>
      <c r="D289" s="1"/>
      <c r="E289" s="1"/>
    </row>
    <row r="290" spans="1:5" ht="18.75" x14ac:dyDescent="0.3">
      <c r="A290" s="1"/>
      <c r="B290" s="1"/>
      <c r="C290" s="1"/>
      <c r="D290" s="1"/>
      <c r="E290" s="1"/>
    </row>
    <row r="291" spans="1:5" ht="18.75" x14ac:dyDescent="0.3">
      <c r="A291" s="1"/>
      <c r="B291" s="1"/>
      <c r="C291" s="1"/>
      <c r="D291" s="1"/>
      <c r="E291" s="1"/>
    </row>
    <row r="292" spans="1:5" ht="18.75" x14ac:dyDescent="0.3">
      <c r="A292" s="1"/>
      <c r="B292" s="1"/>
      <c r="C292" s="1"/>
      <c r="D292" s="1"/>
      <c r="E292" s="1"/>
    </row>
    <row r="293" spans="1:5" ht="18.75" x14ac:dyDescent="0.3">
      <c r="A293" s="1"/>
      <c r="B293" s="1"/>
      <c r="C293" s="1"/>
      <c r="D293" s="1"/>
      <c r="E293" s="1"/>
    </row>
    <row r="294" spans="1:5" ht="18.75" x14ac:dyDescent="0.3">
      <c r="A294" s="1"/>
      <c r="B294" s="1"/>
      <c r="C294" s="1"/>
      <c r="D294" s="1"/>
      <c r="E294" s="1"/>
    </row>
    <row r="295" spans="1:5" ht="18.75" x14ac:dyDescent="0.3">
      <c r="A295" s="1"/>
      <c r="B295" s="1"/>
      <c r="C295" s="1"/>
      <c r="D295" s="1"/>
      <c r="E295" s="1"/>
    </row>
    <row r="296" spans="1:5" ht="18.75" x14ac:dyDescent="0.3">
      <c r="A296" s="1"/>
      <c r="B296" s="1"/>
      <c r="C296" s="1"/>
      <c r="D296" s="1"/>
      <c r="E296" s="1"/>
    </row>
    <row r="297" spans="1:5" ht="18.75" x14ac:dyDescent="0.3">
      <c r="A297" s="1"/>
      <c r="B297" s="1"/>
      <c r="C297" s="1"/>
      <c r="D297" s="1"/>
      <c r="E297" s="1"/>
    </row>
    <row r="298" spans="1:5" ht="18.75" x14ac:dyDescent="0.3">
      <c r="A298" s="1"/>
      <c r="B298" s="1"/>
      <c r="C298" s="1"/>
      <c r="D298" s="1"/>
      <c r="E298" s="1"/>
    </row>
    <row r="299" spans="1:5" ht="18.75" x14ac:dyDescent="0.3">
      <c r="A299" s="1"/>
      <c r="B299" s="1"/>
      <c r="C299" s="1"/>
      <c r="D299" s="1"/>
      <c r="E299" s="1"/>
    </row>
    <row r="300" spans="1:5" ht="18.75" x14ac:dyDescent="0.3">
      <c r="A300" s="1"/>
      <c r="B300" s="1"/>
      <c r="C300" s="1"/>
      <c r="D300" s="1"/>
      <c r="E300" s="1"/>
    </row>
    <row r="301" spans="1:5" ht="18.75" x14ac:dyDescent="0.3">
      <c r="A301" s="1"/>
      <c r="B301" s="1"/>
      <c r="C301" s="1"/>
      <c r="D301" s="1"/>
      <c r="E301" s="1"/>
    </row>
    <row r="302" spans="1:5" ht="18.75" x14ac:dyDescent="0.3">
      <c r="A302" s="1"/>
      <c r="B302" s="1"/>
      <c r="C302" s="1"/>
      <c r="D302" s="1"/>
      <c r="E302" s="1"/>
    </row>
    <row r="303" spans="1:5" ht="18.75" x14ac:dyDescent="0.3">
      <c r="A303" s="1"/>
      <c r="B303" s="1"/>
      <c r="C303" s="1"/>
      <c r="D303" s="1"/>
      <c r="E303" s="1"/>
    </row>
    <row r="304" spans="1:5" ht="18.75" x14ac:dyDescent="0.3">
      <c r="A304" s="1"/>
      <c r="B304" s="1"/>
      <c r="C304" s="1"/>
      <c r="D304" s="1"/>
      <c r="E304" s="1"/>
    </row>
    <row r="305" spans="1:5" ht="18.75" x14ac:dyDescent="0.3">
      <c r="A305" s="1"/>
      <c r="B305" s="1"/>
      <c r="C305" s="1"/>
      <c r="D305" s="1"/>
      <c r="E305" s="1"/>
    </row>
    <row r="306" spans="1:5" ht="18.75" x14ac:dyDescent="0.3">
      <c r="A306" s="1"/>
      <c r="B306" s="1"/>
      <c r="C306" s="1"/>
      <c r="D306" s="1"/>
      <c r="E306" s="1"/>
    </row>
    <row r="307" spans="1:5" ht="18.75" x14ac:dyDescent="0.3">
      <c r="A307" s="1"/>
      <c r="B307" s="1"/>
      <c r="C307" s="1"/>
      <c r="D307" s="1"/>
      <c r="E307" s="1"/>
    </row>
    <row r="308" spans="1:5" ht="18.75" x14ac:dyDescent="0.3">
      <c r="A308" s="1"/>
      <c r="B308" s="1"/>
      <c r="C308" s="1"/>
      <c r="D308" s="1"/>
      <c r="E308" s="1"/>
    </row>
    <row r="309" spans="1:5" ht="18.75" x14ac:dyDescent="0.3">
      <c r="A309" s="1"/>
      <c r="B309" s="1"/>
      <c r="C309" s="1"/>
      <c r="D309" s="1"/>
      <c r="E309" s="1"/>
    </row>
    <row r="310" spans="1:5" ht="18.75" x14ac:dyDescent="0.3">
      <c r="A310" s="1"/>
      <c r="B310" s="1"/>
      <c r="C310" s="1"/>
      <c r="D310" s="1"/>
      <c r="E310" s="1"/>
    </row>
    <row r="311" spans="1:5" ht="18.75" x14ac:dyDescent="0.3">
      <c r="A311" s="1"/>
      <c r="B311" s="1"/>
      <c r="C311" s="1"/>
      <c r="D311" s="1"/>
      <c r="E311" s="1"/>
    </row>
    <row r="312" spans="1:5" ht="18.75" x14ac:dyDescent="0.3">
      <c r="A312" s="1"/>
      <c r="B312" s="1"/>
      <c r="C312" s="1"/>
      <c r="D312" s="1"/>
      <c r="E312" s="1"/>
    </row>
    <row r="313" spans="1:5" ht="18.75" x14ac:dyDescent="0.3">
      <c r="A313" s="1"/>
      <c r="B313" s="1"/>
      <c r="C313" s="1"/>
      <c r="D313" s="1"/>
      <c r="E313" s="1"/>
    </row>
    <row r="314" spans="1:5" ht="18.75" x14ac:dyDescent="0.3">
      <c r="A314" s="1"/>
      <c r="B314" s="1"/>
      <c r="C314" s="1"/>
      <c r="D314" s="1"/>
      <c r="E314" s="1"/>
    </row>
    <row r="315" spans="1:5" ht="18.75" x14ac:dyDescent="0.3">
      <c r="A315" s="1"/>
      <c r="B315" s="1"/>
      <c r="C315" s="1"/>
      <c r="D315" s="1"/>
      <c r="E315" s="1"/>
    </row>
    <row r="316" spans="1:5" ht="18.75" x14ac:dyDescent="0.3">
      <c r="A316" s="1"/>
      <c r="B316" s="1"/>
      <c r="C316" s="1"/>
      <c r="D316" s="1"/>
      <c r="E316" s="1"/>
    </row>
    <row r="317" spans="1:5" ht="18.75" x14ac:dyDescent="0.3">
      <c r="A317" s="1"/>
      <c r="B317" s="1"/>
      <c r="C317" s="1"/>
      <c r="D317" s="1"/>
      <c r="E317" s="1"/>
    </row>
    <row r="318" spans="1:5" ht="18.75" x14ac:dyDescent="0.3">
      <c r="A318" s="1"/>
      <c r="B318" s="1"/>
      <c r="C318" s="1"/>
      <c r="D318" s="1"/>
      <c r="E318" s="1"/>
    </row>
    <row r="319" spans="1:5" ht="18.75" x14ac:dyDescent="0.3">
      <c r="A319" s="1"/>
      <c r="B319" s="1"/>
      <c r="C319" s="1"/>
      <c r="D319" s="1"/>
      <c r="E319" s="1"/>
    </row>
    <row r="320" spans="1:5" ht="18.75" x14ac:dyDescent="0.3">
      <c r="A320" s="1"/>
      <c r="B320" s="1"/>
      <c r="C320" s="1"/>
      <c r="D320" s="1"/>
      <c r="E320" s="1"/>
    </row>
    <row r="321" spans="1:5" ht="18.75" x14ac:dyDescent="0.3">
      <c r="A321" s="1"/>
      <c r="B321" s="1"/>
      <c r="C321" s="1"/>
      <c r="D321" s="1"/>
      <c r="E321" s="1"/>
    </row>
    <row r="322" spans="1:5" ht="18.75" x14ac:dyDescent="0.3">
      <c r="A322" s="1"/>
      <c r="B322" s="1"/>
      <c r="C322" s="1"/>
      <c r="D322" s="1"/>
      <c r="E322" s="1"/>
    </row>
    <row r="323" spans="1:5" ht="18.75" x14ac:dyDescent="0.3">
      <c r="A323" s="1"/>
      <c r="B323" s="1"/>
      <c r="C323" s="1"/>
      <c r="D323" s="1"/>
      <c r="E323" s="1"/>
    </row>
    <row r="324" spans="1:5" ht="18.75" x14ac:dyDescent="0.3">
      <c r="A324" s="1"/>
      <c r="B324" s="1"/>
      <c r="C324" s="1"/>
      <c r="D324" s="1"/>
      <c r="E324" s="1"/>
    </row>
    <row r="325" spans="1:5" ht="18.75" x14ac:dyDescent="0.3">
      <c r="A325" s="1"/>
      <c r="B325" s="1"/>
      <c r="C325" s="1"/>
      <c r="D325" s="1"/>
      <c r="E325" s="1"/>
    </row>
    <row r="326" spans="1:5" ht="18.75" x14ac:dyDescent="0.3">
      <c r="A326" s="1"/>
      <c r="B326" s="1"/>
      <c r="C326" s="1"/>
      <c r="D326" s="1"/>
      <c r="E326" s="1"/>
    </row>
    <row r="327" spans="1:5" ht="18.75" x14ac:dyDescent="0.3">
      <c r="A327" s="1"/>
      <c r="B327" s="1"/>
      <c r="C327" s="1"/>
      <c r="D327" s="1"/>
      <c r="E327" s="1"/>
    </row>
    <row r="328" spans="1:5" ht="18.75" x14ac:dyDescent="0.3">
      <c r="A328" s="1"/>
      <c r="B328" s="1"/>
      <c r="C328" s="1"/>
      <c r="D328" s="1"/>
      <c r="E328" s="1"/>
    </row>
    <row r="329" spans="1:5" ht="18.75" x14ac:dyDescent="0.3">
      <c r="A329" s="1"/>
      <c r="B329" s="1"/>
      <c r="C329" s="1"/>
      <c r="D329" s="1"/>
      <c r="E329" s="1"/>
    </row>
    <row r="330" spans="1:5" ht="18.75" x14ac:dyDescent="0.3">
      <c r="A330" s="1"/>
      <c r="B330" s="1"/>
      <c r="C330" s="1"/>
      <c r="D330" s="1"/>
      <c r="E330" s="1"/>
    </row>
    <row r="331" spans="1:5" ht="18.75" x14ac:dyDescent="0.3">
      <c r="A331" s="1"/>
      <c r="B331" s="1"/>
      <c r="C331" s="1"/>
      <c r="D331" s="1"/>
      <c r="E331" s="1"/>
    </row>
    <row r="332" spans="1:5" ht="18.75" x14ac:dyDescent="0.3">
      <c r="A332" s="1"/>
      <c r="B332" s="1"/>
      <c r="C332" s="1"/>
      <c r="D332" s="1"/>
      <c r="E332" s="1"/>
    </row>
    <row r="333" spans="1:5" ht="18.75" x14ac:dyDescent="0.3">
      <c r="A333" s="1"/>
      <c r="B333" s="1"/>
      <c r="C333" s="1"/>
      <c r="D333" s="1"/>
      <c r="E333" s="1"/>
    </row>
    <row r="334" spans="1:5" ht="18.75" x14ac:dyDescent="0.3">
      <c r="A334" s="1"/>
      <c r="B334" s="1"/>
      <c r="C334" s="1"/>
      <c r="D334" s="1"/>
      <c r="E334" s="1"/>
    </row>
    <row r="335" spans="1:5" ht="18.75" x14ac:dyDescent="0.3">
      <c r="A335" s="1"/>
      <c r="B335" s="1"/>
      <c r="C335" s="1"/>
      <c r="D335" s="1"/>
      <c r="E335" s="1"/>
    </row>
    <row r="336" spans="1:5" ht="18.75" x14ac:dyDescent="0.3">
      <c r="A336" s="1"/>
      <c r="B336" s="1"/>
      <c r="C336" s="1"/>
      <c r="D336" s="1"/>
      <c r="E336" s="1"/>
    </row>
    <row r="337" spans="1:5" ht="18.75" x14ac:dyDescent="0.3">
      <c r="A337" s="1"/>
      <c r="B337" s="1"/>
      <c r="C337" s="1"/>
      <c r="D337" s="1"/>
      <c r="E337" s="1"/>
    </row>
    <row r="338" spans="1:5" ht="18.75" x14ac:dyDescent="0.3">
      <c r="A338" s="1"/>
      <c r="B338" s="1"/>
      <c r="C338" s="1"/>
      <c r="D338" s="1"/>
      <c r="E338" s="1"/>
    </row>
    <row r="339" spans="1:5" ht="18.75" x14ac:dyDescent="0.3">
      <c r="A339" s="1"/>
      <c r="B339" s="1"/>
      <c r="C339" s="1"/>
      <c r="D339" s="1"/>
      <c r="E339" s="1"/>
    </row>
    <row r="340" spans="1:5" ht="18.75" x14ac:dyDescent="0.3">
      <c r="A340" s="1"/>
      <c r="B340" s="1"/>
      <c r="C340" s="1"/>
      <c r="D340" s="1"/>
      <c r="E340" s="1"/>
    </row>
    <row r="341" spans="1:5" ht="18.75" x14ac:dyDescent="0.3">
      <c r="A341" s="1"/>
      <c r="B341" s="1"/>
      <c r="C341" s="1"/>
      <c r="D341" s="1"/>
      <c r="E341" s="1"/>
    </row>
    <row r="342" spans="1:5" ht="18.75" x14ac:dyDescent="0.3">
      <c r="A342" s="1"/>
      <c r="B342" s="1"/>
      <c r="C342" s="1"/>
      <c r="D342" s="1"/>
      <c r="E342" s="1"/>
    </row>
    <row r="343" spans="1:5" ht="18.75" x14ac:dyDescent="0.3">
      <c r="A343" s="1"/>
      <c r="B343" s="1"/>
      <c r="C343" s="1"/>
      <c r="D343" s="1"/>
      <c r="E343" s="1"/>
    </row>
    <row r="344" spans="1:5" ht="18.75" x14ac:dyDescent="0.3">
      <c r="A344" s="1"/>
      <c r="B344" s="1"/>
      <c r="C344" s="1"/>
      <c r="D344" s="1"/>
      <c r="E344" s="1"/>
    </row>
    <row r="345" spans="1:5" ht="18.75" x14ac:dyDescent="0.3">
      <c r="A345" s="1"/>
      <c r="B345" s="1"/>
      <c r="C345" s="1"/>
      <c r="D345" s="1"/>
      <c r="E345" s="1"/>
    </row>
    <row r="346" spans="1:5" ht="18.75" x14ac:dyDescent="0.3">
      <c r="A346" s="1"/>
      <c r="B346" s="1"/>
      <c r="C346" s="1"/>
      <c r="D346" s="1"/>
      <c r="E346" s="1"/>
    </row>
    <row r="347" spans="1:5" ht="18.75" x14ac:dyDescent="0.3">
      <c r="A347" s="1"/>
      <c r="B347" s="1"/>
      <c r="C347" s="1"/>
      <c r="D347" s="1"/>
      <c r="E347" s="1"/>
    </row>
    <row r="348" spans="1:5" ht="18.75" x14ac:dyDescent="0.3">
      <c r="A348" s="1"/>
      <c r="B348" s="1"/>
      <c r="C348" s="1"/>
      <c r="D348" s="1"/>
      <c r="E348" s="1"/>
    </row>
    <row r="349" spans="1:5" ht="18.75" x14ac:dyDescent="0.3">
      <c r="A349" s="1"/>
      <c r="B349" s="1"/>
      <c r="C349" s="1"/>
      <c r="D349" s="1"/>
      <c r="E349" s="1"/>
    </row>
    <row r="350" spans="1:5" ht="18.75" x14ac:dyDescent="0.3">
      <c r="A350" s="1"/>
      <c r="B350" s="1"/>
      <c r="C350" s="1"/>
      <c r="D350" s="1"/>
      <c r="E350" s="1"/>
    </row>
    <row r="351" spans="1:5" ht="18.75" x14ac:dyDescent="0.3">
      <c r="A351" s="1"/>
      <c r="B351" s="1"/>
      <c r="C351" s="1"/>
      <c r="D351" s="1"/>
      <c r="E351" s="1"/>
    </row>
    <row r="352" spans="1:5" ht="18.75" x14ac:dyDescent="0.3">
      <c r="A352" s="1"/>
      <c r="B352" s="1"/>
      <c r="C352" s="1"/>
      <c r="D352" s="1"/>
      <c r="E352" s="1"/>
    </row>
    <row r="353" spans="1:5" ht="18.75" x14ac:dyDescent="0.3">
      <c r="A353" s="1"/>
      <c r="B353" s="1"/>
      <c r="C353" s="1"/>
      <c r="D353" s="1"/>
      <c r="E353" s="1"/>
    </row>
    <row r="354" spans="1:5" ht="18.75" x14ac:dyDescent="0.3">
      <c r="A354" s="1"/>
      <c r="B354" s="1"/>
      <c r="C354" s="1"/>
      <c r="D354" s="1"/>
      <c r="E354" s="1"/>
    </row>
    <row r="355" spans="1:5" ht="18.75" x14ac:dyDescent="0.3">
      <c r="A355" s="1"/>
      <c r="B355" s="1"/>
      <c r="C355" s="1"/>
      <c r="D355" s="1"/>
      <c r="E355" s="1"/>
    </row>
    <row r="356" spans="1:5" ht="18.75" x14ac:dyDescent="0.3">
      <c r="A356" s="1"/>
      <c r="B356" s="1"/>
      <c r="C356" s="1"/>
      <c r="D356" s="1"/>
      <c r="E356" s="1"/>
    </row>
    <row r="357" spans="1:5" ht="18.75" x14ac:dyDescent="0.3">
      <c r="A357" s="1"/>
      <c r="B357" s="1"/>
      <c r="C357" s="1"/>
      <c r="D357" s="1"/>
      <c r="E357" s="1"/>
    </row>
    <row r="358" spans="1:5" ht="18.75" x14ac:dyDescent="0.3">
      <c r="A358" s="1"/>
      <c r="B358" s="1"/>
      <c r="C358" s="1"/>
      <c r="D358" s="1"/>
      <c r="E358" s="1"/>
    </row>
    <row r="359" spans="1:5" ht="18.75" x14ac:dyDescent="0.3">
      <c r="A359" s="1"/>
      <c r="B359" s="1"/>
      <c r="C359" s="1"/>
      <c r="D359" s="1"/>
      <c r="E359" s="1"/>
    </row>
    <row r="360" spans="1:5" ht="18.75" x14ac:dyDescent="0.3">
      <c r="A360" s="1"/>
      <c r="B360" s="1"/>
      <c r="C360" s="1"/>
      <c r="D360" s="1"/>
      <c r="E360" s="1"/>
    </row>
    <row r="361" spans="1:5" ht="18.75" x14ac:dyDescent="0.3">
      <c r="A361" s="1"/>
      <c r="B361" s="1"/>
      <c r="C361" s="1"/>
      <c r="D361" s="1"/>
      <c r="E361" s="1"/>
    </row>
    <row r="362" spans="1:5" ht="18.75" x14ac:dyDescent="0.3">
      <c r="A362" s="1"/>
      <c r="B362" s="1"/>
      <c r="C362" s="1"/>
      <c r="D362" s="1"/>
      <c r="E362" s="1"/>
    </row>
    <row r="363" spans="1:5" ht="18.75" x14ac:dyDescent="0.3">
      <c r="A363" s="1"/>
      <c r="B363" s="1"/>
      <c r="C363" s="1"/>
      <c r="D363" s="1"/>
      <c r="E363" s="1"/>
    </row>
    <row r="364" spans="1:5" ht="18.75" x14ac:dyDescent="0.3">
      <c r="A364" s="1"/>
      <c r="B364" s="1"/>
      <c r="C364" s="1"/>
      <c r="D364" s="1"/>
      <c r="E364" s="1"/>
    </row>
    <row r="365" spans="1:5" ht="18.75" x14ac:dyDescent="0.3">
      <c r="A365" s="1"/>
      <c r="B365" s="1"/>
      <c r="C365" s="1"/>
      <c r="D365" s="1"/>
      <c r="E365" s="1"/>
    </row>
    <row r="366" spans="1:5" ht="18.75" x14ac:dyDescent="0.3">
      <c r="A366" s="1"/>
      <c r="B366" s="1"/>
      <c r="C366" s="1"/>
      <c r="D366" s="1"/>
      <c r="E366" s="1"/>
    </row>
    <row r="367" spans="1:5" ht="18.75" x14ac:dyDescent="0.3">
      <c r="A367" s="1"/>
      <c r="B367" s="1"/>
      <c r="C367" s="1"/>
      <c r="D367" s="1"/>
      <c r="E367" s="1"/>
    </row>
    <row r="368" spans="1:5" ht="18.75" x14ac:dyDescent="0.3">
      <c r="A368" s="1"/>
      <c r="B368" s="1"/>
      <c r="C368" s="1"/>
      <c r="D368" s="1"/>
      <c r="E368" s="1"/>
    </row>
    <row r="369" spans="1:5" ht="18.75" x14ac:dyDescent="0.3">
      <c r="A369" s="1"/>
      <c r="B369" s="1"/>
      <c r="C369" s="1"/>
      <c r="D369" s="1"/>
      <c r="E369" s="1"/>
    </row>
    <row r="370" spans="1:5" ht="18.75" x14ac:dyDescent="0.3">
      <c r="A370" s="1"/>
      <c r="B370" s="1"/>
      <c r="C370" s="1"/>
      <c r="D370" s="1"/>
      <c r="E370" s="1"/>
    </row>
    <row r="371" spans="1:5" ht="18.75" x14ac:dyDescent="0.3">
      <c r="A371" s="1"/>
      <c r="B371" s="1"/>
      <c r="C371" s="1"/>
      <c r="D371" s="1"/>
      <c r="E371" s="1"/>
    </row>
    <row r="372" spans="1:5" ht="18.75" x14ac:dyDescent="0.3">
      <c r="A372" s="1"/>
      <c r="B372" s="1"/>
      <c r="C372" s="1"/>
      <c r="D372" s="1"/>
      <c r="E372" s="1"/>
    </row>
    <row r="373" spans="1:5" ht="18.75" x14ac:dyDescent="0.3">
      <c r="A373" s="1"/>
      <c r="B373" s="1"/>
      <c r="C373" s="1"/>
      <c r="D373" s="1"/>
      <c r="E373" s="1"/>
    </row>
    <row r="374" spans="1:5" ht="18.75" x14ac:dyDescent="0.3">
      <c r="A374" s="1"/>
      <c r="B374" s="1"/>
      <c r="C374" s="1"/>
      <c r="D374" s="1"/>
      <c r="E374" s="1"/>
    </row>
    <row r="375" spans="1:5" ht="18.75" x14ac:dyDescent="0.3">
      <c r="A375" s="1"/>
      <c r="B375" s="1"/>
      <c r="C375" s="1"/>
      <c r="D375" s="1"/>
      <c r="E375" s="1"/>
    </row>
    <row r="376" spans="1:5" ht="18.75" x14ac:dyDescent="0.3">
      <c r="A376" s="1"/>
      <c r="B376" s="1"/>
      <c r="C376" s="1"/>
      <c r="D376" s="1"/>
      <c r="E376" s="1"/>
    </row>
    <row r="377" spans="1:5" ht="18.75" x14ac:dyDescent="0.3">
      <c r="A377" s="1"/>
      <c r="B377" s="1"/>
      <c r="C377" s="1"/>
      <c r="D377" s="1"/>
      <c r="E377" s="1"/>
    </row>
    <row r="378" spans="1:5" ht="18.75" x14ac:dyDescent="0.3">
      <c r="A378" s="1"/>
      <c r="B378" s="1"/>
      <c r="C378" s="1"/>
      <c r="D378" s="1"/>
      <c r="E378" s="1"/>
    </row>
    <row r="379" spans="1:5" ht="18.75" x14ac:dyDescent="0.3">
      <c r="A379" s="1"/>
      <c r="B379" s="1"/>
      <c r="C379" s="1"/>
      <c r="D379" s="1"/>
      <c r="E379" s="1"/>
    </row>
    <row r="380" spans="1:5" ht="18.75" x14ac:dyDescent="0.3">
      <c r="A380" s="1"/>
      <c r="B380" s="1"/>
      <c r="C380" s="1"/>
      <c r="D380" s="1"/>
      <c r="E380" s="1"/>
    </row>
    <row r="381" spans="1:5" ht="18.75" x14ac:dyDescent="0.3">
      <c r="A381" s="1"/>
      <c r="B381" s="1"/>
      <c r="C381" s="1"/>
      <c r="D381" s="1"/>
      <c r="E381" s="1"/>
    </row>
    <row r="382" spans="1:5" ht="18.75" x14ac:dyDescent="0.3">
      <c r="A382" s="1"/>
      <c r="B382" s="1"/>
      <c r="C382" s="1"/>
      <c r="D382" s="1"/>
      <c r="E382" s="1"/>
    </row>
    <row r="383" spans="1:5" ht="18.75" x14ac:dyDescent="0.3">
      <c r="A383" s="1"/>
      <c r="B383" s="1"/>
      <c r="C383" s="1"/>
      <c r="D383" s="1"/>
      <c r="E383" s="1"/>
    </row>
    <row r="384" spans="1:5" ht="18.75" x14ac:dyDescent="0.3">
      <c r="A384" s="1"/>
      <c r="B384" s="1"/>
      <c r="C384" s="1"/>
      <c r="D384" s="1"/>
      <c r="E384" s="1"/>
    </row>
    <row r="385" spans="1:5" ht="18.75" x14ac:dyDescent="0.3">
      <c r="A385" s="1"/>
      <c r="B385" s="1"/>
      <c r="C385" s="1"/>
      <c r="D385" s="1"/>
      <c r="E385" s="1"/>
    </row>
    <row r="386" spans="1:5" ht="18.75" x14ac:dyDescent="0.3">
      <c r="A386" s="1"/>
      <c r="B386" s="1"/>
      <c r="C386" s="1"/>
      <c r="D386" s="1"/>
      <c r="E386" s="1"/>
    </row>
    <row r="387" spans="1:5" ht="18.75" x14ac:dyDescent="0.3">
      <c r="A387" s="1"/>
      <c r="B387" s="1"/>
      <c r="C387" s="1"/>
      <c r="D387" s="1"/>
      <c r="E387" s="1"/>
    </row>
    <row r="388" spans="1:5" ht="18.75" x14ac:dyDescent="0.3">
      <c r="A388" s="1"/>
      <c r="B388" s="1"/>
      <c r="C388" s="1"/>
      <c r="D388" s="1"/>
      <c r="E388" s="1"/>
    </row>
    <row r="389" spans="1:5" ht="18.75" x14ac:dyDescent="0.3">
      <c r="A389" s="1"/>
      <c r="B389" s="1"/>
      <c r="C389" s="1"/>
      <c r="D389" s="1"/>
      <c r="E389" s="1"/>
    </row>
    <row r="390" spans="1:5" ht="18.75" x14ac:dyDescent="0.3">
      <c r="A390" s="1"/>
      <c r="B390" s="1"/>
      <c r="C390" s="1"/>
      <c r="D390" s="1"/>
      <c r="E390" s="1"/>
    </row>
    <row r="391" spans="1:5" ht="18.75" x14ac:dyDescent="0.3">
      <c r="A391" s="1"/>
      <c r="B391" s="1"/>
      <c r="C391" s="1"/>
      <c r="D391" s="1"/>
      <c r="E391" s="1"/>
    </row>
    <row r="392" spans="1:5" ht="18.75" x14ac:dyDescent="0.3">
      <c r="A392" s="1"/>
      <c r="B392" s="1"/>
      <c r="C392" s="1"/>
      <c r="D392" s="1"/>
      <c r="E392" s="1"/>
    </row>
    <row r="393" spans="1:5" ht="18.75" x14ac:dyDescent="0.3">
      <c r="A393" s="1"/>
      <c r="B393" s="1"/>
      <c r="C393" s="1"/>
      <c r="D393" s="1"/>
      <c r="E393" s="1"/>
    </row>
    <row r="394" spans="1:5" ht="18.75" x14ac:dyDescent="0.3">
      <c r="A394" s="1"/>
      <c r="B394" s="1"/>
      <c r="C394" s="1"/>
      <c r="D394" s="1"/>
      <c r="E394" s="1"/>
    </row>
    <row r="395" spans="1:5" ht="18.75" x14ac:dyDescent="0.3">
      <c r="A395" s="1"/>
      <c r="B395" s="1"/>
      <c r="C395" s="1"/>
      <c r="D395" s="1"/>
      <c r="E395" s="1"/>
    </row>
    <row r="396" spans="1:5" ht="18.75" x14ac:dyDescent="0.3">
      <c r="A396" s="1"/>
      <c r="B396" s="1"/>
      <c r="C396" s="1"/>
      <c r="D396" s="1"/>
      <c r="E396" s="1"/>
    </row>
    <row r="397" spans="1:5" ht="18.75" x14ac:dyDescent="0.3">
      <c r="A397" s="1"/>
      <c r="B397" s="1"/>
      <c r="C397" s="1"/>
      <c r="D397" s="1"/>
      <c r="E397" s="1"/>
    </row>
    <row r="398" spans="1:5" ht="18.75" x14ac:dyDescent="0.3">
      <c r="A398" s="1"/>
      <c r="B398" s="1"/>
      <c r="C398" s="1"/>
      <c r="D398" s="1"/>
      <c r="E398" s="1"/>
    </row>
    <row r="399" spans="1:5" ht="18.75" x14ac:dyDescent="0.3">
      <c r="A399" s="1"/>
      <c r="B399" s="1"/>
      <c r="C399" s="1"/>
      <c r="D399" s="1"/>
      <c r="E399" s="1"/>
    </row>
    <row r="400" spans="1:5" ht="18.75" x14ac:dyDescent="0.3">
      <c r="A400" s="1"/>
      <c r="B400" s="1"/>
      <c r="C400" s="1"/>
      <c r="D400" s="1"/>
      <c r="E400" s="1"/>
    </row>
    <row r="401" spans="1:5" ht="18.75" x14ac:dyDescent="0.3">
      <c r="A401" s="1"/>
      <c r="B401" s="1"/>
      <c r="C401" s="1"/>
      <c r="D401" s="1"/>
      <c r="E401" s="1"/>
    </row>
    <row r="402" spans="1:5" ht="18.75" x14ac:dyDescent="0.3">
      <c r="A402" s="1"/>
      <c r="B402" s="1"/>
      <c r="C402" s="1"/>
      <c r="D402" s="1"/>
      <c r="E402" s="1"/>
    </row>
    <row r="403" spans="1:5" ht="18.75" x14ac:dyDescent="0.3">
      <c r="A403" s="1"/>
      <c r="B403" s="1"/>
      <c r="C403" s="1"/>
      <c r="D403" s="1"/>
      <c r="E403" s="1"/>
    </row>
    <row r="404" spans="1:5" ht="18.75" x14ac:dyDescent="0.3">
      <c r="A404" s="1"/>
      <c r="B404" s="1"/>
      <c r="C404" s="1"/>
      <c r="D404" s="1"/>
      <c r="E404" s="1"/>
    </row>
    <row r="405" spans="1:5" ht="18.75" x14ac:dyDescent="0.3">
      <c r="A405" s="1"/>
      <c r="B405" s="1"/>
      <c r="C405" s="1"/>
      <c r="D405" s="1"/>
      <c r="E405" s="1"/>
    </row>
    <row r="406" spans="1:5" ht="18.75" x14ac:dyDescent="0.3">
      <c r="A406" s="1"/>
      <c r="B406" s="1"/>
      <c r="C406" s="1"/>
      <c r="D406" s="1"/>
      <c r="E406" s="1"/>
    </row>
    <row r="407" spans="1:5" ht="18.75" x14ac:dyDescent="0.3">
      <c r="A407" s="1"/>
      <c r="B407" s="1"/>
      <c r="C407" s="1"/>
      <c r="D407" s="1"/>
      <c r="E407" s="1"/>
    </row>
    <row r="408" spans="1:5" ht="18.75" x14ac:dyDescent="0.3">
      <c r="A408" s="1"/>
      <c r="B408" s="1"/>
      <c r="C408" s="1"/>
      <c r="D408" s="1"/>
      <c r="E408" s="1"/>
    </row>
    <row r="409" spans="1:5" ht="18.75" x14ac:dyDescent="0.3">
      <c r="A409" s="1"/>
      <c r="B409" s="1"/>
      <c r="C409" s="1"/>
      <c r="D409" s="1"/>
      <c r="E409" s="1"/>
    </row>
    <row r="410" spans="1:5" ht="18.75" x14ac:dyDescent="0.3">
      <c r="A410" s="1"/>
      <c r="B410" s="1"/>
      <c r="C410" s="1"/>
      <c r="D410" s="1"/>
      <c r="E410" s="1"/>
    </row>
    <row r="411" spans="1:5" ht="18.75" x14ac:dyDescent="0.3">
      <c r="A411" s="1"/>
      <c r="B411" s="1"/>
      <c r="C411" s="1"/>
      <c r="D411" s="1"/>
      <c r="E411" s="1"/>
    </row>
    <row r="412" spans="1:5" ht="18.75" x14ac:dyDescent="0.3">
      <c r="A412" s="1"/>
      <c r="B412" s="1"/>
      <c r="C412" s="1"/>
      <c r="D412" s="1"/>
      <c r="E412" s="1"/>
    </row>
    <row r="413" spans="1:5" ht="18.75" x14ac:dyDescent="0.3">
      <c r="A413" s="1"/>
      <c r="B413" s="1"/>
      <c r="C413" s="1"/>
      <c r="D413" s="1"/>
      <c r="E413" s="1"/>
    </row>
    <row r="414" spans="1:5" ht="18.75" x14ac:dyDescent="0.3">
      <c r="A414" s="1"/>
      <c r="B414" s="1"/>
      <c r="C414" s="1"/>
      <c r="D414" s="1"/>
      <c r="E414" s="1"/>
    </row>
    <row r="415" spans="1:5" ht="18.75" x14ac:dyDescent="0.3">
      <c r="A415" s="1"/>
      <c r="B415" s="1"/>
      <c r="C415" s="1"/>
      <c r="D415" s="1"/>
      <c r="E415" s="1"/>
    </row>
    <row r="416" spans="1:5" ht="18.75" x14ac:dyDescent="0.3">
      <c r="A416" s="1"/>
      <c r="B416" s="1"/>
      <c r="C416" s="1"/>
      <c r="D416" s="1"/>
      <c r="E416" s="1"/>
    </row>
    <row r="417" spans="1:5" ht="18.75" x14ac:dyDescent="0.3">
      <c r="A417" s="1"/>
      <c r="B417" s="1"/>
      <c r="C417" s="1"/>
      <c r="D417" s="1"/>
      <c r="E417" s="1"/>
    </row>
    <row r="418" spans="1:5" ht="18.75" x14ac:dyDescent="0.3">
      <c r="A418" s="1"/>
      <c r="B418" s="1"/>
      <c r="C418" s="1"/>
      <c r="D418" s="1"/>
      <c r="E418" s="1"/>
    </row>
    <row r="419" spans="1:5" ht="18.75" x14ac:dyDescent="0.3">
      <c r="A419" s="1"/>
      <c r="B419" s="1"/>
      <c r="C419" s="1"/>
      <c r="D419" s="1"/>
      <c r="E419" s="1"/>
    </row>
    <row r="420" spans="1:5" ht="18.75" x14ac:dyDescent="0.3">
      <c r="A420" s="1"/>
      <c r="B420" s="1"/>
      <c r="C420" s="1"/>
      <c r="D420" s="1"/>
      <c r="E420" s="1"/>
    </row>
    <row r="421" spans="1:5" ht="18.75" x14ac:dyDescent="0.3">
      <c r="A421" s="1"/>
      <c r="B421" s="1"/>
      <c r="C421" s="1"/>
      <c r="D421" s="1"/>
      <c r="E421" s="1"/>
    </row>
    <row r="422" spans="1:5" ht="18.75" x14ac:dyDescent="0.3">
      <c r="A422" s="1"/>
      <c r="B422" s="1"/>
      <c r="C422" s="1"/>
      <c r="D422" s="1"/>
      <c r="E422" s="1"/>
    </row>
    <row r="423" spans="1:5" ht="18.75" x14ac:dyDescent="0.3">
      <c r="A423" s="1"/>
      <c r="B423" s="1"/>
      <c r="C423" s="1"/>
      <c r="D423" s="1"/>
      <c r="E423" s="1"/>
    </row>
    <row r="424" spans="1:5" ht="18.75" x14ac:dyDescent="0.3">
      <c r="A424" s="1"/>
      <c r="B424" s="1"/>
      <c r="C424" s="1"/>
      <c r="D424" s="1"/>
      <c r="E424" s="1"/>
    </row>
    <row r="425" spans="1:5" ht="18.75" x14ac:dyDescent="0.3">
      <c r="A425" s="1"/>
      <c r="B425" s="1"/>
      <c r="C425" s="1"/>
      <c r="D425" s="1"/>
      <c r="E425" s="1"/>
    </row>
    <row r="426" spans="1:5" ht="18.75" x14ac:dyDescent="0.3">
      <c r="A426" s="1"/>
      <c r="B426" s="1"/>
      <c r="C426" s="1"/>
      <c r="D426" s="1"/>
      <c r="E426" s="1"/>
    </row>
    <row r="427" spans="1:5" ht="18.75" x14ac:dyDescent="0.3">
      <c r="A427" s="1"/>
      <c r="B427" s="1"/>
      <c r="C427" s="1"/>
      <c r="D427" s="1"/>
      <c r="E427" s="1"/>
    </row>
    <row r="428" spans="1:5" ht="18.75" x14ac:dyDescent="0.3">
      <c r="A428" s="1"/>
      <c r="B428" s="1"/>
      <c r="C428" s="1"/>
      <c r="D428" s="1"/>
      <c r="E428" s="1"/>
    </row>
    <row r="429" spans="1:5" ht="18.75" x14ac:dyDescent="0.3">
      <c r="A429" s="1"/>
      <c r="B429" s="1"/>
      <c r="C429" s="1"/>
      <c r="D429" s="1"/>
      <c r="E429" s="1"/>
    </row>
    <row r="430" spans="1:5" ht="18.75" x14ac:dyDescent="0.3">
      <c r="A430" s="1"/>
      <c r="B430" s="1"/>
      <c r="C430" s="1"/>
      <c r="D430" s="1"/>
      <c r="E430" s="1"/>
    </row>
    <row r="431" spans="1:5" ht="18.75" x14ac:dyDescent="0.3">
      <c r="A431" s="1"/>
      <c r="B431" s="1"/>
      <c r="C431" s="1"/>
      <c r="D431" s="1"/>
      <c r="E431" s="1"/>
    </row>
    <row r="432" spans="1:5" ht="18.75" x14ac:dyDescent="0.3">
      <c r="A432" s="1"/>
      <c r="B432" s="1"/>
      <c r="C432" s="1"/>
      <c r="D432" s="1"/>
      <c r="E432" s="1"/>
    </row>
    <row r="433" spans="1:5" ht="18.75" x14ac:dyDescent="0.3">
      <c r="A433" s="1"/>
      <c r="B433" s="1"/>
      <c r="C433" s="1"/>
      <c r="D433" s="1"/>
      <c r="E433" s="1"/>
    </row>
    <row r="434" spans="1:5" ht="18.75" x14ac:dyDescent="0.3">
      <c r="A434" s="1"/>
      <c r="B434" s="1"/>
      <c r="C434" s="1"/>
      <c r="D434" s="1"/>
      <c r="E434" s="1"/>
    </row>
    <row r="435" spans="1:5" ht="18.75" x14ac:dyDescent="0.3">
      <c r="A435" s="1"/>
      <c r="B435" s="1"/>
      <c r="C435" s="1"/>
      <c r="D435" s="1"/>
      <c r="E435" s="1"/>
    </row>
    <row r="436" spans="1:5" ht="18.75" x14ac:dyDescent="0.3">
      <c r="A436" s="1"/>
      <c r="B436" s="1"/>
      <c r="C436" s="1"/>
      <c r="D436" s="1"/>
      <c r="E436" s="1"/>
    </row>
    <row r="437" spans="1:5" ht="18.75" x14ac:dyDescent="0.3">
      <c r="A437" s="1"/>
      <c r="B437" s="1"/>
      <c r="C437" s="1"/>
      <c r="D437" s="1"/>
      <c r="E437" s="1"/>
    </row>
    <row r="438" spans="1:5" ht="18.75" x14ac:dyDescent="0.3">
      <c r="A438" s="1"/>
      <c r="B438" s="1"/>
      <c r="C438" s="1"/>
      <c r="D438" s="1"/>
      <c r="E438" s="1"/>
    </row>
    <row r="439" spans="1:5" ht="18.75" x14ac:dyDescent="0.3">
      <c r="A439" s="1"/>
      <c r="B439" s="1"/>
      <c r="C439" s="1"/>
      <c r="D439" s="1"/>
      <c r="E439" s="1"/>
    </row>
    <row r="440" spans="1:5" ht="18.75" x14ac:dyDescent="0.3">
      <c r="A440" s="1"/>
      <c r="B440" s="1"/>
      <c r="C440" s="1"/>
      <c r="D440" s="1"/>
      <c r="E440" s="1"/>
    </row>
    <row r="441" spans="1:5" ht="18.75" x14ac:dyDescent="0.3">
      <c r="A441" s="1"/>
      <c r="B441" s="1"/>
      <c r="C441" s="1"/>
      <c r="D441" s="1"/>
      <c r="E441" s="1"/>
    </row>
    <row r="442" spans="1:5" ht="18.75" x14ac:dyDescent="0.3">
      <c r="A442" s="1"/>
      <c r="B442" s="1"/>
      <c r="C442" s="1"/>
      <c r="D442" s="1"/>
      <c r="E442" s="1"/>
    </row>
    <row r="443" spans="1:5" ht="18.75" x14ac:dyDescent="0.3">
      <c r="A443" s="1"/>
      <c r="B443" s="1"/>
      <c r="C443" s="1"/>
      <c r="D443" s="1"/>
      <c r="E443" s="1"/>
    </row>
    <row r="444" spans="1:5" ht="18.75" x14ac:dyDescent="0.3">
      <c r="A444" s="1"/>
      <c r="B444" s="1"/>
      <c r="C444" s="1"/>
      <c r="D444" s="1"/>
      <c r="E444" s="1"/>
    </row>
    <row r="445" spans="1:5" ht="18.75" x14ac:dyDescent="0.3">
      <c r="A445" s="1"/>
      <c r="B445" s="1"/>
      <c r="C445" s="1"/>
      <c r="D445" s="1"/>
      <c r="E445" s="1"/>
    </row>
    <row r="446" spans="1:5" ht="18.75" x14ac:dyDescent="0.3">
      <c r="A446" s="1"/>
      <c r="B446" s="1"/>
      <c r="C446" s="1"/>
      <c r="D446" s="1"/>
      <c r="E446" s="1"/>
    </row>
    <row r="447" spans="1:5" ht="18.75" x14ac:dyDescent="0.3">
      <c r="A447" s="1"/>
      <c r="B447" s="1"/>
      <c r="C447" s="1"/>
      <c r="D447" s="1"/>
      <c r="E447" s="1"/>
    </row>
    <row r="448" spans="1:5" ht="18.75" x14ac:dyDescent="0.3">
      <c r="A448" s="1"/>
      <c r="B448" s="1"/>
      <c r="C448" s="1"/>
      <c r="D448" s="1"/>
      <c r="E448" s="1"/>
    </row>
    <row r="449" spans="1:5" ht="18.75" x14ac:dyDescent="0.3">
      <c r="A449" s="1"/>
      <c r="B449" s="1"/>
      <c r="C449" s="1"/>
      <c r="D449" s="1"/>
      <c r="E449" s="1"/>
    </row>
    <row r="450" spans="1:5" ht="18.75" x14ac:dyDescent="0.3">
      <c r="A450" s="1"/>
      <c r="B450" s="1"/>
      <c r="C450" s="1"/>
      <c r="D450" s="1"/>
      <c r="E450" s="1"/>
    </row>
  </sheetData>
  <mergeCells count="5">
    <mergeCell ref="A1:E1"/>
    <mergeCell ref="A2:E2"/>
    <mergeCell ref="A3:E3"/>
    <mergeCell ref="A57:E57"/>
    <mergeCell ref="A4:E4"/>
  </mergeCells>
  <phoneticPr fontId="0" type="noConversion"/>
  <printOptions horizontalCentered="1"/>
  <pageMargins left="0.26" right="0.26" top="1.1811023622047245" bottom="0.56000000000000005" header="0.18" footer="0.76"/>
  <pageSetup paperSize="9" scale="63" orientation="portrait" r:id="rId1"/>
  <headerFooter alignWithMargins="0">
    <oddFooter xml:space="preserve">&amp;C&amp;11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8"/>
  <sheetViews>
    <sheetView workbookViewId="0">
      <selection activeCell="A3" sqref="A3:G3"/>
    </sheetView>
  </sheetViews>
  <sheetFormatPr baseColWidth="10" defaultRowHeight="12.75" x14ac:dyDescent="0.2"/>
  <cols>
    <col min="1" max="1" width="3.7109375" customWidth="1"/>
    <col min="2" max="2" width="48.42578125" customWidth="1"/>
    <col min="3" max="3" width="2" customWidth="1"/>
    <col min="4" max="4" width="17.42578125" customWidth="1"/>
    <col min="5" max="5" width="4.140625" customWidth="1"/>
    <col min="6" max="6" width="21.5703125" bestFit="1" customWidth="1"/>
    <col min="7" max="7" width="2.28515625" customWidth="1"/>
  </cols>
  <sheetData>
    <row r="1" spans="1:7" ht="22.5" x14ac:dyDescent="0.3">
      <c r="A1" s="113" t="s">
        <v>97</v>
      </c>
      <c r="B1" s="113"/>
      <c r="C1" s="113"/>
      <c r="D1" s="113"/>
      <c r="E1" s="113"/>
      <c r="F1" s="113"/>
      <c r="G1" s="113"/>
    </row>
    <row r="2" spans="1:7" ht="22.5" x14ac:dyDescent="0.3">
      <c r="A2" s="113" t="s">
        <v>154</v>
      </c>
      <c r="B2" s="113"/>
      <c r="C2" s="113"/>
      <c r="D2" s="113"/>
      <c r="E2" s="113"/>
      <c r="F2" s="113"/>
      <c r="G2" s="113"/>
    </row>
    <row r="3" spans="1:7" ht="20.25" x14ac:dyDescent="0.3">
      <c r="A3" s="114" t="s">
        <v>164</v>
      </c>
      <c r="B3" s="114"/>
      <c r="C3" s="114"/>
      <c r="D3" s="114"/>
      <c r="E3" s="114"/>
      <c r="F3" s="114"/>
      <c r="G3" s="114"/>
    </row>
    <row r="4" spans="1:7" ht="20.25" x14ac:dyDescent="0.3">
      <c r="A4" s="91"/>
      <c r="B4" s="91"/>
      <c r="C4" s="91"/>
      <c r="D4" s="91"/>
      <c r="E4" s="91"/>
      <c r="F4" s="91"/>
      <c r="G4" s="92"/>
    </row>
    <row r="5" spans="1:7" ht="18.75" x14ac:dyDescent="0.3">
      <c r="A5" s="5"/>
      <c r="B5" s="5"/>
      <c r="C5" s="5"/>
      <c r="D5" s="1"/>
      <c r="E5" s="1"/>
      <c r="F5" s="111">
        <v>43555</v>
      </c>
      <c r="G5" s="93"/>
    </row>
    <row r="6" spans="1:7" ht="18.75" x14ac:dyDescent="0.3">
      <c r="A6" s="5"/>
      <c r="B6" s="5"/>
      <c r="C6" s="5"/>
      <c r="D6" s="1"/>
      <c r="E6" s="1"/>
      <c r="F6" s="5"/>
      <c r="G6" s="93"/>
    </row>
    <row r="7" spans="1:7" ht="18.75" x14ac:dyDescent="0.3">
      <c r="A7" s="3" t="s">
        <v>98</v>
      </c>
      <c r="B7" s="1"/>
      <c r="C7" s="1"/>
      <c r="D7" s="94"/>
      <c r="E7" s="1"/>
      <c r="F7" s="94">
        <f>+'Estado de Resultado'!C55</f>
        <v>4192817862.6200428</v>
      </c>
      <c r="G7" s="92"/>
    </row>
    <row r="8" spans="1:7" ht="18.75" x14ac:dyDescent="0.3">
      <c r="A8" s="3" t="s">
        <v>99</v>
      </c>
      <c r="B8" s="1"/>
      <c r="C8" s="1"/>
      <c r="D8" s="27"/>
      <c r="E8" s="1"/>
      <c r="F8" s="27"/>
      <c r="G8" s="92"/>
    </row>
    <row r="9" spans="1:7" ht="18.75" x14ac:dyDescent="0.3">
      <c r="A9" s="3"/>
      <c r="B9" s="1" t="s">
        <v>100</v>
      </c>
      <c r="C9" s="1"/>
      <c r="D9" s="27"/>
      <c r="E9" s="1"/>
      <c r="F9" s="27">
        <f>+'Estado de Resultado'!C40*-1</f>
        <v>841612203.62</v>
      </c>
      <c r="G9" s="27"/>
    </row>
    <row r="10" spans="1:7" ht="18.75" x14ac:dyDescent="0.3">
      <c r="A10" s="3"/>
      <c r="B10" s="1" t="s">
        <v>101</v>
      </c>
      <c r="C10" s="1"/>
      <c r="D10" s="27"/>
      <c r="E10" s="1"/>
      <c r="F10" s="27">
        <f>+'Estado de Resultado'!C21*-1</f>
        <v>17822632934.57</v>
      </c>
      <c r="G10" s="27"/>
    </row>
    <row r="11" spans="1:7" ht="18.75" x14ac:dyDescent="0.3">
      <c r="A11" s="3"/>
      <c r="B11" s="1" t="s">
        <v>102</v>
      </c>
      <c r="C11" s="1"/>
      <c r="D11" s="27"/>
      <c r="E11" s="1"/>
      <c r="F11" s="27">
        <f>+'Estado de Resultado'!C22*-1</f>
        <v>-8059143798.46</v>
      </c>
      <c r="G11" s="27"/>
    </row>
    <row r="12" spans="1:7" ht="18.75" x14ac:dyDescent="0.3">
      <c r="A12" s="3"/>
      <c r="B12" s="1" t="s">
        <v>103</v>
      </c>
      <c r="C12" s="1"/>
      <c r="D12" s="27"/>
      <c r="E12" s="1"/>
      <c r="F12" s="27">
        <v>-13367398972</v>
      </c>
      <c r="G12" s="27"/>
    </row>
    <row r="13" spans="1:7" ht="18.75" x14ac:dyDescent="0.3">
      <c r="A13" s="3"/>
      <c r="B13" s="1" t="s">
        <v>104</v>
      </c>
      <c r="C13" s="1"/>
      <c r="D13" s="27"/>
      <c r="E13" s="1"/>
      <c r="F13" s="95">
        <f>9442901175-4121461296-2878914480</f>
        <v>2442525399</v>
      </c>
      <c r="G13" s="92"/>
    </row>
    <row r="14" spans="1:7" ht="18.75" x14ac:dyDescent="0.3">
      <c r="A14" s="3"/>
      <c r="B14" s="1"/>
      <c r="C14" s="1"/>
      <c r="D14" s="27"/>
      <c r="E14" s="1"/>
      <c r="F14" s="27"/>
      <c r="G14" s="92"/>
    </row>
    <row r="15" spans="1:7" ht="18.75" x14ac:dyDescent="0.3">
      <c r="A15" s="3"/>
      <c r="B15" s="3"/>
      <c r="C15" s="3"/>
      <c r="D15" s="94"/>
      <c r="E15" s="1"/>
      <c r="F15" s="96">
        <f>SUM(F7:F13)</f>
        <v>3873045629.3500443</v>
      </c>
      <c r="G15" s="92"/>
    </row>
    <row r="16" spans="1:7" ht="18.75" x14ac:dyDescent="0.3">
      <c r="A16" s="3" t="s">
        <v>105</v>
      </c>
      <c r="B16" s="1"/>
      <c r="C16" s="1"/>
      <c r="D16" s="27"/>
      <c r="E16" s="1"/>
      <c r="F16" s="27"/>
      <c r="G16" s="92"/>
    </row>
    <row r="17" spans="1:7" ht="18.75" x14ac:dyDescent="0.3">
      <c r="A17" s="3" t="s">
        <v>106</v>
      </c>
      <c r="B17" s="1"/>
      <c r="C17" s="1"/>
      <c r="D17" s="94"/>
      <c r="E17" s="1"/>
      <c r="F17" s="27"/>
      <c r="G17" s="92"/>
    </row>
    <row r="18" spans="1:7" ht="18.75" x14ac:dyDescent="0.3">
      <c r="A18" s="3"/>
      <c r="B18" s="1" t="s">
        <v>107</v>
      </c>
      <c r="C18" s="1"/>
      <c r="D18" s="94"/>
      <c r="E18" s="1"/>
      <c r="F18" s="27">
        <v>-61033732628</v>
      </c>
      <c r="G18" s="28"/>
    </row>
    <row r="19" spans="1:7" ht="18.75" x14ac:dyDescent="0.3">
      <c r="A19" s="3"/>
      <c r="B19" s="1" t="s">
        <v>108</v>
      </c>
      <c r="C19" s="1"/>
      <c r="D19" s="27"/>
      <c r="E19" s="1"/>
      <c r="F19" s="27">
        <f>-7110360242-3056897283</f>
        <v>-10167257525</v>
      </c>
      <c r="G19" s="28"/>
    </row>
    <row r="20" spans="1:7" ht="18.75" x14ac:dyDescent="0.3">
      <c r="A20" s="3"/>
      <c r="B20" s="1" t="s">
        <v>109</v>
      </c>
      <c r="C20" s="1"/>
      <c r="D20" s="27"/>
      <c r="E20" s="1"/>
      <c r="F20" s="27">
        <v>-9780108562</v>
      </c>
      <c r="G20" s="92"/>
    </row>
    <row r="21" spans="1:7" ht="18.75" x14ac:dyDescent="0.3">
      <c r="A21" s="3"/>
      <c r="B21" s="1" t="s">
        <v>110</v>
      </c>
      <c r="C21" s="1"/>
      <c r="D21" s="27"/>
      <c r="E21" s="1"/>
      <c r="F21" s="27">
        <f>-1139638997+399471297</f>
        <v>-740167700</v>
      </c>
      <c r="G21" s="92"/>
    </row>
    <row r="22" spans="1:7" ht="18.75" x14ac:dyDescent="0.3">
      <c r="A22" s="3"/>
      <c r="B22" s="1" t="s">
        <v>111</v>
      </c>
      <c r="C22" s="1"/>
      <c r="D22" s="27"/>
      <c r="E22" s="1"/>
      <c r="F22" s="27">
        <f>+-1032508448</f>
        <v>-1032508448</v>
      </c>
      <c r="G22" s="92"/>
    </row>
    <row r="23" spans="1:7" ht="18.75" x14ac:dyDescent="0.3">
      <c r="A23" s="3"/>
      <c r="B23" s="1" t="s">
        <v>112</v>
      </c>
      <c r="C23" s="1"/>
      <c r="D23" s="27"/>
      <c r="E23" s="1"/>
      <c r="F23" s="27">
        <v>-30933086785</v>
      </c>
      <c r="G23" s="92"/>
    </row>
    <row r="24" spans="1:7" ht="18.75" x14ac:dyDescent="0.3">
      <c r="A24" s="3"/>
      <c r="B24" s="1" t="s">
        <v>113</v>
      </c>
      <c r="C24" s="1"/>
      <c r="D24" s="27"/>
      <c r="E24" s="1"/>
      <c r="F24" s="27">
        <v>97071484630</v>
      </c>
      <c r="G24" s="28"/>
    </row>
    <row r="25" spans="1:7" ht="18.75" x14ac:dyDescent="0.3">
      <c r="A25" s="3"/>
      <c r="B25" s="1" t="s">
        <v>114</v>
      </c>
      <c r="C25" s="1"/>
      <c r="D25" s="27"/>
      <c r="E25" s="1"/>
      <c r="F25" s="27">
        <v>-3636393897</v>
      </c>
      <c r="G25" s="28"/>
    </row>
    <row r="26" spans="1:7" ht="18.75" x14ac:dyDescent="0.3">
      <c r="A26" s="3"/>
      <c r="B26" s="1" t="s">
        <v>115</v>
      </c>
      <c r="C26" s="1"/>
      <c r="D26" s="27"/>
      <c r="E26" s="1"/>
      <c r="F26" s="27">
        <v>0</v>
      </c>
      <c r="G26" s="28"/>
    </row>
    <row r="27" spans="1:7" ht="18.75" x14ac:dyDescent="0.3">
      <c r="A27" s="3"/>
      <c r="B27" s="1" t="s">
        <v>116</v>
      </c>
      <c r="C27" s="1"/>
      <c r="D27" s="27"/>
      <c r="E27" s="1"/>
      <c r="F27" s="27">
        <v>1959727145</v>
      </c>
      <c r="G27" s="28"/>
    </row>
    <row r="28" spans="1:7" ht="18.75" x14ac:dyDescent="0.3">
      <c r="A28" s="3" t="s">
        <v>117</v>
      </c>
      <c r="B28" s="1"/>
      <c r="C28" s="1"/>
      <c r="D28" s="27"/>
      <c r="E28" s="1"/>
      <c r="F28" s="27"/>
      <c r="G28" s="92"/>
    </row>
    <row r="29" spans="1:7" ht="18.75" x14ac:dyDescent="0.3">
      <c r="A29" s="3" t="s">
        <v>118</v>
      </c>
      <c r="B29" s="1"/>
      <c r="C29" s="5" t="s">
        <v>119</v>
      </c>
      <c r="D29" s="94"/>
      <c r="E29" s="1"/>
      <c r="F29" s="96">
        <f>SUM(F15:F28)</f>
        <v>-14418998140.649963</v>
      </c>
      <c r="G29" s="92"/>
    </row>
    <row r="30" spans="1:7" ht="18.75" x14ac:dyDescent="0.3">
      <c r="A30" s="3"/>
      <c r="B30" s="1"/>
      <c r="C30" s="1"/>
      <c r="D30" s="27"/>
      <c r="E30" s="1"/>
      <c r="F30" s="27"/>
      <c r="G30" s="92"/>
    </row>
    <row r="31" spans="1:7" ht="18.75" x14ac:dyDescent="0.3">
      <c r="A31" s="3" t="s">
        <v>120</v>
      </c>
      <c r="B31" s="1"/>
      <c r="C31" s="1"/>
      <c r="D31" s="27"/>
      <c r="E31" s="1"/>
      <c r="F31" s="27"/>
      <c r="G31" s="92"/>
    </row>
    <row r="32" spans="1:7" ht="18.75" x14ac:dyDescent="0.3">
      <c r="A32" s="3" t="s">
        <v>121</v>
      </c>
      <c r="B32" s="1"/>
      <c r="C32" s="1"/>
      <c r="D32" s="27"/>
      <c r="E32" s="1"/>
      <c r="F32" s="27"/>
      <c r="G32" s="92"/>
    </row>
    <row r="33" spans="1:7" ht="18.75" x14ac:dyDescent="0.3">
      <c r="A33" s="3"/>
      <c r="B33" s="1" t="s">
        <v>122</v>
      </c>
      <c r="C33" s="1"/>
      <c r="D33" s="27"/>
      <c r="E33" s="1"/>
      <c r="F33" s="27">
        <f>-3166742662-353221451+1955972215+956514393</f>
        <v>-607477505</v>
      </c>
      <c r="G33" s="92"/>
    </row>
    <row r="34" spans="1:7" ht="18.75" x14ac:dyDescent="0.3">
      <c r="A34" s="3"/>
      <c r="B34" s="1" t="s">
        <v>123</v>
      </c>
      <c r="C34" s="1"/>
      <c r="D34" s="27"/>
      <c r="E34" s="1"/>
      <c r="F34" s="27">
        <v>-9837520384</v>
      </c>
      <c r="G34" s="92"/>
    </row>
    <row r="35" spans="1:7" ht="18.75" x14ac:dyDescent="0.3">
      <c r="A35" s="3"/>
      <c r="B35" s="1" t="s">
        <v>124</v>
      </c>
      <c r="C35" s="1"/>
      <c r="D35" s="27"/>
      <c r="E35" s="1"/>
      <c r="F35" s="95">
        <f>1100135837+4609263140</f>
        <v>5709398977</v>
      </c>
      <c r="G35" s="92"/>
    </row>
    <row r="36" spans="1:7" ht="18.75" x14ac:dyDescent="0.3">
      <c r="A36" s="3" t="s">
        <v>125</v>
      </c>
      <c r="B36" s="1"/>
      <c r="C36" s="1"/>
      <c r="D36" s="27"/>
      <c r="E36" s="1"/>
      <c r="F36" s="27"/>
      <c r="G36" s="92"/>
    </row>
    <row r="37" spans="1:7" ht="18.75" x14ac:dyDescent="0.3">
      <c r="A37" s="3" t="s">
        <v>121</v>
      </c>
      <c r="B37" s="1"/>
      <c r="C37" s="5" t="s">
        <v>126</v>
      </c>
      <c r="D37" s="94"/>
      <c r="E37" s="1"/>
      <c r="F37" s="96">
        <f>SUM(F33:F36)</f>
        <v>-4735598912</v>
      </c>
      <c r="G37" s="92"/>
    </row>
    <row r="38" spans="1:7" ht="18.75" x14ac:dyDescent="0.3">
      <c r="A38" s="3"/>
      <c r="B38" s="1"/>
      <c r="C38" s="1"/>
      <c r="D38" s="27"/>
      <c r="E38" s="1"/>
      <c r="F38" s="27"/>
      <c r="G38" s="92"/>
    </row>
    <row r="39" spans="1:7" ht="18.75" x14ac:dyDescent="0.3">
      <c r="A39" s="3" t="s">
        <v>120</v>
      </c>
      <c r="B39" s="1"/>
      <c r="C39" s="1"/>
      <c r="D39" s="27"/>
      <c r="E39" s="1"/>
      <c r="F39" s="27"/>
      <c r="G39" s="92"/>
    </row>
    <row r="40" spans="1:7" ht="18.75" x14ac:dyDescent="0.3">
      <c r="A40" s="3" t="s">
        <v>127</v>
      </c>
      <c r="B40" s="1"/>
      <c r="C40" s="1"/>
      <c r="D40" s="27"/>
      <c r="E40" s="1"/>
      <c r="F40" s="27"/>
      <c r="G40" s="92"/>
    </row>
    <row r="41" spans="1:7" ht="18.75" x14ac:dyDescent="0.3">
      <c r="A41" s="3"/>
      <c r="B41" s="1" t="s">
        <v>128</v>
      </c>
      <c r="C41" s="1"/>
      <c r="D41" s="27"/>
      <c r="E41" s="1"/>
      <c r="F41" s="95">
        <v>8752200000</v>
      </c>
      <c r="G41" s="92"/>
    </row>
    <row r="42" spans="1:7" ht="18.75" x14ac:dyDescent="0.3">
      <c r="A42" s="3" t="s">
        <v>117</v>
      </c>
      <c r="B42" s="1"/>
      <c r="C42" s="1"/>
      <c r="D42" s="27"/>
      <c r="E42" s="1"/>
      <c r="F42" s="92" t="s">
        <v>129</v>
      </c>
      <c r="G42" s="92"/>
    </row>
    <row r="43" spans="1:7" ht="18.75" x14ac:dyDescent="0.3">
      <c r="A43" s="3" t="s">
        <v>130</v>
      </c>
      <c r="B43" s="1"/>
      <c r="C43" s="5" t="s">
        <v>131</v>
      </c>
      <c r="D43" s="94"/>
      <c r="E43" s="1"/>
      <c r="F43" s="96">
        <f>SUM(F41:F42)</f>
        <v>8752200000</v>
      </c>
      <c r="G43" s="92"/>
    </row>
    <row r="44" spans="1:7" ht="18.75" x14ac:dyDescent="0.3">
      <c r="A44" s="3"/>
      <c r="B44" s="1"/>
      <c r="C44" s="1"/>
      <c r="D44" s="27"/>
      <c r="E44" s="1"/>
      <c r="F44" s="27"/>
      <c r="G44" s="92"/>
    </row>
    <row r="45" spans="1:7" ht="18.75" x14ac:dyDescent="0.3">
      <c r="A45" s="1" t="s">
        <v>132</v>
      </c>
      <c r="B45" s="1"/>
      <c r="C45" s="5" t="s">
        <v>133</v>
      </c>
      <c r="D45" s="27"/>
      <c r="E45" s="1"/>
      <c r="F45" s="27">
        <f>+F29+F37+F43</f>
        <v>-10402397052.649963</v>
      </c>
      <c r="G45" s="92"/>
    </row>
    <row r="46" spans="1:7" ht="18.75" x14ac:dyDescent="0.3">
      <c r="A46" s="1" t="s">
        <v>134</v>
      </c>
      <c r="B46" s="1"/>
      <c r="C46" s="1"/>
      <c r="D46" s="27"/>
      <c r="E46" s="1"/>
      <c r="F46" s="95">
        <v>390139060744</v>
      </c>
      <c r="G46" s="92"/>
    </row>
    <row r="47" spans="1:7" ht="18.75" x14ac:dyDescent="0.3">
      <c r="A47" s="3"/>
      <c r="B47" s="1"/>
      <c r="C47" s="1"/>
      <c r="D47" s="27"/>
      <c r="E47" s="1"/>
      <c r="F47" s="27"/>
      <c r="G47" s="92"/>
    </row>
    <row r="48" spans="1:7" ht="19.5" thickBot="1" x14ac:dyDescent="0.35">
      <c r="A48" s="3" t="s">
        <v>135</v>
      </c>
      <c r="D48" s="94"/>
      <c r="E48" s="1"/>
      <c r="F48" s="97">
        <f>SUM(F45:F46)</f>
        <v>379736663691.35004</v>
      </c>
      <c r="G48" s="92"/>
    </row>
    <row r="49" spans="1:7" ht="19.5" thickTop="1" x14ac:dyDescent="0.3">
      <c r="A49" s="3"/>
      <c r="D49" s="94"/>
      <c r="E49" s="1"/>
      <c r="F49" s="94"/>
      <c r="G49" s="92"/>
    </row>
    <row r="50" spans="1:7" ht="18.75" x14ac:dyDescent="0.3">
      <c r="A50" s="3"/>
      <c r="D50" s="94"/>
      <c r="E50" s="1"/>
      <c r="F50" s="94">
        <v>379736663691</v>
      </c>
      <c r="G50" s="92"/>
    </row>
    <row r="51" spans="1:7" ht="18.75" x14ac:dyDescent="0.3">
      <c r="A51" s="3"/>
      <c r="B51" s="1"/>
      <c r="C51" s="1"/>
      <c r="D51" s="27"/>
      <c r="E51" s="1"/>
      <c r="F51" s="27">
        <f>+F48-F50</f>
        <v>0.35003662109375</v>
      </c>
      <c r="G51" s="92"/>
    </row>
    <row r="52" spans="1:7" ht="15.75" x14ac:dyDescent="0.25">
      <c r="A52" s="115" t="s">
        <v>136</v>
      </c>
      <c r="B52" s="115"/>
      <c r="C52" s="115"/>
      <c r="D52" s="115"/>
      <c r="E52" s="115"/>
      <c r="F52" s="115"/>
      <c r="G52" s="115"/>
    </row>
    <row r="53" spans="1:7" ht="15.75" x14ac:dyDescent="0.25">
      <c r="A53" s="98" t="s">
        <v>137</v>
      </c>
      <c r="B53" s="98"/>
      <c r="C53" s="98"/>
      <c r="D53" s="98"/>
      <c r="E53" s="98"/>
      <c r="F53" s="99"/>
      <c r="G53" s="98"/>
    </row>
    <row r="54" spans="1:7" ht="18.75" x14ac:dyDescent="0.3">
      <c r="A54" s="3"/>
      <c r="B54" s="1"/>
      <c r="C54" s="1"/>
      <c r="D54" s="1"/>
      <c r="E54" s="1"/>
      <c r="F54" s="27"/>
      <c r="G54" s="92"/>
    </row>
    <row r="55" spans="1:7" ht="18.75" x14ac:dyDescent="0.3">
      <c r="A55" s="3"/>
      <c r="B55" s="1"/>
      <c r="C55" s="1"/>
      <c r="D55" s="27"/>
      <c r="E55" s="1"/>
      <c r="F55" s="27"/>
      <c r="G55" s="92"/>
    </row>
    <row r="56" spans="1:7" ht="18.75" x14ac:dyDescent="0.3">
      <c r="A56" s="34"/>
      <c r="B56" s="37"/>
      <c r="C56" s="37"/>
      <c r="D56" s="37"/>
      <c r="E56" s="37"/>
      <c r="G56" s="92"/>
    </row>
    <row r="57" spans="1:7" ht="11.25" customHeight="1" x14ac:dyDescent="0.3">
      <c r="A57" s="34" t="s">
        <v>148</v>
      </c>
      <c r="G57" s="92"/>
    </row>
    <row r="58" spans="1:7" x14ac:dyDescent="0.2">
      <c r="A58" s="36" t="s">
        <v>149</v>
      </c>
    </row>
  </sheetData>
  <mergeCells count="4">
    <mergeCell ref="A1:G1"/>
    <mergeCell ref="A2:G2"/>
    <mergeCell ref="A3:G3"/>
    <mergeCell ref="A52:G52"/>
  </mergeCells>
  <pageMargins left="0.70866141732283472" right="0.70866141732283472" top="1.19" bottom="0.37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6A262-540B-4AFD-BAFB-17ED9B9B2124}">
  <dimension ref="A6:I31"/>
  <sheetViews>
    <sheetView workbookViewId="0">
      <selection activeCell="D39" sqref="D39"/>
    </sheetView>
  </sheetViews>
  <sheetFormatPr baseColWidth="10" defaultRowHeight="12.75" x14ac:dyDescent="0.2"/>
  <cols>
    <col min="1" max="1" width="3.85546875" customWidth="1"/>
    <col min="2" max="2" width="23" customWidth="1"/>
    <col min="3" max="3" width="15.28515625" customWidth="1"/>
    <col min="4" max="4" width="15.140625" customWidth="1"/>
    <col min="5" max="5" width="14" customWidth="1"/>
    <col min="6" max="6" width="16.42578125" customWidth="1"/>
  </cols>
  <sheetData>
    <row r="6" spans="1:9" ht="18" x14ac:dyDescent="0.25">
      <c r="A6" s="116" t="s">
        <v>139</v>
      </c>
      <c r="B6" s="116"/>
      <c r="C6" s="116"/>
      <c r="D6" s="116"/>
      <c r="E6" s="116"/>
      <c r="F6" s="116"/>
    </row>
    <row r="7" spans="1:9" ht="22.5" x14ac:dyDescent="0.3">
      <c r="A7" t="s">
        <v>137</v>
      </c>
      <c r="B7" s="112" t="s">
        <v>154</v>
      </c>
      <c r="C7" s="112"/>
      <c r="D7" s="112"/>
      <c r="E7" s="112"/>
      <c r="F7" s="112"/>
      <c r="G7" s="108"/>
      <c r="H7" s="108"/>
      <c r="I7" s="108"/>
    </row>
    <row r="9" spans="1:9" x14ac:dyDescent="0.2">
      <c r="B9" t="s">
        <v>137</v>
      </c>
    </row>
    <row r="10" spans="1:9" ht="15.75" x14ac:dyDescent="0.25">
      <c r="B10" s="109" t="s">
        <v>140</v>
      </c>
      <c r="C10" s="109" t="s">
        <v>141</v>
      </c>
      <c r="D10" s="109" t="s">
        <v>142</v>
      </c>
      <c r="E10" s="109" t="s">
        <v>143</v>
      </c>
      <c r="F10" s="109" t="s">
        <v>144</v>
      </c>
    </row>
    <row r="11" spans="1:9" ht="15.75" x14ac:dyDescent="0.25">
      <c r="B11" s="110"/>
      <c r="C11" s="110" t="s">
        <v>145</v>
      </c>
      <c r="D11" s="110"/>
      <c r="E11" s="110"/>
      <c r="F11" s="110" t="s">
        <v>145</v>
      </c>
    </row>
    <row r="12" spans="1:9" x14ac:dyDescent="0.2">
      <c r="B12" s="100"/>
      <c r="C12" s="100"/>
      <c r="D12" s="100"/>
      <c r="E12" s="100"/>
      <c r="F12" s="100"/>
    </row>
    <row r="13" spans="1:9" x14ac:dyDescent="0.2">
      <c r="B13" s="101" t="s">
        <v>65</v>
      </c>
      <c r="C13" s="102">
        <v>100000000000</v>
      </c>
      <c r="D13" s="102">
        <v>0</v>
      </c>
      <c r="E13" s="102">
        <v>0</v>
      </c>
      <c r="F13" s="102">
        <f>+C13+D13-E13</f>
        <v>100000000000</v>
      </c>
    </row>
    <row r="14" spans="1:9" x14ac:dyDescent="0.2">
      <c r="B14" s="101"/>
      <c r="C14" s="102"/>
      <c r="D14" s="102"/>
      <c r="E14" s="102"/>
      <c r="F14" s="102"/>
    </row>
    <row r="15" spans="1:9" x14ac:dyDescent="0.2">
      <c r="B15" s="101" t="s">
        <v>73</v>
      </c>
      <c r="C15" s="102">
        <v>8382600000</v>
      </c>
      <c r="D15" s="102">
        <f>17134800000-8382600000</f>
        <v>8752200000</v>
      </c>
      <c r="E15" s="102">
        <v>0</v>
      </c>
      <c r="F15" s="102">
        <f>+C15+D15-E15</f>
        <v>17134800000</v>
      </c>
    </row>
    <row r="16" spans="1:9" x14ac:dyDescent="0.2">
      <c r="B16" s="101"/>
      <c r="C16" s="102"/>
      <c r="D16" s="102"/>
      <c r="E16" s="102"/>
      <c r="F16" s="102"/>
    </row>
    <row r="17" spans="1:6" x14ac:dyDescent="0.2">
      <c r="B17" s="101" t="s">
        <v>14</v>
      </c>
      <c r="C17" s="102">
        <v>11810053922</v>
      </c>
      <c r="D17" s="102">
        <v>120223017</v>
      </c>
      <c r="E17" s="102">
        <v>0</v>
      </c>
      <c r="F17" s="102">
        <f>+C17+D17-E17</f>
        <v>11930276939</v>
      </c>
    </row>
    <row r="18" spans="1:6" x14ac:dyDescent="0.2">
      <c r="B18" s="101"/>
      <c r="C18" s="102"/>
      <c r="D18" s="102"/>
      <c r="E18" s="102"/>
      <c r="F18" s="102"/>
    </row>
    <row r="19" spans="1:6" x14ac:dyDescent="0.2">
      <c r="B19" s="101" t="s">
        <v>146</v>
      </c>
      <c r="C19" s="102">
        <v>39910348655</v>
      </c>
      <c r="D19" s="102">
        <v>3178857412</v>
      </c>
      <c r="E19" s="102">
        <v>0</v>
      </c>
      <c r="F19" s="102">
        <f>+C19+D19-E19</f>
        <v>43089206067</v>
      </c>
    </row>
    <row r="20" spans="1:6" x14ac:dyDescent="0.2">
      <c r="B20" s="101"/>
      <c r="C20" s="102"/>
      <c r="D20" s="102"/>
      <c r="E20" s="102"/>
      <c r="F20" s="102"/>
    </row>
    <row r="21" spans="1:6" x14ac:dyDescent="0.2">
      <c r="B21" s="101" t="s">
        <v>95</v>
      </c>
      <c r="C21" s="102">
        <v>8941258139</v>
      </c>
      <c r="D21" s="102">
        <v>14192691277</v>
      </c>
      <c r="E21" s="102">
        <v>3178857412</v>
      </c>
      <c r="F21" s="102">
        <f>+C21+D21-E21</f>
        <v>19955092004</v>
      </c>
    </row>
    <row r="22" spans="1:6" x14ac:dyDescent="0.2">
      <c r="B22" s="101"/>
      <c r="C22" s="102"/>
      <c r="D22" s="102"/>
      <c r="E22" s="102"/>
      <c r="F22" s="102"/>
    </row>
    <row r="23" spans="1:6" x14ac:dyDescent="0.2">
      <c r="B23" s="101" t="s">
        <v>15</v>
      </c>
      <c r="C23" s="102">
        <v>14192691277</v>
      </c>
      <c r="D23" s="102">
        <v>4192817863</v>
      </c>
      <c r="E23" s="102">
        <f>+C23</f>
        <v>14192691277</v>
      </c>
      <c r="F23" s="102">
        <f>+C23+D23-E23</f>
        <v>4192817863</v>
      </c>
    </row>
    <row r="24" spans="1:6" x14ac:dyDescent="0.2">
      <c r="B24" s="103"/>
      <c r="C24" s="104"/>
      <c r="D24" s="104"/>
      <c r="E24" s="104"/>
      <c r="F24" s="104"/>
    </row>
    <row r="25" spans="1:6" x14ac:dyDescent="0.2">
      <c r="B25" s="105" t="s">
        <v>147</v>
      </c>
      <c r="C25" s="106">
        <f>SUM(C13:C24)</f>
        <v>183236951993</v>
      </c>
      <c r="D25" s="106">
        <f t="shared" ref="D25:F25" si="0">SUM(D13:D24)</f>
        <v>30436789569</v>
      </c>
      <c r="E25" s="106">
        <f t="shared" si="0"/>
        <v>17371548689</v>
      </c>
      <c r="F25" s="106">
        <f t="shared" si="0"/>
        <v>196302192873</v>
      </c>
    </row>
    <row r="26" spans="1:6" x14ac:dyDescent="0.2">
      <c r="C26" s="107"/>
      <c r="D26" s="107"/>
      <c r="E26" s="107"/>
      <c r="F26" s="107"/>
    </row>
    <row r="30" spans="1:6" x14ac:dyDescent="0.2">
      <c r="A30" s="34" t="s">
        <v>151</v>
      </c>
    </row>
    <row r="31" spans="1:6" x14ac:dyDescent="0.2">
      <c r="A31" s="36" t="s">
        <v>150</v>
      </c>
    </row>
  </sheetData>
  <mergeCells count="2">
    <mergeCell ref="A6:F6"/>
    <mergeCell ref="B7:F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cHbKRlLa9gC4LQ7uPEQle+u+kayPbpKTVX9HSTKXUUE=</DigestValue>
    </Reference>
    <Reference Type="http://www.w3.org/2000/09/xmldsig#Object" URI="#idOfficeObject">
      <DigestMethod Algorithm="http://www.w3.org/2001/04/xmlenc#sha256"/>
      <DigestValue>vxNzVlpftNyGpSkhKfmKqRPPsurDqn9gP/PgUu/Wn8M=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R6t/JppZulPv7X/oy3OHQUQINWt3JZWY0LVRTSz3J8U=</DigestValue>
    </Reference>
  </SignedInfo>
  <SignatureValue>KcHBTcHECTUR0QqfwWHEJx5Lhf6wFBnOYABNM6MIpDc522ndvkSoxGwcd2ES4WcPLn1T96zEDAg1
LFIcwS7EgKlMUfuoDEPkyICzinZ7MIzNS+SsItVEfXMAU9INjTv1kcvPKbW1OxM4UvAHhwQerX0+
Ct75M7dIy/l9U2XrxTf9iEgulkxExN67CSLIPcJF4IHN6D3H0Gkb6dFoAaG0ybXD10ngpidbndcC
03uLn2pe9CaT8cMH/q81VWGoB1PYMcoZW3dBzRN/E2FAbz7XAOabU7CgxD2v6Gxg5x6usCLd/1ID
Wf1FHqkq2FJJBa1mdee7qje2A2VAxkBPEmiS/w==</SignatureValue>
  <KeyInfo>
    <X509Data>
      <X509Certificate>MIIH0zCCBbugAwIBAgIQFIZRo0OYF1tcm+hVepoBJDANBgkqhkiG9w0BAQsFADBPMRcwFQYDVQQFEw5SVUMgODAwODAwOTktMDELMAkGA1UEBhMCUFkxETAPBgNVBAoMCFZJVCBTLkEuMRQwEgYDVQQDEwtDQS1WSVQgUy5BLjAeFw0xOTAzMjcyMTE3MDlaFw0yMTAzMjcyMTE3MDlaMIGkMRQwEgYDVQQqDAtBTkdFTCBSQU1PTjEZMBcGA1UEBAwQUEFSRURFUyBHT05aQUxFWjERMA8GA1UEBRMIQ0k3OTQyOTYxJTAjBgNVBAMMHEFOR0VMIFJBTU9OIFBBUkVERVMgR09OWkFMRVoxETAPBgNVBAsMCEZJUk1BIEYyMRcwFQYDVQQKDA5QRVJTT05BIEZJU0lDQTELMAkGA1UEBhMCUFkwggEiMA0GCSqGSIb3DQEBAQUAA4IBDwAwggEKAoIBAQCFTAFMx4iwINcvz33M4P5O5vf4SofTF/LnusqA5p742Hz3k0b5Jg3oHADnrm+pkHPGY8z7lQtVpoeaWC5XRAOoy4frackUmvpFOjel375k/RnqQRTaSY8bYd1qCIdhIwmy1PfoutvYq8p3FQFsN4C95qUWGCAGyaq2FZtzkDKAKFFJtpcQXo2dnNkkTVTDCLqIYqAawHa/KCWIV5jNMnjnywbN2QowLJvAyXWA3v8WsH3g4wfEpHJdBkYSsKDB15d7PjYvjiKvdS1t1Ix9WDgke1WDoxYBbglmmZPKJkHPJ6dthZOtkRTCGTIqa9kNyrB+at51Spas5OaI0DtMH0tZAgMBAAGjggNTMIIDTzAMBgNVHRMBAf8EAjAAMA4GA1UdDwEB/wQEAwIF4DAsBgNVHSUBAf8EIjAgBggrBgEFBQcDBAYIKwYBBQUHAwIGCisGAQQBgjcUAgIwHQYDVR0OBBYEFGqYbn1CkX8U8J9vCxaHysSm4PhzMB8GA1UdIwQYMBaAFANjfJ9tWnKlU5G02+yR+wNffHydMIIB2AYDVR0gBIIBzzCCAcswggHHBgwrBgEEAYLZSgEBAQcwggG1MDEGCCsGAQUFBwIBFiVodHRwczovL3d3dy5lZmlybWEuY29tLnB5L3JlcG9zaXRvcmlvMIHGBggrBgEFBQcCAjCBuRqBtkVzdGUgZXMgdW4gY2VydGlmaWNhZG8gVGlwbyBGMiBkZSBwZXJzb25hIGbtc2ljYSBjdXlhIGNsYXZlIHByaXZhZGEgZXN04SBhbG1hY2VuYWRhIGVuIHVuIG3zZHVsbyBkZSBoYXJkd2FyZSB5IHNvbiB1dGlsaXphZGFzIHBhcmEgYXV0ZW50aWNhciBhIHN1IHRpdHVsYXIgeSBnZW5lcmFyIGZpcm1hcyBkaWdpdGFsZXMuMIG2BggrBgEFBQcCAjCBqRqBplRoaXMgaXMgYSBUeXBlIEYyIGNlcnRpZmljYXRlIG9mIHBoeXNpY2FsIHBlcnNvbiB3aG9zZSBwcml2YXRlIGtleSBpcyBzdG9yZWQgaW4gYSBoYXJkd2FyZSBtb2R1bGUgYW5kIHVzZWQgdG8gYXV0aGVudGljYXRlIHRoZSBob2xkZXIgYW5kIGdlbmVyYXRlIGRpZ2l0YWwgc2lnbmF0dXJlcy4wKQYDVR0RBCIwIIEeQU5HRUwuUEFSRURFU0BJTlRFUkZJU0EuQ09NLlBZMHYGCCsGAQUFBwEBBGowaDAoBggrBgEFBQcwAYYcaHR0cHM6Ly93d3cuZWZpcm1hLmNvbS5weS92YTA8BggrBgEFBQcwAoYwaHR0cHM6Ly93d3cuZWZpcm1hLmNvbS5weS9yZXBvc2l0b3Jpby9lZmlybWEuY3J0MEIGA1UdHwQ7MDkwN6A1oDOGMWh0dHBzOi8vd3d3LmVmaXJtYS5jb20ucHkvcmVwb3NpdG9yaW8vZWZpcm1hMS5jcmwwDQYJKoZIhvcNAQELBQADggIBAGu+oTP90ahLxiUdoI077xNyVTHXCXLN4Ycm8sZMqlClVVWuggu+36qcWL2EQYxrcTPVWPxc/3huj2CF7fJPhnfId/LrdE2apwy1erqVDSkOkWeL/Er8dANW9IJ3bF3QmGsRTVoXjtXHQGYqKAdj8FRT+nUJWDRDURI20l8Uc9JhFFqF3t4hwasPp2efaK64++YHU87R5GCnX1kMbUG8J7GpA58aA/15C4v8/2deNEL6LX3G/5auSc310I+hS6XZ0HL4tdyQi7C+iG+NTqWGZRbDxSLu+qYpq4Ih+CW7cBAvsf8beKR/7mIBUJUkykxdkfJwb3ee6gCIl7IrLn548u+tZBOqdB21f6uBrwBZX0fFeADyRg8BiRZcUFpK2vPvtkv6ZycPHs1rMYzKaNSvI+qDBWDQRWBYIuSwVpp271T0yyMwqR4ize3Zdm46egMJ/0kquAD7MZLpMPFqseEflnavBZ+PeQ1S5ur3OrhM3NOQFB5VY6Wk/5MyILLk1Enk8VbnTSM1VPeWJWK2OEdmNzseNdJ3iOjMZ+HKKi2R6bdB+4fZfRGp2/piJTLDA25kuu/nVg5/KVl+o4RZCF1Y0fvcKFMdhlPwB2Qop7c+x41bGGuSQOhX7Oeysx70XiudGpEInNajGq37TuCJa5CRL+vHgjYVsSXT/a1GiNj0Sec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2N1+ZquFDUq/ZHRfHWqllEO1IjSdo4bBd62WG7xsIiY=</DigestValue>
      </Reference>
      <Reference URI="/xl/drawings/drawing1.xml?ContentType=application/vnd.openxmlformats-officedocument.drawing+xml">
        <DigestMethod Algorithm="http://www.w3.org/2001/04/xmlenc#sha256"/>
        <DigestValue>fla0InSaQB5jSbetDgm7rxj2NworUKWP3rCCC+nklTU=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DlMJjAbc72ZGq3nKHEIQlu29dTORo98tTY/x8OiK0+Q=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DlMJjAbc72ZGq3nKHEIQlu29dTORo98tTY/x8OiK0+Q=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DlMJjAbc72ZGq3nKHEIQlu29dTORo98tTY/x8OiK0+Q=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DlMJjAbc72ZGq3nKHEIQlu29dTORo98tTY/x8OiK0+Q=</DigestValue>
      </Reference>
      <Reference URI="/xl/sharedStrings.xml?ContentType=application/vnd.openxmlformats-officedocument.spreadsheetml.sharedStrings+xml">
        <DigestMethod Algorithm="http://www.w3.org/2001/04/xmlenc#sha256"/>
        <DigestValue>kAL2/G5N7IdlKzmDTilH4olU9HIEcMudDErZqX7g/EY=</DigestValue>
      </Reference>
      <Reference URI="/xl/styles.xml?ContentType=application/vnd.openxmlformats-officedocument.spreadsheetml.styles+xml">
        <DigestMethod Algorithm="http://www.w3.org/2001/04/xmlenc#sha256"/>
        <DigestValue>C2YlILEP1IBE4orJxRJl7ungrlPrydcgDTn9RGXxsG4=</DigestValue>
      </Reference>
      <Reference URI="/xl/theme/theme1.xml?ContentType=application/vnd.openxmlformats-officedocument.theme+xml">
        <DigestMethod Algorithm="http://www.w3.org/2001/04/xmlenc#sha256"/>
        <DigestValue>Q1Y4CPpXAEfTWbGgm5zElx8B0pHQK4RzdZXVzDJUMDc=</DigestValue>
      </Reference>
      <Reference URI="/xl/workbook.xml?ContentType=application/vnd.openxmlformats-officedocument.spreadsheetml.sheet.main+xml">
        <DigestMethod Algorithm="http://www.w3.org/2001/04/xmlenc#sha256"/>
        <DigestValue>CKrGKz8x6812+vY4wLBbU9Y34PXA5HxoqhNes75aMpM=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Ex2iR9Yf4jxclz6IMuU8l3LlD3S8mEA56nT4EAGS7IQ=</DigestValue>
      </Reference>
      <Reference URI="/xl/worksheets/sheet1.xml?ContentType=application/vnd.openxmlformats-officedocument.spreadsheetml.worksheet+xml">
        <DigestMethod Algorithm="http://www.w3.org/2001/04/xmlenc#sha256"/>
        <DigestValue>A9pRtHXCyF77pqAVVOTeScHE8BlhaaR0DnduAqEyQ90=</DigestValue>
      </Reference>
      <Reference URI="/xl/worksheets/sheet2.xml?ContentType=application/vnd.openxmlformats-officedocument.spreadsheetml.worksheet+xml">
        <DigestMethod Algorithm="http://www.w3.org/2001/04/xmlenc#sha256"/>
        <DigestValue>AYT22NThMFfbYaeKB8FVR/ZDIHgYrh4pn/cfsk3PZAk=</DigestValue>
      </Reference>
      <Reference URI="/xl/worksheets/sheet3.xml?ContentType=application/vnd.openxmlformats-officedocument.spreadsheetml.worksheet+xml">
        <DigestMethod Algorithm="http://www.w3.org/2001/04/xmlenc#sha256"/>
        <DigestValue>QiVBCnajng/MAkWDT9tmeXO0U34L6dMtmp/TSIutTv8=</DigestValue>
      </Reference>
      <Reference URI="/xl/worksheets/sheet4.xml?ContentType=application/vnd.openxmlformats-officedocument.spreadsheetml.worksheet+xml">
        <DigestMethod Algorithm="http://www.w3.org/2001/04/xmlenc#sha256"/>
        <DigestValue>h2BMRHYBLpZCLa3YFo429WIdeC+9tFvPW6yMy9+0rs4=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2019-05-16T16:25:21Z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mandatorio</SignatureComments>
          <WindowsVersion>6.1</WindowsVersion>
          <OfficeVersion>16.0.11601/16</OfficeVersion>
          <ApplicationVersion>16.0.11601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2019-05-16T16:25:21Z</xd:SigningTime>
          <xd:SigningCertificate>
            <xd:Cert>
              <xd:CertDigest>
                <DigestMethod Algorithm="http://www.w3.org/2001/04/xmlenc#sha256"/>
                <DigestValue>C6uh5dAtPqr+nGlcHHRSwsknays4JWaTFyX2k4e14T8=</DigestValue>
              </xd:CertDigest>
              <xd:IssuerSerial>
                <X509IssuerName>CN=CA-VIT S.A., O=VIT S.A., C=PY, SERIALNUMBER=RUC 80080099-0</X509IssuerName>
                <X509SerialNumber>27281983505029732653058137863971537188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Creó y aprobó este documento</xd:Description>
            </xd:CommitmentTypeId>
            <xd:AllSignedDataObjects/>
            <xd:CommitmentTypeQualifiers>
              <xd:CommitmentTypeQualifier>mandatorio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HijCCBXKgAwIBAgIQXL4SbP2TKxBT/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+F56rRUuqIRjjbbPKENoAxRohZX/5ydv4Oyaws61j+dCw2OAhf3YAgQx6tBS9svuZfg7ikuMUdTgOYVxBjDJpjNgd5nwcLKD4BUyKyzZD6limUTES/nRWV6dPOa/zPx2EnJXL5hXFMj20ozkApBDmIdHEeKpX7zETMADtU9fkEDPHnI81VpyswTOa35yMKa/oPx+3pMYONxBMLbSc9CJgSxeTfpty/pSO/aEW2FVj1c8HvDIawYDHDc+e6le/2wNwD/JF2pmyEm+DD2jT63ZUfdPpW6LG1BnbRL008hAjoL6JUZIynBjv8I7Jk6s4SsmhrSvv5M11+LTSrX60T7/iFlsE5gcNXE7RppwJBagNUQmhZa5gedyemRk6D7lN/v59IvIE4vDLEX5odzhXjA2DGtoG3yW/J6SEUMBCBZ5ZdTF2Y6cA798/tg41QjDYfXQO70xmvW4O7ZHMzrvqsSJf6PlMQpRZsSwVzdvfnlBQp2pbUYCRUACahsrgvkpM6ouU1CsxK1QkgGJdXsvq1u94PayCs24skrf2i1WhkwPCew83EUJnU/DIgcLXkEXagHAavllLE5+VWREEntGpgwu33Vo3S6kwudQVQ0RbCj4xv56StHDXSQAp3QIDAQABo4ICQDCCAjwwEgYDVR0TAQH/BAgwBgEB/wIBADAOBgNVHQ8BAf8EBAMCAQYwHQYDVR0OBBYEFANjfJ9tWnKlU5G02+yR+wNffHydMB8GA1UdIwQYMBaAFMLEEfIqaEQMACjsTNYp25L7Xr3WMHcGCCsGAQUFBwEBBGswaTA+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+gLYYraHR0cDovL3d3dy5hY3JhaXouZ292LnB5L2FybC9hY19yYWl6X3B5LmNybDANBgkqhkiG9w0BAQsFAAOCAgEAXj5dl1RQoEIEdBPQmdth34vuZsTvsc0ZziDuK8YnGKDPEgzUu2CoyMfAmCbPB7bcQ+gP5hHKJJsurWsXB5A4n0yB7em+9o9ORPxjM+B+2zPQQk7qKlvVmM+0fXwVJgOqdMOSm5gbgPfX/1a7teUtbedLbnCxcPLu32RInDiwLctKYi1lhCNCcjpMhjpkzbIfQkSUieZYOVeQMbMkloAxigpJIgn94aeA739zQfKDFhBKclum4xt2H0vQvIPUNwwONvb3MNO/FtdYNyOAW+RMCApCuZ/0Ylh4OzDGJoqZevs0jmL4EdUYxzjbQ99ebxYqOnnBGoxhyVEwlzyHdaeYxqqtCmSDTptl7d9cP+T/o/RLteARfbwOtfU9cR0s/6H4S0hZOHUCpJXzKPs634BPXLx8Za+tq9YgLRdo++wcZT4LmmNY8r38tJQzg37Bc+Cayrel2QV5Cp3emum+aq1TGT6QFM55RQvNqS5yfettn+NiFPUaEUMotbaO7Mor7f+opjeuk2QUF+WaWZEQxgYhiW0IthZCQdjIHh+Qxx0AaW6e9IKwhQY/oNltQqlTQWM/G23aebdYu2bhSxvx/8XGaFdjbqDERPNLWr6cTIBMSXfVO0wH9JrgjB/sM6S/1zKprTfvidbiUX3lFcGsqVJAb3Vli2O5NpX3E8iTJtHLpYE=</xd:EncapsulatedX509Certificate>
            <xd:EncapsulatedX509Certificate>MIIF+TCCA+GgAwIBAgIQDCG0OEbFG/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/cm6CSmT+jjZqFSsUDVF/dhuVxBS93gNy7t8XCJBugnJ6t+HUiVeziPNNVoVn9tOhVFxeJrOlfJxmvl9TTax0QbTwJUmw3AiPNNd1rdJL1gsQCKV0h4f+5djd/ZbnOV8B9VYtXpU/E6csQHEkYodpkKUQswcftFPjcyhPDub8DoZfx1oBno0MJ0RhqDB6IxO5PHP5vbIggEDtezYneIyJsJyuC/KqeaJO30275dqN4rDZ8smOIOII/9L/z3agbfkiuc9vKgXi9N7UXm0Vcb/tjvBiey9U7cahNA+W5x+mcwC2bnkGLMVVMCrW9JbYvFCjyrg306IjoKQcVMoHcuxrYSME7ILqzglWgws26G45/khG2f9IpS6EDTqt5uaKU9ogocmmUMtHfGqDRvp1yOKRs9jPuYcju6hJlkD9c8McKxkr9NMBR0q/SswzRwNm8KhoPubjzCj0nYx6N2fnLBy6PhCpsmyf+z0LbT36voKNTSDKYYt03Ih2qL2uM0PeaSim5bsw+kwDcIPTX1CS/OxIBgLUHlxAs28VIVKA/OE/m9eHcn6N3lYOt3vEWkHr/wJqhk2JPw0G5apqj4nM74qX4YIONx/lGQSf47elkliPsGftfp4KsHB+9o1bNrRCTfk6EpELx23RPwArCiA1dyjQofa4YW9yqGraAHp5bAgMBAAGjgZAwgY0wDwYDVR0TAQH/BAUwAwEB/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/e9OvgiJE3Hin++Gd2+j0gzIrKZ1xEO7KdvRPrOj9D7xl63oK+VFX6d/FvUISJdPvsRjsvwbEm71FYe7Y5bDRLV1Zsti4pSOJMGl1ZgkCKgLEBfTQpnGuOzRlD30ddt4aCQnj/nSSJBsKHJ5MDed5f09ufzS5g6gRudIeoa6kV0vA2KI+28Fafz1F/TRuE451nhb3M2vRBmcFj/nEZYt7adecYY98gXefxmwosPwOeKZq2EjGL7/Si3l2sOiOazOprbV4XJfeVajBZY7o39U5SoPSMNqrPVeZfELwRqgX/LCUPqFEePTYrHaOdu3A7AoJb7q1rj9SEtB10hfIsg+BKF7ukFcqkoeys9ug5X16A1//LmaNuku471ePVUzKw30WGTawFzOgxc1CsKqyVHxeGfmRdoqDwGl37S16NJSSPU9rloIe77LqiQR7NZfFW/9cWnsPLHS3pCWJEYNbc4UL8pIOOBKt1edM6wK+Wkd8J+/1EBu+LFCdjEgW07kZqe300S6TQYFxgD6KOCSM6ou33kR4rVF20lSWwwhDSf/DLn8e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Activo-Pasivo</vt:lpstr>
      <vt:lpstr>Estado de Resultado</vt:lpstr>
      <vt:lpstr>Flujo de Efectivo</vt:lpstr>
      <vt:lpstr>Estado Variacion Patrimonio Net</vt:lpstr>
      <vt:lpstr>'Activo-Pasivo'!Área_de_impresión</vt:lpstr>
      <vt:lpstr>'Estado de Resultado'!Área_de_impresión</vt:lpstr>
      <vt:lpstr>'Estado Variacion Patrimonio Net'!Área_de_impresión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Gestión Empresarial</dc:creator>
  <cp:lastModifiedBy>angepare</cp:lastModifiedBy>
  <cp:lastPrinted>2019-05-13T14:41:26Z</cp:lastPrinted>
  <dcterms:created xsi:type="dcterms:W3CDTF">1998-01-07T19:38:15Z</dcterms:created>
  <dcterms:modified xsi:type="dcterms:W3CDTF">2019-05-16T16:23:41Z</dcterms:modified>
</cp:coreProperties>
</file>