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mc:AlternateContent xmlns:mc="http://schemas.openxmlformats.org/markup-compatibility/2006">
    <mc:Choice Requires="x15">
      <x15ac:absPath xmlns:x15ac="http://schemas.microsoft.com/office/spreadsheetml/2010/11/ac" url="C:\Users\Pablo.Roa\Desktop\ESTADOS FINANCIEROS A SETEMBRE 2020 FIRMA DIGITAL\"/>
    </mc:Choice>
  </mc:AlternateContent>
  <xr:revisionPtr revIDLastSave="0" documentId="13_ncr:201_{099D4846-738D-4246-9F10-39CE6363798E}" xr6:coauthVersionLast="45" xr6:coauthVersionMax="45" xr10:uidLastSave="{00000000-0000-0000-0000-000000000000}"/>
  <bookViews>
    <workbookView xWindow="-120" yWindow="-120" windowWidth="29040" windowHeight="15840" tabRatio="850" xr2:uid="{00000000-000D-0000-FFFF-FFFF00000000}"/>
  </bookViews>
  <sheets>
    <sheet name="Indice" sheetId="8" r:id="rId1"/>
    <sheet name="1" sheetId="4" r:id="rId2"/>
    <sheet name="2" sheetId="3" r:id="rId3"/>
    <sheet name="3" sheetId="2" r:id="rId4"/>
    <sheet name="4" sheetId="1" r:id="rId5"/>
    <sheet name="5" sheetId="10" r:id="rId6"/>
    <sheet name="6" sheetId="9" r:id="rId7"/>
    <sheet name="7" sheetId="11" r:id="rId8"/>
  </sheets>
  <definedNames>
    <definedName name="_Hlk486413223" localSheetId="6">'6'!$A$6</definedName>
    <definedName name="_Hlk492023274" localSheetId="6">'6'!$A$68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 i="11" l="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49" i="11"/>
  <c r="N50" i="11"/>
  <c r="N51" i="11"/>
  <c r="N52" i="11"/>
  <c r="N53" i="11"/>
  <c r="N54" i="11"/>
  <c r="N55" i="11"/>
  <c r="N56" i="11"/>
  <c r="N57" i="11"/>
  <c r="N58" i="11"/>
  <c r="N59" i="11"/>
  <c r="N60" i="11"/>
  <c r="N61" i="11"/>
  <c r="N62" i="11"/>
  <c r="N63" i="11"/>
  <c r="N64" i="11"/>
  <c r="N65" i="11"/>
  <c r="N66" i="11"/>
  <c r="N67" i="11"/>
  <c r="N68" i="11"/>
  <c r="N69" i="11"/>
  <c r="N70" i="11"/>
  <c r="N71" i="11"/>
  <c r="N72" i="11"/>
  <c r="N73" i="11"/>
  <c r="N74" i="11"/>
  <c r="N75" i="11"/>
  <c r="N76" i="11"/>
  <c r="N77" i="11"/>
  <c r="N78" i="11"/>
  <c r="N79" i="11"/>
  <c r="N80" i="11"/>
  <c r="N81" i="11"/>
  <c r="N82" i="11"/>
  <c r="N83" i="11"/>
  <c r="N84" i="11"/>
  <c r="N85" i="11"/>
  <c r="N86" i="11"/>
  <c r="N87" i="11"/>
  <c r="N88" i="11"/>
  <c r="N89" i="11"/>
  <c r="N90" i="11"/>
  <c r="N91" i="11"/>
  <c r="N92" i="11"/>
  <c r="N93" i="11"/>
  <c r="N94" i="11"/>
  <c r="N95" i="11"/>
  <c r="N96" i="11"/>
  <c r="N97" i="11"/>
  <c r="N98" i="11"/>
  <c r="N99" i="11"/>
  <c r="N100" i="11"/>
  <c r="N101" i="11"/>
  <c r="N102" i="11"/>
  <c r="N103" i="11"/>
  <c r="N104" i="11"/>
  <c r="N105" i="11"/>
  <c r="N106" i="11"/>
  <c r="N107" i="11"/>
  <c r="N108" i="11"/>
  <c r="N109" i="11"/>
  <c r="N110" i="11"/>
  <c r="N111" i="11"/>
  <c r="N112" i="11"/>
  <c r="N113" i="11"/>
  <c r="N114" i="11"/>
  <c r="N115" i="11"/>
  <c r="N116" i="11"/>
  <c r="N117" i="11"/>
  <c r="N118" i="11"/>
  <c r="N119" i="11"/>
  <c r="N120" i="11"/>
  <c r="N121" i="11"/>
  <c r="N122" i="11"/>
  <c r="N123" i="11"/>
  <c r="N124" i="11"/>
  <c r="N125" i="11"/>
  <c r="N126" i="11"/>
  <c r="N127" i="11"/>
  <c r="N128" i="11"/>
  <c r="N5" i="11"/>
  <c r="J129" i="11"/>
  <c r="C116" i="9" l="1"/>
  <c r="C17" i="4" l="1"/>
  <c r="B3" i="1" l="1"/>
  <c r="B3" i="2"/>
  <c r="E14" i="3" l="1"/>
  <c r="C79" i="9" l="1"/>
  <c r="D79" i="9"/>
  <c r="C14" i="3" l="1"/>
  <c r="D14" i="3"/>
  <c r="E15" i="3" l="1"/>
  <c r="E13" i="3" l="1"/>
  <c r="E23" i="4"/>
  <c r="E17" i="4"/>
  <c r="D29" i="1" l="1"/>
  <c r="D22" i="1"/>
  <c r="D15" i="1"/>
  <c r="D11" i="1"/>
  <c r="D16" i="1" l="1"/>
  <c r="D23" i="1" s="1"/>
  <c r="D30" i="1" s="1"/>
  <c r="D32" i="1" s="1"/>
  <c r="E24" i="4"/>
  <c r="D136" i="9"/>
  <c r="C136" i="9"/>
  <c r="D116" i="9" l="1"/>
  <c r="C11" i="1"/>
  <c r="D12" i="2" l="1"/>
  <c r="A2" i="11" l="1"/>
  <c r="E6" i="4" l="1"/>
  <c r="C6" i="4"/>
  <c r="D5" i="2"/>
  <c r="C5" i="2"/>
  <c r="D5" i="1"/>
  <c r="C5" i="1"/>
  <c r="E11" i="3" l="1"/>
  <c r="E10" i="3"/>
  <c r="E7" i="3"/>
  <c r="D18" i="2"/>
  <c r="D19" i="2" s="1"/>
  <c r="C18" i="2"/>
  <c r="C12" i="2"/>
  <c r="C29" i="1"/>
  <c r="C22" i="1"/>
  <c r="C15" i="1"/>
  <c r="E12" i="3" l="1"/>
  <c r="C16" i="1"/>
  <c r="C19" i="2"/>
  <c r="C23" i="4" s="1"/>
  <c r="C24" i="4" s="1"/>
  <c r="C23" i="1" l="1"/>
  <c r="C30" i="1" s="1"/>
  <c r="C32" i="1" l="1"/>
</calcChain>
</file>

<file path=xl/sharedStrings.xml><?xml version="1.0" encoding="utf-8"?>
<sst xmlns="http://schemas.openxmlformats.org/spreadsheetml/2006/main" count="1211" uniqueCount="402">
  <si>
    <t>G</t>
  </si>
  <si>
    <t>Saldo de Caja al inicio del año</t>
  </si>
  <si>
    <t>Actividades Operativas</t>
  </si>
  <si>
    <t>Causa de Las Variaciones de efectivo</t>
  </si>
  <si>
    <t>Cambios en activos y pasivos operativos</t>
  </si>
  <si>
    <t>Aumento o disminucion deudores por operaciones</t>
  </si>
  <si>
    <t>Aumento o Disminucion intereses a cobrar</t>
  </si>
  <si>
    <t>Aumentoo disminución en acreedores por operaciones</t>
  </si>
  <si>
    <t>Aumento o disminución en otros pasivos</t>
  </si>
  <si>
    <t>Flujo neto generado por actividades operativas</t>
  </si>
  <si>
    <t>Actividades de financiación</t>
  </si>
  <si>
    <t>Rescate</t>
  </si>
  <si>
    <t>Aumento o disminución de inversiones</t>
  </si>
  <si>
    <t>Suscripciones</t>
  </si>
  <si>
    <t>Flujo Neto de efectivo por actividades de financiación</t>
  </si>
  <si>
    <t>Saldo final de efectivos</t>
  </si>
  <si>
    <t>ESTADO DE VARIACIÓN DEL ACTIVO NETO</t>
  </si>
  <si>
    <t>CUENTAS</t>
  </si>
  <si>
    <t>APORTANTES</t>
  </si>
  <si>
    <t>RESULTADOS</t>
  </si>
  <si>
    <t>Saldo al inicio del periodo</t>
  </si>
  <si>
    <t>Movimientos del periodo</t>
  </si>
  <si>
    <t>Rescates</t>
  </si>
  <si>
    <t>Resultado del Periodo</t>
  </si>
  <si>
    <t>Saldo al final del periodo</t>
  </si>
  <si>
    <t>INGRESOS</t>
  </si>
  <si>
    <t>Resultado por Tenencia</t>
  </si>
  <si>
    <t xml:space="preserve">Intereses </t>
  </si>
  <si>
    <t>Total Ingresos</t>
  </si>
  <si>
    <t>EGRESOS</t>
  </si>
  <si>
    <t>Comisión por Administración</t>
  </si>
  <si>
    <t xml:space="preserve">- Gastos de Ventas </t>
  </si>
  <si>
    <t>Comisión por Corretaje</t>
  </si>
  <si>
    <t>Otros Egresos</t>
  </si>
  <si>
    <t>Total Egresos</t>
  </si>
  <si>
    <t>Resultado del Ejercicio</t>
  </si>
  <si>
    <t>ACTIVOS</t>
  </si>
  <si>
    <t>ACTIVO CORRIENTE</t>
  </si>
  <si>
    <t>DISPONIBILIDADES</t>
  </si>
  <si>
    <t>Titulo de Renta Variable</t>
  </si>
  <si>
    <t>ACTIVO NO CORRIENTE</t>
  </si>
  <si>
    <t>Total de Activo Bruto</t>
  </si>
  <si>
    <t xml:space="preserve">PASIVOS </t>
  </si>
  <si>
    <t xml:space="preserve">PASIVO </t>
  </si>
  <si>
    <t>ACREEDORES POR OPERACIONES</t>
  </si>
  <si>
    <t>Rescates a Pagar</t>
  </si>
  <si>
    <t xml:space="preserve">Total Pasivo </t>
  </si>
  <si>
    <t>Activo Neto</t>
  </si>
  <si>
    <t>Cuotas partes en circulación</t>
  </si>
  <si>
    <t>Valor cuota parte al cierre</t>
  </si>
  <si>
    <t>TOTAL ACTIVO CORRIENTE</t>
  </si>
  <si>
    <t>FONDO MUTUO CORTO PLAZO GUARANIES</t>
  </si>
  <si>
    <t>Banco</t>
  </si>
  <si>
    <t>Otros (Ventas de Activos Fijos)</t>
  </si>
  <si>
    <t>Desde</t>
  </si>
  <si>
    <t>Comparativo</t>
  </si>
  <si>
    <t>FECHA DE REPORTE</t>
  </si>
  <si>
    <t>Tipo de Cambio Comprador</t>
  </si>
  <si>
    <t>Tipo de Cambio Vendedor</t>
  </si>
  <si>
    <t>Estados Financieros</t>
  </si>
  <si>
    <t>(Anexo D)</t>
  </si>
  <si>
    <t>Índice</t>
  </si>
  <si>
    <t>NOTAS A LOS ESTADOS FINANCIEROS</t>
  </si>
  <si>
    <t>CUADRO DE INVERSIONES</t>
  </si>
  <si>
    <t>Fondo Mutuo Corto Plazo Guaraníes</t>
  </si>
  <si>
    <t xml:space="preserve">ESTADO DE FLUJO DE CAJA </t>
  </si>
  <si>
    <t>ESTADO DE VARIACION DEL ACTIVO NETO</t>
  </si>
  <si>
    <t xml:space="preserve">ESTADO DE RESULTADO </t>
  </si>
  <si>
    <t xml:space="preserve">BALANCE GENERAL </t>
  </si>
  <si>
    <t>Nota  1 – INFORMACIÓN BÁSICA DEL FONDO</t>
  </si>
  <si>
    <r>
      <t>-</t>
    </r>
    <r>
      <rPr>
        <sz val="7"/>
        <color theme="1"/>
        <rFont val="Times New Roman"/>
        <family val="1"/>
      </rPr>
      <t xml:space="preserve">       </t>
    </r>
    <r>
      <rPr>
        <b/>
        <sz val="12"/>
        <color theme="1"/>
        <rFont val="Arial"/>
        <family val="2"/>
      </rPr>
      <t xml:space="preserve"> Naturaleza jurídica : </t>
    </r>
    <r>
      <rPr>
        <sz val="12"/>
        <color theme="1"/>
        <rFont val="Arial"/>
        <family val="2"/>
      </rPr>
      <t xml:space="preserve">       Fondos Mutuos </t>
    </r>
  </si>
  <si>
    <r>
      <t>-</t>
    </r>
    <r>
      <rPr>
        <sz val="7"/>
        <color theme="1"/>
        <rFont val="Times New Roman"/>
        <family val="1"/>
      </rPr>
      <t xml:space="preserve">       </t>
    </r>
    <r>
      <rPr>
        <sz val="12"/>
        <color theme="1"/>
        <rFont val="Arial"/>
        <family val="2"/>
      </rPr>
      <t>Autorizados por Resolución Nro. 34 E/17 de fecha 24 de Agosto de 2017 de la Comisión Nacional de Valores</t>
    </r>
    <r>
      <rPr>
        <b/>
        <sz val="12"/>
        <color theme="1"/>
        <rFont val="Arial"/>
        <family val="2"/>
      </rPr>
      <t>;</t>
    </r>
  </si>
  <si>
    <r>
      <t>-</t>
    </r>
    <r>
      <rPr>
        <sz val="7"/>
        <color theme="1"/>
        <rFont val="Times New Roman"/>
        <family val="1"/>
      </rPr>
      <t xml:space="preserve">       </t>
    </r>
    <r>
      <rPr>
        <sz val="12"/>
        <color theme="1"/>
        <rFont val="Arial"/>
        <family val="2"/>
      </rPr>
      <t>El Fondo Mutuo es el tipo de fondo de Instrumentos de Renta Fija que se define como aquel que establezca en su política de inversiones como porcentaje mínimo de inversión en instrumentos de deuda o pasivos el 100% del patrimonio, y cuya duración promedio es mayor a noventa (90) días y hasta quinientos cuarenta (540) días. Plazo de Vigencia: Indefinido; este fondo está dirigido principalmente, a personas físicas y personas jurídicas que necesiten liquidez, que tengan un perfil de riesgo bajo o un horizonte de inversión de corto plazo, y a inversionistas que deseen optimizar el manejo de su disponibilidad de caja.</t>
    </r>
  </si>
  <si>
    <r>
      <t>-</t>
    </r>
    <r>
      <rPr>
        <sz val="7"/>
        <color theme="1"/>
        <rFont val="Times New Roman"/>
        <family val="1"/>
      </rPr>
      <t xml:space="preserve">       </t>
    </r>
    <r>
      <rPr>
        <sz val="12"/>
        <color theme="1"/>
        <rFont val="Arial"/>
        <family val="2"/>
      </rPr>
      <t>Como política sana de diversificación de inversiones, se buscará no mantener títulos-valores de un mismo emisor, aceptante o garante que representen más del 10% (diez por ciento) del portafolio del FONDO MUTUO. Además buscará mantener un límite máximo de inversión por grupo empresarial y sus personas relacionadas de hasta 25% del activo del fondo. Quedan exceptuados los títulos emitidos por los Tesoros Nacionales, Bancos Centrales y otras Entidades Estatales.</t>
    </r>
  </si>
  <si>
    <r>
      <t>-</t>
    </r>
    <r>
      <rPr>
        <sz val="7"/>
        <color theme="1"/>
        <rFont val="Times New Roman"/>
        <family val="1"/>
      </rPr>
      <t xml:space="preserve">       </t>
    </r>
    <r>
      <rPr>
        <sz val="12"/>
        <color theme="1"/>
        <rFont val="Arial"/>
        <family val="2"/>
      </rPr>
      <t>El reglamento interno de del Fondo fue aprobado por Resolución Nro. 34 E/17 de fecha 24 de Agosto de 2017, de la Comisión Nacional de Valores.</t>
    </r>
  </si>
  <si>
    <t>Nota  2 – Información sobre la Administradora</t>
  </si>
  <si>
    <t>2.1 - INVESTOR ADMINISTRADORA DE FONDOS PATRIMONIALES DE INVERSION  SOCIEDAD ANÓNIMA ha sido constituida legalmente bajo las leyes de la República del Paraguay. Su constitución ha sido formalizada ante el escribano Publico Luis Enrique Peroni Giralt  por Escritura Publica Nº 1.201 en fecha 20 de diciembre de 2016. Se encuentra inscripta en los Registros Públicos de Comercio, bajo el Numero 7612 serie 1 folio 1 y siguientes, de la sección contratos de fecha 18 de enero de 2017.</t>
  </si>
  <si>
    <t>Fue inscripta en la Comisión Nacional de Valores por medio de la Resolucion Nº 34 E/17.</t>
  </si>
  <si>
    <r>
      <t xml:space="preserve">2.2 – Entidad encargada de la custodia: </t>
    </r>
    <r>
      <rPr>
        <u/>
        <sz val="11"/>
        <color theme="1"/>
        <rFont val="Calibri"/>
        <family val="2"/>
        <scheme val="minor"/>
      </rPr>
      <t>:</t>
    </r>
    <r>
      <rPr>
        <sz val="11"/>
        <color theme="1"/>
        <rFont val="Calibri"/>
        <family val="2"/>
        <scheme val="minor"/>
      </rPr>
      <t xml:space="preserve"> </t>
    </r>
    <r>
      <rPr>
        <sz val="12"/>
        <color theme="1"/>
        <rFont val="Arial"/>
        <family val="2"/>
      </rPr>
      <t>BVPASA e INVESTOR Casa de Bolsa S.A.</t>
    </r>
  </si>
  <si>
    <t>Nota 3.- Principales políticas y prácticas contables aplicadas.</t>
  </si>
  <si>
    <t>3.1 Los Estados Financieros han sido preparados de acuerdo a las normas establecidas por la comisión Nacional de Valores y Normas de Información Financiera emitidas por el Consejo de Contadores del Paraguay.</t>
  </si>
  <si>
    <t xml:space="preserve">3.2. La moneda de cuenta </t>
  </si>
  <si>
    <t>3.3 Política de Constitución de Previsiones:</t>
  </si>
  <si>
    <t xml:space="preserve">La entidad no tiene saldos de clientes, por tanto no existen partidas que requieran la constitución de previsiones. </t>
  </si>
  <si>
    <t>3.5 – Valuación de las Inversiones</t>
  </si>
  <si>
    <r>
      <t xml:space="preserve"> </t>
    </r>
    <r>
      <rPr>
        <sz val="12"/>
        <color theme="1"/>
        <rFont val="Arial"/>
        <family val="2"/>
      </rPr>
      <t>Las inversiones (Bonos y CDA en cartera), se exponen a sus valores actualizados. Las diferencias  se exponen en el estado de resultados en el rubro intereses ganados</t>
    </r>
    <r>
      <rPr>
        <sz val="11"/>
        <color theme="1"/>
        <rFont val="Calibri"/>
        <family val="2"/>
        <scheme val="minor"/>
      </rPr>
      <t>.</t>
    </r>
  </si>
  <si>
    <t>3.6 Política de Reconocimiento de Ingresos:</t>
  </si>
  <si>
    <r>
      <t>Los ingresos son reconocidos con base en el criterio de lo devengado, de conformidad con las disposiciones de las Normas contables</t>
    </r>
    <r>
      <rPr>
        <b/>
        <sz val="12"/>
        <color theme="1"/>
        <rFont val="Arial"/>
        <family val="2"/>
      </rPr>
      <t>.</t>
    </r>
  </si>
  <si>
    <t xml:space="preserve">3.7  Flujo de Efectivo  </t>
  </si>
  <si>
    <t>3.13 Tipos de cambio utilizados para convertir en moneda nacional los saldos en Moneda Extranjera:</t>
  </si>
  <si>
    <t>Periodo actual</t>
  </si>
  <si>
    <t>Periodo anterior</t>
  </si>
  <si>
    <t>Ejercicio anterior</t>
  </si>
  <si>
    <t>Tipo de cambio comprador</t>
  </si>
  <si>
    <t>NO APLICABLE</t>
  </si>
  <si>
    <t>tipo de cambio vendedor</t>
  </si>
  <si>
    <r>
      <t>a)</t>
    </r>
    <r>
      <rPr>
        <b/>
        <sz val="7"/>
        <color theme="1"/>
        <rFont val="Times New Roman"/>
        <family val="1"/>
      </rPr>
      <t xml:space="preserve">    </t>
    </r>
    <r>
      <rPr>
        <b/>
        <sz val="12"/>
        <color theme="1"/>
        <rFont val="Arial"/>
        <family val="2"/>
      </rPr>
      <t>Posición en moneda extranjera</t>
    </r>
  </si>
  <si>
    <t>Detalle</t>
  </si>
  <si>
    <t>Moneda extranjera clase</t>
  </si>
  <si>
    <t>Moneda extranjera Monto</t>
  </si>
  <si>
    <t>Cambio vigente</t>
  </si>
  <si>
    <t>Saldo periodo actual (Gs.)</t>
  </si>
  <si>
    <t>Activos</t>
  </si>
  <si>
    <t>Pasivos</t>
  </si>
  <si>
    <r>
      <t>b)</t>
    </r>
    <r>
      <rPr>
        <b/>
        <sz val="7"/>
        <color theme="1"/>
        <rFont val="Times New Roman"/>
        <family val="1"/>
      </rPr>
      <t xml:space="preserve">   </t>
    </r>
    <r>
      <rPr>
        <b/>
        <sz val="12"/>
        <color theme="1"/>
        <rFont val="Arial"/>
        <family val="2"/>
      </rPr>
      <t>Diferencia de cambio en Moneda Extranjera</t>
    </r>
  </si>
  <si>
    <r>
      <t>c)</t>
    </r>
    <r>
      <rPr>
        <b/>
        <sz val="7"/>
        <color theme="1"/>
        <rFont val="Times New Roman"/>
        <family val="1"/>
      </rPr>
      <t xml:space="preserve">    </t>
    </r>
    <r>
      <rPr>
        <b/>
        <sz val="12"/>
        <color theme="1"/>
        <rFont val="Arial"/>
        <family val="2"/>
      </rPr>
      <t>Gastos operacionales y comisiones de la administradora con cargo al Fondo:</t>
    </r>
  </si>
  <si>
    <r>
      <t>Ø</t>
    </r>
    <r>
      <rPr>
        <sz val="7"/>
        <color theme="1"/>
        <rFont val="Times New Roman"/>
        <family val="1"/>
      </rPr>
      <t xml:space="preserve">  </t>
    </r>
    <r>
      <rPr>
        <u/>
        <sz val="12"/>
        <color theme="1"/>
        <rFont val="Arial"/>
        <family val="2"/>
      </rPr>
      <t>Comisión de administración</t>
    </r>
    <r>
      <rPr>
        <sz val="12"/>
        <color theme="1"/>
        <rFont val="Arial"/>
        <family val="2"/>
      </rPr>
      <t xml:space="preserve">: 2,20% nominal anual (base 365) IVA incluido sobre el patrimonio neto de pre cierre administrado. La comisión se devenga diariamente y se cobra mensualmente. </t>
    </r>
  </si>
  <si>
    <r>
      <t>Ø</t>
    </r>
    <r>
      <rPr>
        <sz val="7"/>
        <color theme="1"/>
        <rFont val="Times New Roman"/>
        <family val="1"/>
      </rPr>
      <t xml:space="preserve">  </t>
    </r>
    <r>
      <rPr>
        <u/>
        <sz val="12"/>
        <color theme="1"/>
        <rFont val="Arial"/>
        <family val="2"/>
      </rPr>
      <t>Comisiones propias de las operaciones de inversión</t>
    </r>
    <r>
      <rPr>
        <sz val="12"/>
        <color theme="1"/>
        <rFont val="Arial"/>
        <family val="2"/>
      </rPr>
      <t>: de 0% a 0,50% del monto negociado (incluye comisión de intermediación por transacciones bursátiles o extrabursátiles) y arancel BVPASA 0,025% del monto negociado también.</t>
    </r>
  </si>
  <si>
    <r>
      <t>Ø</t>
    </r>
    <r>
      <rPr>
        <sz val="7"/>
        <color theme="1"/>
        <rFont val="Times New Roman"/>
        <family val="1"/>
      </rPr>
      <t xml:space="preserve">  </t>
    </r>
    <r>
      <rPr>
        <u/>
        <sz val="12"/>
        <color theme="1"/>
        <rFont val="Arial"/>
        <family val="2"/>
      </rPr>
      <t xml:space="preserve">Gastos y comisiones bancarias: </t>
    </r>
    <r>
      <rPr>
        <sz val="12"/>
        <color theme="1"/>
        <rFont val="Arial"/>
        <family val="2"/>
      </rPr>
      <t>mantenimiento de cuentas, transferencias interbancarias y otras de similar naturaleza).</t>
    </r>
  </si>
  <si>
    <t>Concepto</t>
  </si>
  <si>
    <t>Monto del periodo actual</t>
  </si>
  <si>
    <t>Monto del periodo anterior</t>
  </si>
  <si>
    <t>Comisiones por Administración</t>
  </si>
  <si>
    <t>Otros</t>
  </si>
  <si>
    <t>TOTAL</t>
  </si>
  <si>
    <r>
      <t>d)</t>
    </r>
    <r>
      <rPr>
        <b/>
        <sz val="7"/>
        <color theme="1"/>
        <rFont val="Times New Roman"/>
        <family val="1"/>
      </rPr>
      <t xml:space="preserve">   </t>
    </r>
    <r>
      <rPr>
        <b/>
        <sz val="12"/>
        <color theme="1"/>
        <rFont val="Arial"/>
        <family val="2"/>
      </rPr>
      <t>Información Estadística</t>
    </r>
  </si>
  <si>
    <t>Mes</t>
  </si>
  <si>
    <t>Valor cuota</t>
  </si>
  <si>
    <t>Patrimonio Neto del Fondo</t>
  </si>
  <si>
    <t>N° de Partícipes</t>
  </si>
  <si>
    <t>1er. Trimestre</t>
  </si>
  <si>
    <t>Enero</t>
  </si>
  <si>
    <t>Febrero</t>
  </si>
  <si>
    <t>Marzo</t>
  </si>
  <si>
    <t>2do. Trimestre</t>
  </si>
  <si>
    <t>Abril</t>
  </si>
  <si>
    <t>Mayo</t>
  </si>
  <si>
    <t>Junio</t>
  </si>
  <si>
    <t>3er. Trimestre</t>
  </si>
  <si>
    <t>Julio</t>
  </si>
  <si>
    <t>Agosto</t>
  </si>
  <si>
    <t>Setiembre</t>
  </si>
  <si>
    <t>4to. Trimestre</t>
  </si>
  <si>
    <t>Octubre</t>
  </si>
  <si>
    <t>Noviembre</t>
  </si>
  <si>
    <t>Diciembre</t>
  </si>
  <si>
    <t>4.- COMPOSICIÓN DE LAS CUENTAS</t>
  </si>
  <si>
    <t>4.1 - DIPONIBILIDADES</t>
  </si>
  <si>
    <t>Efectivos en moneda nacional depositadas en las cuentas de INVESTOR CASA DE BOLSA S.A.</t>
  </si>
  <si>
    <t>Valores al Cobro</t>
  </si>
  <si>
    <t>4.3 – ACREEDORES  POR OPERACIONES</t>
  </si>
  <si>
    <t>No aplicable no existen obligaciones</t>
  </si>
  <si>
    <t>4.4 – COMISIONES A PAGAR A LA ADMINISTRADORA</t>
  </si>
  <si>
    <t>4.2 - CUADRO DE INVERSIONES</t>
  </si>
  <si>
    <t>INFORME DEL SINDICO</t>
  </si>
  <si>
    <t>Señores accionistas de</t>
  </si>
  <si>
    <t>FONDO MUTUO CORTO PLAZO GUARANÍES</t>
  </si>
  <si>
    <t>Es mi informe.</t>
  </si>
  <si>
    <t>Juan José Talavera</t>
  </si>
  <si>
    <t>Síndico Titular</t>
  </si>
  <si>
    <t xml:space="preserve">       4.2 INVERSIONES</t>
  </si>
  <si>
    <t>Instrumento</t>
  </si>
  <si>
    <t>Emisor</t>
  </si>
  <si>
    <t>Fecha de vencimiento</t>
  </si>
  <si>
    <t>Total de las Inversiones</t>
  </si>
  <si>
    <t>CDA</t>
  </si>
  <si>
    <t>FIC S.A. DE FINANZAS</t>
  </si>
  <si>
    <t>Bonos Subordinados</t>
  </si>
  <si>
    <t>INTERFISA BANCO S.A.E.C.A.</t>
  </si>
  <si>
    <t>BANCO ITAU PARAGUAY S.A.</t>
  </si>
  <si>
    <t xml:space="preserve">FINEXPAR S.A.E.C.A. </t>
  </si>
  <si>
    <t>BANCO RIO S.A.E.C.A.</t>
  </si>
  <si>
    <t>BANCO REGIONAL S.A.E.C.A.</t>
  </si>
  <si>
    <t>SOLAR AHORRO Y FINANZAS S.A.E.C.A.</t>
  </si>
  <si>
    <t>BANCOP S.A.</t>
  </si>
  <si>
    <t>BANCO GNB PARAGUAY S.A.</t>
  </si>
  <si>
    <t>Bonos Corporativos</t>
  </si>
  <si>
    <t>INFORME SINDICO</t>
  </si>
  <si>
    <t>NOTAS A LOS ESTADOS CONTABLES</t>
  </si>
  <si>
    <t>Ganancia en operaciones</t>
  </si>
  <si>
    <t>Sector</t>
  </si>
  <si>
    <t>Pais</t>
  </si>
  <si>
    <t>Fecha de Compra</t>
  </si>
  <si>
    <t>Moneda</t>
  </si>
  <si>
    <t>Monto</t>
  </si>
  <si>
    <t>Valor de compra</t>
  </si>
  <si>
    <t>Valor contable</t>
  </si>
  <si>
    <t>Valor Nominal</t>
  </si>
  <si>
    <t>Tasa de interés</t>
  </si>
  <si>
    <t>% de las Inversiones según Reglam. Interno</t>
  </si>
  <si>
    <t>% de las Inversiones con relación al patrimonio neto del fondo</t>
  </si>
  <si>
    <t>Financiero (Financieras)</t>
  </si>
  <si>
    <t>Paraguay</t>
  </si>
  <si>
    <t>Guaraníes</t>
  </si>
  <si>
    <t>10.00%</t>
  </si>
  <si>
    <t xml:space="preserve">BANCO CONTINENTAL S.A.E.C.A. </t>
  </si>
  <si>
    <t>Financiero (Bancos)</t>
  </si>
  <si>
    <t>09/11/2017</t>
  </si>
  <si>
    <t>21/07/2021</t>
  </si>
  <si>
    <t>17/07/2020</t>
  </si>
  <si>
    <t>Automaq S.A.E.C.A.</t>
  </si>
  <si>
    <t>Comercial</t>
  </si>
  <si>
    <t>09/02/2018</t>
  </si>
  <si>
    <t>02/03/2022</t>
  </si>
  <si>
    <t xml:space="preserve">VISION BANCO S.A.E.C.A. </t>
  </si>
  <si>
    <t>10/04/2018</t>
  </si>
  <si>
    <t>22/05/2024</t>
  </si>
  <si>
    <t>11/04/2018</t>
  </si>
  <si>
    <t>23/11/2020</t>
  </si>
  <si>
    <t>28/12/2020</t>
  </si>
  <si>
    <t>18/03/2021</t>
  </si>
  <si>
    <t>02/02/2021</t>
  </si>
  <si>
    <t>05/03/2021</t>
  </si>
  <si>
    <t>25/04/2018</t>
  </si>
  <si>
    <t>25/06/2024</t>
  </si>
  <si>
    <t>01/06/2018</t>
  </si>
  <si>
    <t>19/04/2021</t>
  </si>
  <si>
    <t>13/06/2018</t>
  </si>
  <si>
    <t>20/03/2023</t>
  </si>
  <si>
    <t>20/06/2018</t>
  </si>
  <si>
    <t>09/06/2021</t>
  </si>
  <si>
    <t>25/06/2018</t>
  </si>
  <si>
    <t>10/03/2023</t>
  </si>
  <si>
    <t>02/03/2023</t>
  </si>
  <si>
    <t>27/06/2018</t>
  </si>
  <si>
    <t>01/03/2023</t>
  </si>
  <si>
    <t>11/07/2018</t>
  </si>
  <si>
    <t>08/08/2018</t>
  </si>
  <si>
    <t>06/06/2022</t>
  </si>
  <si>
    <t>Bonos Financieros</t>
  </si>
  <si>
    <t>16/10/2018</t>
  </si>
  <si>
    <t>08/10/2021</t>
  </si>
  <si>
    <t>26/03/2021</t>
  </si>
  <si>
    <t>22/11/2018</t>
  </si>
  <si>
    <t>31/05/2027</t>
  </si>
  <si>
    <t>04/12/2018</t>
  </si>
  <si>
    <t>16/02/2021</t>
  </si>
  <si>
    <t xml:space="preserve">TU FINANCIERA S.A. </t>
  </si>
  <si>
    <t>01/02/2021</t>
  </si>
  <si>
    <t>02/08/2021</t>
  </si>
  <si>
    <t>19/12/2018</t>
  </si>
  <si>
    <t>05/12/2025</t>
  </si>
  <si>
    <t>26/12/2018</t>
  </si>
  <si>
    <t>27/12/2018</t>
  </si>
  <si>
    <t>02/03/2021</t>
  </si>
  <si>
    <t>19/02/2019</t>
  </si>
  <si>
    <t>23/08/2023</t>
  </si>
  <si>
    <t>16/07/2020</t>
  </si>
  <si>
    <t>05/03/2019</t>
  </si>
  <si>
    <t>30/08/2021</t>
  </si>
  <si>
    <t>11/04/2019</t>
  </si>
  <si>
    <t>06/10/2020</t>
  </si>
  <si>
    <t>03/05/2019</t>
  </si>
  <si>
    <t>Nucleo S.A.E.</t>
  </si>
  <si>
    <t>Telecomunicaciones</t>
  </si>
  <si>
    <t>11/03/2024</t>
  </si>
  <si>
    <t xml:space="preserve">SUDAMERIS BANK S.A.E.C.A. </t>
  </si>
  <si>
    <t>24/09/2021</t>
  </si>
  <si>
    <t>04/10/2021</t>
  </si>
  <si>
    <t>TELEFONICA CELULAR DEL PARAGUAY S.A.E.</t>
  </si>
  <si>
    <t>03/06/2024</t>
  </si>
  <si>
    <t>CRISOL Y ENCARNACION FINANCIERA S.A.E.C.A.</t>
  </si>
  <si>
    <t>10/03/2020</t>
  </si>
  <si>
    <t>BANCO BASA S.A.</t>
  </si>
  <si>
    <t>02/08/2019</t>
  </si>
  <si>
    <t>22/07/2021</t>
  </si>
  <si>
    <t>02/02/2022</t>
  </si>
  <si>
    <t>07/08/2019</t>
  </si>
  <si>
    <t>30/07/2020</t>
  </si>
  <si>
    <t>17/08/2020</t>
  </si>
  <si>
    <t xml:space="preserve">BANCO FAMILIAR S.A.E.C.A. </t>
  </si>
  <si>
    <t>21/08/2019</t>
  </si>
  <si>
    <t>23/05/2023</t>
  </si>
  <si>
    <t>22/08/2019</t>
  </si>
  <si>
    <t>13/09/2021</t>
  </si>
  <si>
    <t>14/06/2021</t>
  </si>
  <si>
    <t>08/07/2021</t>
  </si>
  <si>
    <t>26/09/2019</t>
  </si>
  <si>
    <t>13/06/2024</t>
  </si>
  <si>
    <t>27/09/2019</t>
  </si>
  <si>
    <t>22/06/2023</t>
  </si>
  <si>
    <t>INVERSIONES (Nota  4.2  )</t>
  </si>
  <si>
    <t>Titulo de Renta fija</t>
  </si>
  <si>
    <t xml:space="preserve">Valores al cobro  </t>
  </si>
  <si>
    <t>DISPONIBILIDADES (Nota 4.1 )</t>
  </si>
  <si>
    <t xml:space="preserve">Titulo de Renta fija </t>
  </si>
  <si>
    <t>Comisiones a Pagar a la Administradora (Nota  4.4  )</t>
  </si>
  <si>
    <t>Ver Cuadro</t>
  </si>
  <si>
    <r>
      <rPr>
        <b/>
        <sz val="12"/>
        <color theme="1"/>
        <rFont val="Arial"/>
        <family val="2"/>
      </rPr>
      <t>3.9</t>
    </r>
    <r>
      <rPr>
        <sz val="12"/>
        <color theme="1"/>
        <rFont val="Arial"/>
        <family val="2"/>
      </rPr>
      <t xml:space="preserve"> La Administradora no ha realizado cambios en la aplicación de los criterios contables del Fondo.</t>
    </r>
  </si>
  <si>
    <r>
      <rPr>
        <b/>
        <sz val="12"/>
        <color theme="1"/>
        <rFont val="Arial"/>
        <family val="2"/>
      </rPr>
      <t>3.11</t>
    </r>
    <r>
      <rPr>
        <sz val="12"/>
        <color theme="1"/>
        <rFont val="Arial"/>
        <family val="2"/>
      </rPr>
      <t xml:space="preserve"> – Los ingresos y gastos del fondo son reconocidos aplicando el criterio de lo devengado;</t>
    </r>
  </si>
  <si>
    <r>
      <rPr>
        <b/>
        <sz val="12"/>
        <color theme="1"/>
        <rFont val="Arial"/>
        <family val="2"/>
      </rPr>
      <t>3.10</t>
    </r>
    <r>
      <rPr>
        <sz val="12"/>
        <color theme="1"/>
        <rFont val="Arial"/>
        <family val="2"/>
      </rPr>
      <t xml:space="preserve"> – Valorización de las Inversiones. Las inversiones son incorporadas al valor de costo, y ajustadas diariamente por devengamiento de los intereses, y las ganancias a realizar, afectando a resultados como Intereses Ganados.</t>
    </r>
  </si>
  <si>
    <r>
      <rPr>
        <b/>
        <sz val="12"/>
        <color theme="1"/>
        <rFont val="Arial"/>
        <family val="2"/>
      </rPr>
      <t>3.12</t>
    </r>
    <r>
      <rPr>
        <sz val="12"/>
        <color theme="1"/>
        <rFont val="Arial"/>
        <family val="2"/>
      </rPr>
      <t xml:space="preserve"> -  A la fecha de la información financiera, no se vendieron inversiones ni ajustaron los precios.</t>
    </r>
  </si>
  <si>
    <r>
      <t>-</t>
    </r>
    <r>
      <rPr>
        <b/>
        <sz val="7"/>
        <color theme="1"/>
        <rFont val="Times New Roman"/>
        <family val="1"/>
      </rPr>
      <t xml:space="preserve">       </t>
    </r>
    <r>
      <rPr>
        <b/>
        <sz val="11"/>
        <color theme="1"/>
        <rFont val="Calibri"/>
        <family val="2"/>
        <scheme val="minor"/>
      </rPr>
      <t xml:space="preserve"> </t>
    </r>
    <r>
      <rPr>
        <b/>
        <sz val="12"/>
        <color theme="1"/>
        <rFont val="Arial"/>
        <family val="2"/>
      </rPr>
      <t>Política de Inversiones de EL FONDO</t>
    </r>
  </si>
  <si>
    <t>El flujo de efectivos fue preparado de acuerdo con la Resolución CG N° 06/2019 de la Comisión Nacional de Valores.</t>
  </si>
  <si>
    <t>Banco Familiar Cta.Cte. Gs.</t>
  </si>
  <si>
    <t>Investor Casa de Bolsa SA</t>
  </si>
  <si>
    <t>Nota 5. HECHOS POSTERIORES - SITUACION SANITARIA GLOBAL</t>
  </si>
  <si>
    <t>31/10/2019</t>
  </si>
  <si>
    <t>08/11/2019</t>
  </si>
  <si>
    <t>07/11/2022</t>
  </si>
  <si>
    <t>15/11/2019</t>
  </si>
  <si>
    <t>26/04/2021</t>
  </si>
  <si>
    <t>22/11/2019</t>
  </si>
  <si>
    <t>28/11/2019</t>
  </si>
  <si>
    <t>22/11/2028</t>
  </si>
  <si>
    <t>03/12/2019</t>
  </si>
  <si>
    <t>09/12/2019</t>
  </si>
  <si>
    <t>04/01/2021</t>
  </si>
  <si>
    <t>28/10/2020</t>
  </si>
  <si>
    <t>20/12/2019</t>
  </si>
  <si>
    <t>06/09/2021</t>
  </si>
  <si>
    <t>Resultados Acumulados</t>
  </si>
  <si>
    <t>Las cinco (5) Notas que se acompañan son parte integrante de de estos Estados Financieros</t>
  </si>
  <si>
    <t>08/01/2020</t>
  </si>
  <si>
    <t>BANCO NACIONAL DE FOMENTO</t>
  </si>
  <si>
    <t>22/01/2020</t>
  </si>
  <si>
    <t>15/11/2022</t>
  </si>
  <si>
    <t>04/02/2020</t>
  </si>
  <si>
    <t>18/02/2020</t>
  </si>
  <si>
    <t>23/06/2020</t>
  </si>
  <si>
    <t>19/02/2020</t>
  </si>
  <si>
    <t>12/03/2020</t>
  </si>
  <si>
    <t>03/03/2020</t>
  </si>
  <si>
    <t>01/01/2021</t>
  </si>
  <si>
    <t>09/03/2020</t>
  </si>
  <si>
    <t>03/01/2025</t>
  </si>
  <si>
    <t>27/05/2022</t>
  </si>
  <si>
    <t>10/12/2024</t>
  </si>
  <si>
    <t>11/03/2020</t>
  </si>
  <si>
    <t>12/12/2022</t>
  </si>
  <si>
    <t>27/03/2020</t>
  </si>
  <si>
    <t>05/10/2021</t>
  </si>
  <si>
    <t>22/12/2022</t>
  </si>
  <si>
    <t>Comision por corretaje</t>
  </si>
  <si>
    <t>ESTADO DEL FLUJO DE EFECTIVOS AL 30 DE SETIEMBRE DE 2020</t>
  </si>
  <si>
    <t>Correspopndiente al periodo cerrado el 30 de setiembre de 2020</t>
  </si>
  <si>
    <t>TOTAL ACTIVO NETO AL 30 DE SETIEMBRE DE 2019</t>
  </si>
  <si>
    <t>Los estados financieros están preparados en la moneda de curso legal en el país. Los saldos en moneda extranjera son convertidos al tipo de cambio comprador y/o vendedor de la fecha de transacción, emitidos por la SET, y ajustados al tipo de cambio de cierre: Tipo comprador para valuación de activos 1USD = 6.979,36 Gs., Tipo Vendedor  para los pasivos 1 USD = 6990,35</t>
  </si>
  <si>
    <r>
      <rPr>
        <b/>
        <sz val="12"/>
        <color theme="1"/>
        <rFont val="Arial"/>
        <family val="2"/>
      </rPr>
      <t xml:space="preserve">3.8 </t>
    </r>
    <r>
      <rPr>
        <sz val="12"/>
        <color theme="1"/>
        <rFont val="Arial"/>
        <family val="2"/>
      </rPr>
      <t>– Los estados contables corresponden al trimestre cerrado el 30 de setiembre de 2020.</t>
    </r>
  </si>
  <si>
    <t>Saldo al 30/09/2020</t>
  </si>
  <si>
    <t>Saldo al 30/09/2019</t>
  </si>
  <si>
    <t>De conformidad a lo establecido por el Código Civil y los Estatutos Sociales, he procedido a la revisión de los registros contables, los comprobantes que respaldan las transacciones  efectuadas, así como el Balance General, Cuadro de Resultados, Estado de Flujo de Efectivo, Variación del Patrimonio Neto y sus correspondientes Notas Contables del ejercicio cerrado al 30 de Setiembre 2020, encontrándolos todos conformes a las Leyes, los Estatutos Sociales, los Principios de Contabilidad Generalmente Aceptados y las Normas Contables indicadas por la Comisión Nacional de Valores  como así también por las normas de Contabilidad vigentes en el Paraguay, por lo que recomiendo su aprobación.</t>
  </si>
  <si>
    <t>No existen hechos  posteriores al cierre del trimestre que puedan modificar significativamente los estados financieros cerrados el 30 de setiembre de 2020.</t>
  </si>
  <si>
    <t>16/04/2020</t>
  </si>
  <si>
    <t>29/03/2021</t>
  </si>
  <si>
    <t>20/05/2020</t>
  </si>
  <si>
    <t>04/05/2021</t>
  </si>
  <si>
    <t>21/05/2020</t>
  </si>
  <si>
    <t>29/07/2020</t>
  </si>
  <si>
    <t>25/05/2020</t>
  </si>
  <si>
    <t>29/05/2020</t>
  </si>
  <si>
    <t>05/06/2020</t>
  </si>
  <si>
    <t>02/06/2025</t>
  </si>
  <si>
    <t>15/06/2020</t>
  </si>
  <si>
    <t>16/05/2022</t>
  </si>
  <si>
    <t>17/06/2020</t>
  </si>
  <si>
    <t>16/04/2025</t>
  </si>
  <si>
    <t>10/06/2025</t>
  </si>
  <si>
    <t>21/09/2023</t>
  </si>
  <si>
    <t>BANCO BILBAO VIZCAYA ARGENTARIA PARAGUAY S.A.</t>
  </si>
  <si>
    <t>18/06/2020</t>
  </si>
  <si>
    <t>17/12/2021</t>
  </si>
  <si>
    <t>19/06/2020</t>
  </si>
  <si>
    <t>27/02/2024</t>
  </si>
  <si>
    <t>22/06/2020</t>
  </si>
  <si>
    <t xml:space="preserve">BANCO ATLAS S.A. </t>
  </si>
  <si>
    <t>26/06/2020</t>
  </si>
  <si>
    <t>22/06/2022</t>
  </si>
  <si>
    <t>30/06/2020</t>
  </si>
  <si>
    <t>29/06/2023</t>
  </si>
  <si>
    <t>26/06/2023</t>
  </si>
  <si>
    <t>01/07/2020</t>
  </si>
  <si>
    <t>20/07/2020</t>
  </si>
  <si>
    <t>17/07/2023</t>
  </si>
  <si>
    <t>24/07/2020</t>
  </si>
  <si>
    <t>28/07/2020</t>
  </si>
  <si>
    <t>25/07/2023</t>
  </si>
  <si>
    <t>31/07/2023</t>
  </si>
  <si>
    <t>31/07/2020</t>
  </si>
  <si>
    <t>28/07/2023</t>
  </si>
  <si>
    <t>01/08/2023</t>
  </si>
  <si>
    <t>06/08/2020</t>
  </si>
  <si>
    <t>17/07/2021</t>
  </si>
  <si>
    <t>11/08/2020</t>
  </si>
  <si>
    <t>23/08/2021</t>
  </si>
  <si>
    <t>13/08/2020</t>
  </si>
  <si>
    <t>25/10/2021</t>
  </si>
  <si>
    <t>18/08/2020</t>
  </si>
  <si>
    <t>19/08/2020</t>
  </si>
  <si>
    <t>10/07/2023</t>
  </si>
  <si>
    <t>20/08/2020</t>
  </si>
  <si>
    <t>16/08/2023</t>
  </si>
  <si>
    <t>25/08/2020</t>
  </si>
  <si>
    <t>18/02/2022</t>
  </si>
  <si>
    <t>31/08/2020</t>
  </si>
  <si>
    <t>02/09/2020</t>
  </si>
  <si>
    <t>30/08/2024</t>
  </si>
  <si>
    <t>Bonos Publicos</t>
  </si>
  <si>
    <t xml:space="preserve">MINISTERIO DE HACIENDA </t>
  </si>
  <si>
    <t>Publico</t>
  </si>
  <si>
    <t>04/09/2020</t>
  </si>
  <si>
    <t>20/06/2025</t>
  </si>
  <si>
    <t>30/07/2024</t>
  </si>
  <si>
    <t>16/09/2020</t>
  </si>
  <si>
    <t>08/11/2021</t>
  </si>
  <si>
    <t>22/09/2020</t>
  </si>
  <si>
    <t>02/09/2024</t>
  </si>
  <si>
    <t>24/09/2020</t>
  </si>
  <si>
    <t>23/09/2024</t>
  </si>
  <si>
    <t>30/09/2020</t>
  </si>
  <si>
    <t>07/08/2023</t>
  </si>
  <si>
    <t>PATRIMONIO DEL FONDO AL 30/09/2020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</si>
</sst>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_);\(#,#00\)"/>
    <numFmt numFmtId="165" formatCode="#,##0.000000"/>
    <numFmt numFmtId="166" formatCode="#,##0.##"/>
    <numFmt numFmtId="167" formatCode="_-* #,##0_-;\-* #,##0_-;_-* &quot;-&quot;??_-;_-@_-"/>
    <numFmt numFmtId="168" formatCode="#,##0_ ;\-#,##0\ "/>
  </numFmts>
  <fonts count="48">
    <font>
      <sz val="11"/>
      <color theme="1"/>
      <name val="Calibri"/>
      <family val="2"/>
      <scheme val="minor"/>
    </font>
    <font>
      <sz val="11"/>
      <color theme="1"/>
      <name val="Calibri"/>
      <family val="2"/>
      <scheme val="minor"/>
    </font>
    <font>
      <b/>
      <sz val="11"/>
      <color theme="1"/>
      <name val="Calibri"/>
      <family val="2"/>
      <scheme val="minor"/>
    </font>
    <font>
      <sz val="11"/>
      <name val="Arial"/>
      <family val="2"/>
    </font>
    <font>
      <sz val="11"/>
      <color indexed="8"/>
      <name val="Subway"/>
    </font>
    <font>
      <b/>
      <sz val="11"/>
      <color indexed="8"/>
      <name val="Subway"/>
    </font>
    <font>
      <sz val="10"/>
      <name val="Arial"/>
      <family val="2"/>
    </font>
    <font>
      <b/>
      <sz val="20"/>
      <color indexed="8"/>
      <name val="Subway"/>
    </font>
    <font>
      <b/>
      <u/>
      <sz val="14"/>
      <name val="Arial"/>
      <family val="2"/>
    </font>
    <font>
      <b/>
      <sz val="11"/>
      <name val="Arial"/>
      <family val="2"/>
    </font>
    <font>
      <sz val="9"/>
      <name val="Arial"/>
      <family val="2"/>
    </font>
    <font>
      <b/>
      <sz val="11"/>
      <color indexed="8"/>
      <name val="Arial"/>
      <family val="2"/>
    </font>
    <font>
      <b/>
      <u/>
      <sz val="16"/>
      <name val="Arial"/>
      <family val="2"/>
    </font>
    <font>
      <b/>
      <sz val="12"/>
      <name val="Arial"/>
      <family val="2"/>
    </font>
    <font>
      <b/>
      <sz val="16"/>
      <name val="Arial"/>
      <family val="2"/>
    </font>
    <font>
      <b/>
      <sz val="10"/>
      <name val="Arial"/>
      <family val="2"/>
    </font>
    <font>
      <b/>
      <u/>
      <sz val="12"/>
      <name val="Arial"/>
      <family val="2"/>
    </font>
    <font>
      <sz val="8"/>
      <name val="Arial"/>
      <family val="2"/>
    </font>
    <font>
      <b/>
      <sz val="8"/>
      <name val="Arial"/>
      <family val="2"/>
    </font>
    <font>
      <u/>
      <sz val="8"/>
      <name val="Arial"/>
      <family val="2"/>
    </font>
    <font>
      <sz val="10"/>
      <color rgb="FF222222"/>
      <name val="Arial"/>
      <family val="2"/>
    </font>
    <font>
      <u/>
      <sz val="11"/>
      <color theme="10"/>
      <name val="Calibri"/>
      <family val="2"/>
      <scheme val="minor"/>
    </font>
    <font>
      <sz val="18"/>
      <color theme="0"/>
      <name val="Arial"/>
      <family val="2"/>
    </font>
    <font>
      <sz val="18"/>
      <name val="Arial"/>
      <family val="2"/>
    </font>
    <font>
      <sz val="28"/>
      <color theme="0"/>
      <name val="Arial"/>
      <family val="2"/>
    </font>
    <font>
      <sz val="10"/>
      <color theme="1"/>
      <name val="Arial"/>
      <family val="2"/>
    </font>
    <font>
      <sz val="11"/>
      <color theme="1"/>
      <name val="Arial"/>
      <family val="2"/>
    </font>
    <font>
      <u/>
      <sz val="11"/>
      <name val="Arial"/>
      <family val="2"/>
    </font>
    <font>
      <b/>
      <sz val="20"/>
      <color indexed="8"/>
      <name val="Arial"/>
      <family val="2"/>
    </font>
    <font>
      <b/>
      <sz val="11"/>
      <color theme="1"/>
      <name val="Arial"/>
      <family val="2"/>
    </font>
    <font>
      <u/>
      <sz val="11"/>
      <color theme="1"/>
      <name val="Arial"/>
      <family val="2"/>
    </font>
    <font>
      <b/>
      <sz val="12"/>
      <color theme="1"/>
      <name val="Arial"/>
      <family val="2"/>
    </font>
    <font>
      <sz val="12"/>
      <color theme="1"/>
      <name val="Arial"/>
      <family val="2"/>
    </font>
    <font>
      <sz val="7"/>
      <color theme="1"/>
      <name val="Times New Roman"/>
      <family val="1"/>
    </font>
    <font>
      <u/>
      <sz val="11"/>
      <color theme="1"/>
      <name val="Calibri"/>
      <family val="2"/>
      <scheme val="minor"/>
    </font>
    <font>
      <sz val="11"/>
      <color rgb="FF000000"/>
      <name val="Calibri"/>
      <family val="2"/>
      <scheme val="minor"/>
    </font>
    <font>
      <b/>
      <sz val="7"/>
      <color theme="1"/>
      <name val="Times New Roman"/>
      <family val="1"/>
    </font>
    <font>
      <sz val="12"/>
      <color theme="1"/>
      <name val="Wingdings"/>
      <charset val="2"/>
    </font>
    <font>
      <u/>
      <sz val="12"/>
      <color theme="1"/>
      <name val="Arial"/>
      <family val="2"/>
    </font>
    <font>
      <b/>
      <sz val="11"/>
      <color rgb="FF000000"/>
      <name val="Calibri"/>
      <family val="2"/>
      <scheme val="minor"/>
    </font>
    <font>
      <b/>
      <sz val="14"/>
      <color theme="1"/>
      <name val="Tahoma"/>
      <family val="2"/>
    </font>
    <font>
      <sz val="10"/>
      <color theme="1"/>
      <name val="Tahoma"/>
      <family val="2"/>
    </font>
    <font>
      <b/>
      <sz val="10"/>
      <color theme="1"/>
      <name val="Tahoma"/>
      <family val="2"/>
    </font>
    <font>
      <b/>
      <u/>
      <sz val="14"/>
      <color theme="1"/>
      <name val="Calibri"/>
      <family val="2"/>
      <scheme val="minor"/>
    </font>
    <font>
      <b/>
      <sz val="10"/>
      <name val="Calibri"/>
      <family val="2"/>
    </font>
    <font>
      <b/>
      <sz val="8"/>
      <name val="Calibri"/>
      <family val="2"/>
    </font>
    <font>
      <b/>
      <sz val="12"/>
      <color rgb="FF000000"/>
      <name val="Arial"/>
      <family val="2"/>
    </font>
    <font>
      <b/>
      <sz val="11"/>
      <color indexed="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49998474074526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21" fillId="0" borderId="0" applyNumberFormat="0" applyFill="0" applyBorder="0" applyAlignment="0" applyProtection="0"/>
    <xf numFmtId="9" fontId="1" fillId="0" borderId="0" applyFont="0" applyFill="0" applyBorder="0" applyAlignment="0" applyProtection="0"/>
    <xf numFmtId="0" fontId="6" fillId="0" borderId="0"/>
  </cellStyleXfs>
  <cellXfs count="296">
    <xf numFmtId="0" fontId="0" fillId="0" borderId="0" xfId="0"/>
    <xf numFmtId="0" fontId="3" fillId="0" borderId="0" xfId="0" applyFont="1"/>
    <xf numFmtId="0" fontId="4" fillId="0" borderId="0" xfId="0" applyFont="1"/>
    <xf numFmtId="14" fontId="5" fillId="0" borderId="0" xfId="0" applyNumberFormat="1" applyFont="1" applyAlignment="1">
      <alignment horizontal="center"/>
    </xf>
    <xf numFmtId="0" fontId="6" fillId="0" borderId="0" xfId="0" applyFont="1"/>
    <xf numFmtId="0" fontId="4" fillId="0" borderId="0" xfId="0" applyFont="1" applyAlignment="1">
      <alignment horizontal="center"/>
    </xf>
    <xf numFmtId="0" fontId="9" fillId="0" borderId="0" xfId="0" applyFont="1"/>
    <xf numFmtId="164" fontId="3" fillId="0" borderId="0" xfId="0" applyNumberFormat="1" applyFont="1" applyAlignment="1">
      <alignment horizontal="right"/>
    </xf>
    <xf numFmtId="3" fontId="6" fillId="0" borderId="0" xfId="0" applyNumberFormat="1" applyFont="1"/>
    <xf numFmtId="1" fontId="9" fillId="0" borderId="0" xfId="0" applyNumberFormat="1" applyFont="1" applyAlignment="1">
      <alignment horizontal="center"/>
    </xf>
    <xf numFmtId="0" fontId="10" fillId="0" borderId="0" xfId="0" applyFont="1"/>
    <xf numFmtId="3" fontId="10" fillId="0" borderId="0" xfId="0" applyNumberFormat="1" applyFont="1"/>
    <xf numFmtId="0" fontId="9" fillId="0" borderId="0" xfId="0" applyFont="1" applyAlignment="1">
      <alignment horizontal="center"/>
    </xf>
    <xf numFmtId="3" fontId="9" fillId="0" borderId="0" xfId="0" applyNumberFormat="1" applyFont="1" applyAlignment="1">
      <alignment horizontal="center"/>
    </xf>
    <xf numFmtId="37" fontId="3" fillId="0" borderId="0" xfId="0" applyNumberFormat="1" applyFont="1"/>
    <xf numFmtId="3" fontId="3" fillId="0" borderId="0" xfId="1" applyNumberFormat="1" applyFont="1"/>
    <xf numFmtId="3" fontId="3" fillId="0" borderId="0" xfId="0" applyNumberFormat="1" applyFont="1"/>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0" fillId="0" borderId="0" xfId="0" applyAlignment="1">
      <alignment horizontal="center"/>
    </xf>
    <xf numFmtId="0" fontId="13" fillId="0" borderId="0" xfId="0" applyFont="1" applyAlignment="1">
      <alignment horizontal="center"/>
    </xf>
    <xf numFmtId="0" fontId="17" fillId="0" borderId="0" xfId="0" applyFont="1"/>
    <xf numFmtId="0" fontId="18" fillId="0" borderId="0" xfId="0" applyFont="1" applyAlignment="1">
      <alignment vertical="center"/>
    </xf>
    <xf numFmtId="0" fontId="18" fillId="0" borderId="0" xfId="0" applyFont="1" applyAlignment="1">
      <alignment horizontal="center"/>
    </xf>
    <xf numFmtId="0" fontId="18" fillId="0" borderId="0" xfId="0" applyFont="1" applyAlignment="1">
      <alignment horizontal="center" wrapText="1"/>
    </xf>
    <xf numFmtId="14" fontId="18" fillId="0" borderId="0" xfId="0" applyNumberFormat="1" applyFont="1" applyAlignment="1">
      <alignment horizontal="center"/>
    </xf>
    <xf numFmtId="3" fontId="17" fillId="0" borderId="0" xfId="0" applyNumberFormat="1" applyFont="1"/>
    <xf numFmtId="3" fontId="0" fillId="0" borderId="0" xfId="0" applyNumberFormat="1"/>
    <xf numFmtId="0" fontId="19" fillId="0" borderId="0" xfId="0" applyFont="1"/>
    <xf numFmtId="0" fontId="18" fillId="0" borderId="0" xfId="0" applyFont="1"/>
    <xf numFmtId="0" fontId="4" fillId="2" borderId="0" xfId="0" applyFont="1" applyFill="1"/>
    <xf numFmtId="49" fontId="0" fillId="0" borderId="0" xfId="0" applyNumberFormat="1"/>
    <xf numFmtId="3" fontId="15" fillId="0" borderId="0" xfId="0" applyNumberFormat="1" applyFont="1"/>
    <xf numFmtId="0" fontId="0" fillId="2" borderId="0" xfId="0" applyFill="1"/>
    <xf numFmtId="3" fontId="0" fillId="2" borderId="0" xfId="0" applyNumberFormat="1" applyFill="1"/>
    <xf numFmtId="165" fontId="20" fillId="0" borderId="0" xfId="0" applyNumberFormat="1" applyFont="1"/>
    <xf numFmtId="3" fontId="15" fillId="2" borderId="0" xfId="0" applyNumberFormat="1" applyFont="1" applyFill="1"/>
    <xf numFmtId="37" fontId="17" fillId="0" borderId="0" xfId="0" applyNumberFormat="1" applyFont="1"/>
    <xf numFmtId="3" fontId="9" fillId="0" borderId="0" xfId="0" applyNumberFormat="1" applyFont="1" applyAlignment="1">
      <alignment horizontal="right"/>
    </xf>
    <xf numFmtId="3" fontId="3" fillId="0" borderId="0" xfId="1" applyNumberFormat="1" applyFont="1" applyAlignment="1">
      <alignment horizontal="right"/>
    </xf>
    <xf numFmtId="37" fontId="3" fillId="0" borderId="0" xfId="0" applyNumberFormat="1" applyFont="1" applyAlignment="1">
      <alignment horizontal="right"/>
    </xf>
    <xf numFmtId="3" fontId="3" fillId="0" borderId="0" xfId="0" applyNumberFormat="1" applyFont="1" applyAlignment="1">
      <alignment horizontal="right"/>
    </xf>
    <xf numFmtId="165" fontId="0" fillId="2" borderId="0" xfId="0" applyNumberFormat="1" applyFill="1"/>
    <xf numFmtId="3" fontId="5" fillId="2" borderId="0" xfId="0" applyNumberFormat="1" applyFont="1" applyFill="1"/>
    <xf numFmtId="0" fontId="15" fillId="0" borderId="0" xfId="0" applyFont="1" applyAlignment="1">
      <alignment horizontal="center"/>
    </xf>
    <xf numFmtId="3" fontId="6" fillId="0" borderId="0" xfId="0" applyNumberFormat="1" applyFont="1" applyAlignment="1">
      <alignment horizontal="center" vertical="center"/>
    </xf>
    <xf numFmtId="14" fontId="5" fillId="0" borderId="0" xfId="0" applyNumberFormat="1" applyFont="1"/>
    <xf numFmtId="0" fontId="2" fillId="0" borderId="0" xfId="0" applyFont="1"/>
    <xf numFmtId="14" fontId="2" fillId="3" borderId="0" xfId="0" applyNumberFormat="1" applyFont="1" applyFill="1" applyAlignment="1">
      <alignment horizontal="center"/>
    </xf>
    <xf numFmtId="1" fontId="2" fillId="3" borderId="0" xfId="0" applyNumberFormat="1" applyFont="1" applyFill="1" applyAlignment="1">
      <alignment horizontal="center"/>
    </xf>
    <xf numFmtId="17" fontId="2" fillId="3" borderId="0" xfId="0" applyNumberFormat="1" applyFont="1" applyFill="1" applyAlignment="1">
      <alignment horizontal="center"/>
    </xf>
    <xf numFmtId="43" fontId="2" fillId="3" borderId="0" xfId="1" applyFont="1" applyFill="1" applyAlignment="1">
      <alignment horizontal="center"/>
    </xf>
    <xf numFmtId="0" fontId="26" fillId="2" borderId="0" xfId="0" applyFont="1" applyFill="1" applyAlignment="1">
      <alignment horizontal="center"/>
    </xf>
    <xf numFmtId="0" fontId="25" fillId="2" borderId="0" xfId="0" applyFont="1" applyFill="1"/>
    <xf numFmtId="0" fontId="25" fillId="0" borderId="0" xfId="0" applyFont="1"/>
    <xf numFmtId="0" fontId="23" fillId="0" borderId="0" xfId="0" applyFont="1" applyAlignment="1">
      <alignment horizontal="center"/>
    </xf>
    <xf numFmtId="0" fontId="26" fillId="0" borderId="0" xfId="0" applyFont="1"/>
    <xf numFmtId="0" fontId="0" fillId="4" borderId="0" xfId="0" applyFill="1"/>
    <xf numFmtId="0" fontId="22" fillId="4" borderId="0" xfId="0" applyFont="1" applyFill="1" applyAlignment="1">
      <alignment vertical="center" wrapText="1"/>
    </xf>
    <xf numFmtId="0" fontId="23" fillId="4" borderId="0" xfId="0" applyFont="1" applyFill="1"/>
    <xf numFmtId="0" fontId="22" fillId="4" borderId="0" xfId="0" applyFont="1" applyFill="1" applyAlignment="1">
      <alignment horizontal="center" vertical="center"/>
    </xf>
    <xf numFmtId="0" fontId="22" fillId="4" borderId="0" xfId="0" applyFont="1" applyFill="1" applyAlignment="1">
      <alignment vertical="center"/>
    </xf>
    <xf numFmtId="14" fontId="22" fillId="4" borderId="0" xfId="0" applyNumberFormat="1" applyFont="1" applyFill="1" applyAlignment="1">
      <alignment horizontal="center" vertical="center"/>
    </xf>
    <xf numFmtId="0" fontId="25" fillId="4" borderId="0" xfId="0" applyFont="1" applyFill="1"/>
    <xf numFmtId="0" fontId="26" fillId="4" borderId="0" xfId="0" applyFont="1" applyFill="1" applyAlignment="1">
      <alignment horizontal="center"/>
    </xf>
    <xf numFmtId="0" fontId="27" fillId="0" borderId="0" xfId="2" applyFont="1"/>
    <xf numFmtId="0" fontId="7" fillId="0" borderId="0" xfId="0" applyFont="1" applyAlignment="1">
      <alignment horizontal="center"/>
    </xf>
    <xf numFmtId="0" fontId="12" fillId="0" borderId="0" xfId="0" applyFont="1" applyAlignment="1">
      <alignment horizontal="center"/>
    </xf>
    <xf numFmtId="3" fontId="26" fillId="2" borderId="0" xfId="0" applyNumberFormat="1" applyFont="1" applyFill="1"/>
    <xf numFmtId="0" fontId="12" fillId="0" borderId="10" xfId="0" applyFont="1" applyBorder="1" applyAlignment="1">
      <alignment horizontal="center"/>
    </xf>
    <xf numFmtId="0" fontId="9" fillId="0" borderId="12" xfId="0" applyFont="1" applyBorder="1"/>
    <xf numFmtId="0" fontId="9" fillId="0" borderId="14" xfId="0" applyFont="1" applyBorder="1"/>
    <xf numFmtId="3" fontId="26" fillId="2" borderId="0" xfId="0" applyNumberFormat="1" applyFont="1" applyFill="1" applyBorder="1" applyAlignment="1">
      <alignment horizontal="center"/>
    </xf>
    <xf numFmtId="3" fontId="26" fillId="2" borderId="15" xfId="0" applyNumberFormat="1" applyFont="1" applyFill="1" applyBorder="1" applyAlignment="1">
      <alignment horizontal="center"/>
    </xf>
    <xf numFmtId="0" fontId="3" fillId="0" borderId="14" xfId="0" applyFont="1" applyBorder="1"/>
    <xf numFmtId="0" fontId="26" fillId="0" borderId="14" xfId="0" applyFont="1" applyBorder="1"/>
    <xf numFmtId="0" fontId="15" fillId="0" borderId="12" xfId="0" applyFont="1" applyBorder="1"/>
    <xf numFmtId="165" fontId="15" fillId="0" borderId="1" xfId="0" applyNumberFormat="1" applyFont="1" applyBorder="1"/>
    <xf numFmtId="3" fontId="15" fillId="2" borderId="13" xfId="0" applyNumberFormat="1" applyFont="1" applyFill="1" applyBorder="1"/>
    <xf numFmtId="0" fontId="0" fillId="0" borderId="10" xfId="0" applyBorder="1"/>
    <xf numFmtId="0" fontId="26" fillId="0" borderId="12" xfId="0" applyFont="1" applyBorder="1"/>
    <xf numFmtId="49" fontId="3" fillId="0" borderId="14" xfId="0" applyNumberFormat="1" applyFont="1" applyBorder="1"/>
    <xf numFmtId="49" fontId="26" fillId="0" borderId="14" xfId="0" applyNumberFormat="1" applyFont="1" applyBorder="1"/>
    <xf numFmtId="49" fontId="9" fillId="0" borderId="14" xfId="0" applyNumberFormat="1" applyFont="1" applyBorder="1"/>
    <xf numFmtId="49" fontId="0" fillId="0" borderId="12" xfId="0" applyNumberFormat="1" applyBorder="1"/>
    <xf numFmtId="3" fontId="26" fillId="0" borderId="0" xfId="0" applyNumberFormat="1" applyFont="1" applyBorder="1" applyAlignment="1">
      <alignment horizontal="center"/>
    </xf>
    <xf numFmtId="3" fontId="26" fillId="0" borderId="15" xfId="0" applyNumberFormat="1" applyFont="1" applyBorder="1" applyAlignment="1">
      <alignment horizontal="center"/>
    </xf>
    <xf numFmtId="3" fontId="0" fillId="0" borderId="1" xfId="0" applyNumberFormat="1" applyBorder="1" applyAlignment="1">
      <alignment horizontal="center"/>
    </xf>
    <xf numFmtId="3" fontId="0" fillId="0" borderId="13" xfId="0" applyNumberFormat="1" applyBorder="1" applyAlignment="1">
      <alignment horizontal="center"/>
    </xf>
    <xf numFmtId="0" fontId="26" fillId="0" borderId="0" xfId="0" applyFont="1" applyAlignment="1">
      <alignment horizontal="center"/>
    </xf>
    <xf numFmtId="3" fontId="26" fillId="0" borderId="6" xfId="0" applyNumberFormat="1" applyFont="1" applyBorder="1"/>
    <xf numFmtId="3" fontId="29" fillId="0" borderId="5" xfId="0" applyNumberFormat="1" applyFont="1" applyBorder="1" applyAlignment="1">
      <alignment horizontal="center"/>
    </xf>
    <xf numFmtId="3" fontId="29" fillId="0" borderId="5" xfId="0" applyNumberFormat="1" applyFont="1" applyBorder="1" applyAlignment="1">
      <alignment horizontal="right"/>
    </xf>
    <xf numFmtId="0" fontId="3" fillId="0" borderId="6" xfId="0" applyFont="1" applyBorder="1" applyAlignment="1">
      <alignment horizontal="center" wrapText="1"/>
    </xf>
    <xf numFmtId="0" fontId="9" fillId="0" borderId="6" xfId="0" applyFont="1" applyBorder="1" applyAlignment="1">
      <alignment horizontal="center" wrapText="1"/>
    </xf>
    <xf numFmtId="3" fontId="9" fillId="0" borderId="6" xfId="0" applyNumberFormat="1" applyFont="1" applyBorder="1" applyAlignment="1">
      <alignment vertical="center"/>
    </xf>
    <xf numFmtId="3" fontId="9" fillId="0" borderId="6" xfId="0" applyNumberFormat="1" applyFont="1" applyBorder="1" applyAlignment="1">
      <alignment horizontal="center"/>
    </xf>
    <xf numFmtId="0" fontId="3" fillId="0" borderId="6" xfId="0" applyFont="1" applyBorder="1"/>
    <xf numFmtId="3" fontId="3" fillId="0" borderId="6" xfId="0" applyNumberFormat="1" applyFont="1" applyBorder="1"/>
    <xf numFmtId="0" fontId="9" fillId="0" borderId="5" xfId="0" applyFont="1" applyBorder="1" applyAlignment="1">
      <alignment horizontal="center" wrapText="1"/>
    </xf>
    <xf numFmtId="0" fontId="3" fillId="0" borderId="6" xfId="0" applyFont="1" applyBorder="1" applyAlignment="1">
      <alignment vertical="center"/>
    </xf>
    <xf numFmtId="0" fontId="3" fillId="0" borderId="6" xfId="0" applyFont="1" applyBorder="1" applyAlignment="1">
      <alignment horizontal="left"/>
    </xf>
    <xf numFmtId="3" fontId="9" fillId="0" borderId="4" xfId="0" applyNumberFormat="1" applyFont="1" applyBorder="1" applyAlignment="1">
      <alignment horizontal="center" vertical="center" wrapText="1"/>
    </xf>
    <xf numFmtId="37" fontId="29" fillId="0" borderId="18" xfId="0" applyNumberFormat="1" applyFont="1" applyBorder="1" applyAlignment="1">
      <alignment horizontal="center"/>
    </xf>
    <xf numFmtId="0" fontId="26" fillId="0" borderId="0" xfId="0" applyFont="1" applyAlignment="1"/>
    <xf numFmtId="3" fontId="3" fillId="0" borderId="12" xfId="0" applyNumberFormat="1" applyFont="1" applyBorder="1"/>
    <xf numFmtId="3" fontId="3" fillId="0" borderId="1" xfId="0" applyNumberFormat="1" applyFont="1" applyBorder="1"/>
    <xf numFmtId="0" fontId="3" fillId="0" borderId="12" xfId="0" applyFont="1" applyBorder="1"/>
    <xf numFmtId="37" fontId="3" fillId="0" borderId="1" xfId="0" applyNumberFormat="1" applyFont="1" applyBorder="1"/>
    <xf numFmtId="37" fontId="3" fillId="0" borderId="13" xfId="0" applyNumberFormat="1" applyFont="1" applyBorder="1"/>
    <xf numFmtId="0" fontId="3" fillId="0" borderId="20" xfId="0" applyFont="1" applyBorder="1"/>
    <xf numFmtId="1" fontId="9" fillId="0" borderId="2" xfId="0" applyNumberFormat="1" applyFont="1" applyBorder="1" applyAlignment="1">
      <alignment horizontal="center" vertical="center"/>
    </xf>
    <xf numFmtId="0" fontId="9" fillId="0" borderId="2" xfId="0" applyFont="1" applyBorder="1" applyAlignment="1">
      <alignment horizontal="center" vertical="center"/>
    </xf>
    <xf numFmtId="1" fontId="9" fillId="0" borderId="16" xfId="0" applyNumberFormat="1" applyFont="1" applyBorder="1" applyAlignment="1">
      <alignment horizontal="center" vertical="center"/>
    </xf>
    <xf numFmtId="3" fontId="9" fillId="0" borderId="1" xfId="0" applyNumberFormat="1" applyFont="1" applyBorder="1" applyAlignment="1">
      <alignment horizontal="center" vertical="center"/>
    </xf>
    <xf numFmtId="0" fontId="9" fillId="0" borderId="0" xfId="0" applyFont="1" applyBorder="1" applyAlignment="1">
      <alignment horizontal="center" vertical="center"/>
    </xf>
    <xf numFmtId="3" fontId="9" fillId="0" borderId="13" xfId="0" applyNumberFormat="1" applyFont="1" applyBorder="1" applyAlignment="1">
      <alignment horizontal="center" vertical="center"/>
    </xf>
    <xf numFmtId="3" fontId="9" fillId="0" borderId="0" xfId="0" applyNumberFormat="1" applyFont="1" applyBorder="1" applyAlignment="1">
      <alignment horizontal="center" vertical="center"/>
    </xf>
    <xf numFmtId="3" fontId="9" fillId="0" borderId="15" xfId="0" applyNumberFormat="1" applyFont="1" applyBorder="1" applyAlignment="1">
      <alignment horizontal="center" vertical="center"/>
    </xf>
    <xf numFmtId="37" fontId="3" fillId="0" borderId="0" xfId="0" applyNumberFormat="1" applyFont="1" applyBorder="1" applyAlignment="1">
      <alignment horizontal="center" vertical="center"/>
    </xf>
    <xf numFmtId="37" fontId="3" fillId="0" borderId="15" xfId="0" applyNumberFormat="1" applyFont="1" applyBorder="1" applyAlignment="1">
      <alignment horizontal="center" vertical="center"/>
    </xf>
    <xf numFmtId="3" fontId="3" fillId="0" borderId="0" xfId="1" applyNumberFormat="1" applyFont="1" applyBorder="1" applyAlignment="1">
      <alignment horizontal="center" vertical="center"/>
    </xf>
    <xf numFmtId="3" fontId="3" fillId="0" borderId="15" xfId="1" applyNumberFormat="1" applyFont="1" applyBorder="1" applyAlignment="1">
      <alignment horizontal="center" vertical="center"/>
    </xf>
    <xf numFmtId="3" fontId="3" fillId="0" borderId="15" xfId="0" applyNumberFormat="1" applyFont="1" applyBorder="1" applyAlignment="1">
      <alignment horizontal="center" vertical="center"/>
    </xf>
    <xf numFmtId="37" fontId="9" fillId="0" borderId="0" xfId="0" applyNumberFormat="1" applyFont="1" applyBorder="1" applyAlignment="1">
      <alignment horizontal="center" vertical="center"/>
    </xf>
    <xf numFmtId="0" fontId="30" fillId="0" borderId="0" xfId="2" quotePrefix="1" applyFont="1"/>
    <xf numFmtId="0" fontId="30" fillId="0" borderId="0" xfId="2" applyFont="1"/>
    <xf numFmtId="0" fontId="0" fillId="0" borderId="0" xfId="0" applyAlignment="1">
      <alignment vertical="center"/>
    </xf>
    <xf numFmtId="0" fontId="31" fillId="0" borderId="0" xfId="0" applyFont="1" applyAlignment="1">
      <alignment vertical="center"/>
    </xf>
    <xf numFmtId="0" fontId="32" fillId="0" borderId="0" xfId="0" applyFont="1" applyAlignment="1">
      <alignment vertical="center"/>
    </xf>
    <xf numFmtId="0" fontId="32" fillId="0" borderId="0" xfId="0" applyFont="1" applyAlignment="1">
      <alignment horizontal="left" vertical="center" wrapText="1"/>
    </xf>
    <xf numFmtId="0" fontId="0" fillId="0" borderId="0" xfId="0" applyAlignment="1"/>
    <xf numFmtId="0" fontId="2" fillId="0" borderId="0" xfId="0" applyFont="1" applyAlignment="1">
      <alignment vertical="center"/>
    </xf>
    <xf numFmtId="0" fontId="35" fillId="0" borderId="4" xfId="0" applyFont="1" applyBorder="1" applyAlignment="1">
      <alignment vertical="center"/>
    </xf>
    <xf numFmtId="0" fontId="35" fillId="0" borderId="4" xfId="0" applyFont="1" applyBorder="1" applyAlignment="1">
      <alignment horizontal="center" vertical="center"/>
    </xf>
    <xf numFmtId="0" fontId="35" fillId="0" borderId="4" xfId="0" applyFont="1" applyBorder="1" applyAlignment="1">
      <alignment horizontal="left" vertical="center"/>
    </xf>
    <xf numFmtId="0" fontId="39" fillId="0" borderId="4" xfId="0" applyFont="1" applyBorder="1" applyAlignment="1">
      <alignment vertical="center"/>
    </xf>
    <xf numFmtId="3" fontId="35" fillId="0" borderId="4" xfId="0" applyNumberFormat="1" applyFont="1" applyBorder="1" applyAlignment="1">
      <alignment vertical="center"/>
    </xf>
    <xf numFmtId="0" fontId="39" fillId="0" borderId="4" xfId="0" applyFont="1" applyBorder="1" applyAlignment="1">
      <alignment horizontal="center" vertical="center" wrapText="1"/>
    </xf>
    <xf numFmtId="0" fontId="39" fillId="0" borderId="4" xfId="0" applyFont="1" applyBorder="1" applyAlignment="1">
      <alignment horizontal="center" vertical="center"/>
    </xf>
    <xf numFmtId="0" fontId="2" fillId="0" borderId="4" xfId="0" applyFont="1" applyBorder="1" applyAlignment="1">
      <alignment horizontal="center" vertical="center"/>
    </xf>
    <xf numFmtId="4" fontId="35" fillId="0" borderId="4" xfId="0" applyNumberFormat="1" applyFont="1" applyBorder="1" applyAlignment="1">
      <alignment horizontal="center" vertical="center"/>
    </xf>
    <xf numFmtId="3" fontId="35" fillId="0" borderId="4" xfId="0" applyNumberFormat="1" applyFont="1" applyBorder="1" applyAlignment="1">
      <alignment horizontal="center" vertical="center"/>
    </xf>
    <xf numFmtId="0" fontId="2" fillId="0" borderId="4" xfId="0" applyFont="1" applyBorder="1" applyAlignment="1">
      <alignment horizontal="center"/>
    </xf>
    <xf numFmtId="3" fontId="39" fillId="0" borderId="4" xfId="0" applyNumberFormat="1" applyFont="1" applyBorder="1" applyAlignment="1">
      <alignment vertical="center"/>
    </xf>
    <xf numFmtId="3" fontId="39" fillId="0" borderId="4" xfId="0" applyNumberFormat="1" applyFont="1" applyBorder="1" applyAlignment="1">
      <alignment horizontal="center" vertical="center"/>
    </xf>
    <xf numFmtId="0" fontId="40" fillId="0" borderId="0" xfId="0" applyFont="1" applyAlignment="1">
      <alignment horizontal="center" vertical="center"/>
    </xf>
    <xf numFmtId="0" fontId="41" fillId="0" borderId="0" xfId="0" applyFont="1" applyAlignment="1">
      <alignment horizontal="left" vertical="center"/>
    </xf>
    <xf numFmtId="0" fontId="42" fillId="0" borderId="0" xfId="0" applyFont="1" applyAlignment="1">
      <alignment horizontal="left" vertical="center"/>
    </xf>
    <xf numFmtId="0" fontId="1" fillId="0" borderId="0" xfId="0" applyFont="1"/>
    <xf numFmtId="0" fontId="0" fillId="0" borderId="16" xfId="0" applyBorder="1" applyAlignment="1">
      <alignment horizontal="left" vertical="center"/>
    </xf>
    <xf numFmtId="0" fontId="39" fillId="0" borderId="0" xfId="0" applyFont="1" applyBorder="1" applyAlignment="1">
      <alignment vertical="center"/>
    </xf>
    <xf numFmtId="3" fontId="39" fillId="0" borderId="0" xfId="0" applyNumberFormat="1" applyFont="1" applyBorder="1" applyAlignment="1">
      <alignment vertical="center"/>
    </xf>
    <xf numFmtId="0" fontId="6" fillId="0" borderId="0" xfId="0" applyFont="1" applyFill="1" applyBorder="1"/>
    <xf numFmtId="0" fontId="34" fillId="0" borderId="0" xfId="2" applyFont="1" applyAlignment="1">
      <alignment vertical="center"/>
    </xf>
    <xf numFmtId="43" fontId="3" fillId="0" borderId="0" xfId="1" applyFont="1" applyBorder="1" applyAlignment="1">
      <alignment horizontal="center" vertical="center"/>
    </xf>
    <xf numFmtId="43" fontId="3" fillId="0" borderId="15" xfId="1" applyFont="1" applyBorder="1" applyAlignment="1">
      <alignment horizontal="center"/>
    </xf>
    <xf numFmtId="0" fontId="46" fillId="0" borderId="0" xfId="0" applyFont="1"/>
    <xf numFmtId="3" fontId="9" fillId="0" borderId="13" xfId="0" applyNumberFormat="1" applyFont="1" applyBorder="1" applyAlignment="1">
      <alignment horizontal="right"/>
    </xf>
    <xf numFmtId="167" fontId="26" fillId="0" borderId="0" xfId="1" applyNumberFormat="1" applyFont="1" applyBorder="1" applyAlignment="1">
      <alignment horizontal="center"/>
    </xf>
    <xf numFmtId="167" fontId="26" fillId="0" borderId="1" xfId="1" applyNumberFormat="1" applyFont="1" applyBorder="1" applyAlignment="1">
      <alignment horizontal="center"/>
    </xf>
    <xf numFmtId="167" fontId="9" fillId="0" borderId="1" xfId="1" applyNumberFormat="1" applyFont="1" applyBorder="1" applyAlignment="1">
      <alignment horizontal="center"/>
    </xf>
    <xf numFmtId="167" fontId="3" fillId="0" borderId="0" xfId="1" applyNumberFormat="1" applyFont="1" applyBorder="1" applyAlignment="1">
      <alignment horizontal="center"/>
    </xf>
    <xf numFmtId="167" fontId="9" fillId="0" borderId="2" xfId="1" applyNumberFormat="1" applyFont="1" applyBorder="1" applyAlignment="1">
      <alignment horizontal="center"/>
    </xf>
    <xf numFmtId="167" fontId="9" fillId="0" borderId="16" xfId="1" applyNumberFormat="1" applyFont="1" applyBorder="1" applyAlignment="1">
      <alignment horizontal="center"/>
    </xf>
    <xf numFmtId="167" fontId="9" fillId="0" borderId="8" xfId="1" applyNumberFormat="1" applyFont="1" applyBorder="1" applyAlignment="1">
      <alignment horizontal="center"/>
    </xf>
    <xf numFmtId="167" fontId="9" fillId="0" borderId="17" xfId="1" applyNumberFormat="1" applyFont="1" applyBorder="1" applyAlignment="1">
      <alignment horizontal="center"/>
    </xf>
    <xf numFmtId="167" fontId="0" fillId="0" borderId="0" xfId="1" applyNumberFormat="1" applyFont="1"/>
    <xf numFmtId="0" fontId="0" fillId="2" borderId="16" xfId="0" applyFill="1" applyBorder="1" applyAlignment="1">
      <alignment horizontal="left" vertical="center"/>
    </xf>
    <xf numFmtId="10" fontId="0" fillId="0" borderId="16" xfId="3" applyNumberFormat="1" applyFont="1" applyBorder="1" applyAlignment="1">
      <alignment horizontal="right" vertical="center"/>
    </xf>
    <xf numFmtId="166" fontId="0" fillId="0" borderId="16" xfId="0" applyNumberFormat="1" applyBorder="1" applyAlignment="1">
      <alignment horizontal="right" vertical="center"/>
    </xf>
    <xf numFmtId="3" fontId="26" fillId="0" borderId="15" xfId="0" applyNumberFormat="1" applyFont="1" applyFill="1" applyBorder="1" applyAlignment="1">
      <alignment horizontal="right"/>
    </xf>
    <xf numFmtId="167" fontId="26" fillId="0" borderId="15" xfId="1" applyNumberFormat="1" applyFont="1" applyBorder="1" applyAlignment="1">
      <alignment horizontal="right"/>
    </xf>
    <xf numFmtId="167" fontId="26" fillId="0" borderId="13" xfId="1" applyNumberFormat="1" applyFont="1" applyBorder="1" applyAlignment="1">
      <alignment horizontal="right"/>
    </xf>
    <xf numFmtId="167" fontId="9" fillId="0" borderId="13" xfId="1" applyNumberFormat="1" applyFont="1" applyBorder="1" applyAlignment="1">
      <alignment horizontal="right"/>
    </xf>
    <xf numFmtId="3" fontId="3" fillId="0" borderId="15" xfId="0" applyNumberFormat="1" applyFont="1" applyBorder="1" applyAlignment="1">
      <alignment horizontal="right"/>
    </xf>
    <xf numFmtId="168" fontId="3" fillId="0" borderId="15" xfId="1" applyNumberFormat="1" applyFont="1" applyBorder="1" applyAlignment="1">
      <alignment horizontal="right"/>
    </xf>
    <xf numFmtId="3" fontId="9" fillId="0" borderId="16" xfId="1" applyNumberFormat="1" applyFont="1" applyBorder="1" applyAlignment="1">
      <alignment horizontal="right" vertical="center"/>
    </xf>
    <xf numFmtId="168" fontId="26" fillId="2" borderId="15" xfId="1" applyNumberFormat="1" applyFont="1" applyFill="1" applyBorder="1" applyAlignment="1">
      <alignment horizontal="right" vertical="center"/>
    </xf>
    <xf numFmtId="168" fontId="26" fillId="2" borderId="13" xfId="1" applyNumberFormat="1" applyFont="1" applyFill="1" applyBorder="1" applyAlignment="1">
      <alignment horizontal="right" vertical="center"/>
    </xf>
    <xf numFmtId="3" fontId="3" fillId="0" borderId="15" xfId="1" applyNumberFormat="1" applyFont="1" applyBorder="1" applyAlignment="1">
      <alignment horizontal="right" vertical="center"/>
    </xf>
    <xf numFmtId="3" fontId="9" fillId="0" borderId="19" xfId="1" applyNumberFormat="1" applyFont="1" applyBorder="1" applyAlignment="1">
      <alignment horizontal="right" vertical="center"/>
    </xf>
    <xf numFmtId="3" fontId="9" fillId="0" borderId="1" xfId="0" applyNumberFormat="1" applyFont="1" applyBorder="1" applyAlignment="1">
      <alignment horizontal="right" vertical="center"/>
    </xf>
    <xf numFmtId="3" fontId="9" fillId="0" borderId="0" xfId="0" applyNumberFormat="1" applyFont="1" applyBorder="1" applyAlignment="1">
      <alignment horizontal="right" vertical="center"/>
    </xf>
    <xf numFmtId="37" fontId="3" fillId="0" borderId="0" xfId="0" applyNumberFormat="1" applyFont="1" applyBorder="1" applyAlignment="1">
      <alignment horizontal="right" vertical="center"/>
    </xf>
    <xf numFmtId="43" fontId="3" fillId="0" borderId="0" xfId="1" applyFont="1" applyBorder="1" applyAlignment="1">
      <alignment horizontal="right" vertical="center"/>
    </xf>
    <xf numFmtId="3" fontId="9" fillId="0" borderId="2" xfId="1" applyNumberFormat="1" applyFont="1" applyBorder="1" applyAlignment="1">
      <alignment horizontal="right" vertical="center"/>
    </xf>
    <xf numFmtId="3" fontId="3" fillId="0" borderId="0" xfId="1" applyNumberFormat="1" applyFont="1" applyBorder="1" applyAlignment="1">
      <alignment horizontal="right" vertical="center"/>
    </xf>
    <xf numFmtId="3" fontId="3" fillId="0" borderId="0" xfId="0" applyNumberFormat="1" applyFont="1" applyBorder="1" applyAlignment="1">
      <alignment horizontal="right" vertical="center"/>
    </xf>
    <xf numFmtId="3" fontId="9" fillId="0" borderId="3" xfId="1" applyNumberFormat="1" applyFont="1" applyBorder="1" applyAlignment="1">
      <alignment horizontal="right" vertical="center"/>
    </xf>
    <xf numFmtId="3" fontId="26" fillId="2" borderId="13" xfId="0" applyNumberFormat="1" applyFont="1" applyFill="1" applyBorder="1" applyAlignment="1">
      <alignment horizontal="right"/>
    </xf>
    <xf numFmtId="3" fontId="3" fillId="0" borderId="6" xfId="0" applyNumberFormat="1" applyFont="1" applyBorder="1" applyAlignment="1">
      <alignment horizontal="right" vertical="center"/>
    </xf>
    <xf numFmtId="3" fontId="3" fillId="0" borderId="6" xfId="0" applyNumberFormat="1" applyFont="1" applyBorder="1" applyAlignment="1">
      <alignment horizontal="right" wrapText="1"/>
    </xf>
    <xf numFmtId="3" fontId="3" fillId="0" borderId="6" xfId="0" applyNumberFormat="1" applyFont="1" applyBorder="1" applyAlignment="1">
      <alignment horizontal="right"/>
    </xf>
    <xf numFmtId="3" fontId="3" fillId="0" borderId="7" xfId="0" applyNumberFormat="1" applyFont="1" applyBorder="1" applyAlignment="1">
      <alignment horizontal="right"/>
    </xf>
    <xf numFmtId="3" fontId="9" fillId="0" borderId="5" xfId="0" applyNumberFormat="1" applyFont="1" applyBorder="1" applyAlignment="1">
      <alignment horizontal="right"/>
    </xf>
    <xf numFmtId="167" fontId="26" fillId="0" borderId="15" xfId="1" applyNumberFormat="1" applyFont="1" applyBorder="1" applyAlignment="1"/>
    <xf numFmtId="167" fontId="26" fillId="0" borderId="13" xfId="1" applyNumberFormat="1" applyFont="1" applyBorder="1" applyAlignment="1"/>
    <xf numFmtId="0" fontId="45" fillId="0" borderId="4" xfId="0" applyFont="1" applyBorder="1" applyAlignment="1">
      <alignment horizontal="center" vertical="center" wrapText="1"/>
    </xf>
    <xf numFmtId="3" fontId="3" fillId="0" borderId="0" xfId="0" applyNumberFormat="1" applyFont="1" applyBorder="1" applyAlignment="1">
      <alignment horizontal="right" wrapText="1"/>
    </xf>
    <xf numFmtId="168" fontId="26" fillId="2" borderId="1" xfId="1" applyNumberFormat="1" applyFont="1" applyFill="1" applyBorder="1" applyAlignment="1">
      <alignment horizontal="right" vertical="center"/>
    </xf>
    <xf numFmtId="167" fontId="3" fillId="0" borderId="0" xfId="1" applyNumberFormat="1" applyFont="1" applyBorder="1" applyAlignment="1">
      <alignment horizontal="right" vertical="center"/>
    </xf>
    <xf numFmtId="167" fontId="26" fillId="0" borderId="4" xfId="1" applyNumberFormat="1" applyFont="1" applyBorder="1" applyAlignment="1">
      <alignment horizontal="center"/>
    </xf>
    <xf numFmtId="167" fontId="3" fillId="0" borderId="4" xfId="1" applyNumberFormat="1" applyFont="1" applyBorder="1" applyAlignment="1">
      <alignment horizontal="center"/>
    </xf>
    <xf numFmtId="3" fontId="26" fillId="0" borderId="4" xfId="0" applyNumberFormat="1" applyFont="1" applyFill="1" applyBorder="1" applyAlignment="1">
      <alignment horizontal="right"/>
    </xf>
    <xf numFmtId="167" fontId="26" fillId="0" borderId="4" xfId="1" applyNumberFormat="1" applyFont="1" applyBorder="1" applyAlignment="1"/>
    <xf numFmtId="43" fontId="3" fillId="0" borderId="7" xfId="1" applyFont="1" applyBorder="1" applyAlignment="1">
      <alignment horizontal="right"/>
    </xf>
    <xf numFmtId="37" fontId="26" fillId="0" borderId="4" xfId="0" applyNumberFormat="1" applyFont="1" applyBorder="1" applyAlignment="1">
      <alignment horizontal="center" vertical="center" wrapText="1"/>
    </xf>
    <xf numFmtId="37" fontId="26" fillId="0" borderId="4" xfId="0" applyNumberFormat="1" applyFont="1" applyBorder="1" applyAlignment="1">
      <alignment horizontal="right" vertical="center"/>
    </xf>
    <xf numFmtId="0" fontId="9" fillId="0" borderId="4" xfId="0" applyFont="1" applyBorder="1" applyAlignment="1">
      <alignment horizontal="center" vertical="center"/>
    </xf>
    <xf numFmtId="0" fontId="9" fillId="0" borderId="4" xfId="0" applyFont="1" applyBorder="1" applyAlignment="1">
      <alignment horizontal="center" vertical="center" wrapText="1"/>
    </xf>
    <xf numFmtId="0" fontId="9" fillId="0" borderId="4" xfId="0" applyFont="1" applyBorder="1" applyAlignment="1">
      <alignment horizontal="center" wrapText="1"/>
    </xf>
    <xf numFmtId="167" fontId="26" fillId="2" borderId="0" xfId="1" applyNumberFormat="1" applyFont="1" applyFill="1" applyBorder="1" applyAlignment="1">
      <alignment horizontal="right"/>
    </xf>
    <xf numFmtId="167" fontId="26" fillId="2" borderId="15" xfId="1" applyNumberFormat="1" applyFont="1" applyFill="1" applyBorder="1" applyAlignment="1">
      <alignment horizontal="right"/>
    </xf>
    <xf numFmtId="167" fontId="26" fillId="2" borderId="13" xfId="1" applyNumberFormat="1" applyFont="1" applyFill="1" applyBorder="1" applyAlignment="1">
      <alignment horizontal="right"/>
    </xf>
    <xf numFmtId="167" fontId="9" fillId="2" borderId="2" xfId="1" applyNumberFormat="1" applyFont="1" applyFill="1" applyBorder="1" applyAlignment="1">
      <alignment horizontal="right"/>
    </xf>
    <xf numFmtId="167" fontId="9" fillId="2" borderId="16" xfId="1" applyNumberFormat="1" applyFont="1" applyFill="1" applyBorder="1" applyAlignment="1">
      <alignment horizontal="right"/>
    </xf>
    <xf numFmtId="167" fontId="26" fillId="2" borderId="0" xfId="1" applyNumberFormat="1" applyFont="1" applyFill="1" applyBorder="1" applyAlignment="1">
      <alignment horizontal="center"/>
    </xf>
    <xf numFmtId="167" fontId="26" fillId="2" borderId="15" xfId="1" applyNumberFormat="1" applyFont="1" applyFill="1" applyBorder="1" applyAlignment="1">
      <alignment horizontal="center"/>
    </xf>
    <xf numFmtId="167" fontId="9" fillId="2" borderId="0" xfId="1" applyNumberFormat="1" applyFont="1" applyFill="1" applyBorder="1" applyAlignment="1">
      <alignment horizontal="center"/>
    </xf>
    <xf numFmtId="167" fontId="9" fillId="2" borderId="15" xfId="1" applyNumberFormat="1" applyFont="1" applyFill="1" applyBorder="1" applyAlignment="1">
      <alignment horizontal="center"/>
    </xf>
    <xf numFmtId="167" fontId="3" fillId="2" borderId="0" xfId="1" applyNumberFormat="1" applyFont="1" applyFill="1" applyBorder="1" applyAlignment="1">
      <alignment horizontal="right"/>
    </xf>
    <xf numFmtId="167" fontId="9" fillId="2" borderId="15" xfId="1" applyNumberFormat="1" applyFont="1" applyFill="1" applyBorder="1" applyAlignment="1">
      <alignment horizontal="right"/>
    </xf>
    <xf numFmtId="167" fontId="3" fillId="2" borderId="1" xfId="1" applyNumberFormat="1" applyFont="1" applyFill="1" applyBorder="1" applyAlignment="1">
      <alignment horizontal="right"/>
    </xf>
    <xf numFmtId="167" fontId="3" fillId="2" borderId="13" xfId="1" applyNumberFormat="1" applyFont="1" applyFill="1" applyBorder="1" applyAlignment="1">
      <alignment horizontal="center"/>
    </xf>
    <xf numFmtId="167" fontId="9" fillId="2" borderId="0" xfId="1" applyNumberFormat="1" applyFont="1" applyFill="1" applyBorder="1" applyAlignment="1">
      <alignment horizontal="right"/>
    </xf>
    <xf numFmtId="167" fontId="9" fillId="2" borderId="8" xfId="1" applyNumberFormat="1" applyFont="1" applyFill="1" applyBorder="1" applyAlignment="1">
      <alignment horizontal="right"/>
    </xf>
    <xf numFmtId="167" fontId="9" fillId="2" borderId="17" xfId="1" applyNumberFormat="1" applyFont="1" applyFill="1" applyBorder="1" applyAlignment="1">
      <alignment horizontal="right"/>
    </xf>
    <xf numFmtId="167" fontId="9" fillId="2" borderId="1" xfId="1" applyNumberFormat="1" applyFont="1" applyFill="1" applyBorder="1" applyAlignment="1">
      <alignment horizontal="center"/>
    </xf>
    <xf numFmtId="167" fontId="9" fillId="2" borderId="13" xfId="1" applyNumberFormat="1" applyFont="1" applyFill="1" applyBorder="1" applyAlignment="1">
      <alignment horizontal="center"/>
    </xf>
    <xf numFmtId="167" fontId="9" fillId="2" borderId="1" xfId="1" applyNumberFormat="1" applyFont="1" applyFill="1" applyBorder="1" applyAlignment="1">
      <alignment horizontal="right"/>
    </xf>
    <xf numFmtId="167" fontId="26" fillId="0" borderId="0" xfId="1" applyNumberFormat="1" applyFont="1" applyBorder="1" applyAlignment="1">
      <alignment horizontal="right"/>
    </xf>
    <xf numFmtId="167" fontId="3" fillId="0" borderId="0" xfId="1" applyNumberFormat="1" applyFont="1" applyBorder="1" applyAlignment="1">
      <alignment horizontal="right"/>
    </xf>
    <xf numFmtId="167" fontId="3" fillId="0" borderId="15" xfId="1" applyNumberFormat="1" applyFont="1" applyBorder="1" applyAlignment="1">
      <alignment horizontal="right"/>
    </xf>
    <xf numFmtId="167" fontId="0" fillId="0" borderId="16" xfId="1" applyNumberFormat="1" applyFont="1" applyBorder="1" applyAlignment="1">
      <alignment horizontal="right" vertical="center"/>
    </xf>
    <xf numFmtId="14" fontId="0" fillId="0" borderId="16" xfId="0" applyNumberFormat="1" applyBorder="1" applyAlignment="1">
      <alignment horizontal="left" vertical="center"/>
    </xf>
    <xf numFmtId="10" fontId="0" fillId="2" borderId="16" xfId="3" applyNumberFormat="1" applyFont="1" applyFill="1" applyBorder="1" applyAlignment="1">
      <alignment horizontal="right" vertical="center"/>
    </xf>
    <xf numFmtId="167" fontId="44" fillId="0" borderId="16" xfId="0" applyNumberFormat="1" applyFont="1" applyBorder="1" applyAlignment="1">
      <alignment horizontal="right"/>
    </xf>
    <xf numFmtId="43" fontId="0" fillId="0" borderId="0" xfId="1" applyFont="1"/>
    <xf numFmtId="0" fontId="47" fillId="0" borderId="0" xfId="0" applyFont="1" applyAlignment="1">
      <alignment horizontal="left" vertical="center"/>
    </xf>
    <xf numFmtId="167" fontId="47" fillId="0" borderId="0" xfId="1" applyNumberFormat="1" applyFont="1"/>
    <xf numFmtId="167" fontId="0" fillId="0" borderId="0" xfId="0" applyNumberFormat="1"/>
    <xf numFmtId="0" fontId="24" fillId="4" borderId="0" xfId="0" applyFont="1" applyFill="1" applyAlignment="1">
      <alignment horizontal="center" vertical="center"/>
    </xf>
    <xf numFmtId="0" fontId="22" fillId="4" borderId="0" xfId="0" applyFont="1" applyFill="1" applyAlignment="1">
      <alignment horizontal="center" vertical="center"/>
    </xf>
    <xf numFmtId="14" fontId="22" fillId="4" borderId="0" xfId="0" applyNumberFormat="1" applyFont="1" applyFill="1" applyAlignment="1">
      <alignment horizontal="center" vertical="center"/>
    </xf>
    <xf numFmtId="0" fontId="9" fillId="0" borderId="0" xfId="0" applyFont="1" applyAlignment="1">
      <alignment horizontal="center"/>
    </xf>
    <xf numFmtId="0" fontId="4" fillId="0" borderId="0" xfId="0" applyFont="1" applyAlignment="1">
      <alignment horizontal="center"/>
    </xf>
    <xf numFmtId="0" fontId="7" fillId="0" borderId="0" xfId="0" applyFont="1" applyAlignment="1">
      <alignment horizontal="center"/>
    </xf>
    <xf numFmtId="14" fontId="5" fillId="0" borderId="0" xfId="0" applyNumberFormat="1" applyFont="1" applyAlignment="1">
      <alignment horizontal="center"/>
    </xf>
    <xf numFmtId="0" fontId="8" fillId="0" borderId="0" xfId="0" applyFont="1" applyAlignment="1">
      <alignment horizontal="center"/>
    </xf>
    <xf numFmtId="0" fontId="14" fillId="0" borderId="0" xfId="0" applyFont="1" applyAlignment="1">
      <alignment horizontal="center"/>
    </xf>
    <xf numFmtId="0" fontId="28" fillId="0" borderId="0" xfId="0" applyFont="1" applyAlignment="1">
      <alignment horizontal="center"/>
    </xf>
    <xf numFmtId="0" fontId="12" fillId="0" borderId="0" xfId="0" applyFont="1" applyAlignment="1">
      <alignment horizontal="center"/>
    </xf>
    <xf numFmtId="1" fontId="9" fillId="0" borderId="9" xfId="0" applyNumberFormat="1" applyFont="1" applyBorder="1" applyAlignment="1">
      <alignment horizontal="center" vertical="center"/>
    </xf>
    <xf numFmtId="0" fontId="9" fillId="0" borderId="1" xfId="0" applyFont="1" applyBorder="1" applyAlignment="1">
      <alignment horizontal="center" vertical="center"/>
    </xf>
    <xf numFmtId="1" fontId="9" fillId="0" borderId="11" xfId="0" applyNumberFormat="1" applyFont="1" applyBorder="1" applyAlignment="1">
      <alignment horizontal="center" vertical="center"/>
    </xf>
    <xf numFmtId="0" fontId="9" fillId="0" borderId="13" xfId="0" applyFont="1" applyBorder="1" applyAlignment="1">
      <alignment horizontal="center" vertical="center"/>
    </xf>
    <xf numFmtId="1" fontId="9" fillId="2" borderId="9" xfId="0" applyNumberFormat="1" applyFont="1" applyFill="1" applyBorder="1" applyAlignment="1">
      <alignment horizontal="center" vertical="center"/>
    </xf>
    <xf numFmtId="1" fontId="9" fillId="2" borderId="1" xfId="0" applyNumberFormat="1" applyFont="1" applyFill="1" applyBorder="1" applyAlignment="1">
      <alignment horizontal="center" vertical="center"/>
    </xf>
    <xf numFmtId="1" fontId="9" fillId="2" borderId="11" xfId="0" applyNumberFormat="1" applyFont="1" applyFill="1" applyBorder="1" applyAlignment="1">
      <alignment horizontal="center" vertical="center"/>
    </xf>
    <xf numFmtId="1" fontId="9" fillId="2" borderId="13" xfId="0" applyNumberFormat="1" applyFont="1" applyFill="1" applyBorder="1" applyAlignment="1">
      <alignment horizontal="center" vertical="center"/>
    </xf>
    <xf numFmtId="0" fontId="40" fillId="0" borderId="0" xfId="0" applyFont="1" applyAlignment="1">
      <alignment horizontal="center" vertical="center"/>
    </xf>
    <xf numFmtId="0" fontId="41" fillId="0" borderId="0" xfId="0" applyFont="1" applyAlignment="1">
      <alignment horizontal="left" vertical="center"/>
    </xf>
    <xf numFmtId="0" fontId="42" fillId="0" borderId="0" xfId="0" applyFont="1" applyAlignment="1">
      <alignment horizontal="left" vertical="center"/>
    </xf>
    <xf numFmtId="0" fontId="41" fillId="0" borderId="0" xfId="0" applyFont="1" applyAlignment="1">
      <alignment horizontal="left" vertical="top" wrapText="1"/>
    </xf>
    <xf numFmtId="0" fontId="31" fillId="0" borderId="0" xfId="0" applyFont="1" applyAlignment="1">
      <alignment horizontal="left" vertical="center"/>
    </xf>
    <xf numFmtId="0" fontId="35" fillId="0" borderId="10" xfId="0" applyFont="1" applyBorder="1" applyAlignment="1">
      <alignment horizontal="center" wrapText="1"/>
    </xf>
    <xf numFmtId="0" fontId="35" fillId="0" borderId="11" xfId="0" applyFont="1" applyBorder="1" applyAlignment="1">
      <alignment horizontal="center" wrapText="1"/>
    </xf>
    <xf numFmtId="0" fontId="35" fillId="0" borderId="12" xfId="0" applyFont="1" applyBorder="1" applyAlignment="1">
      <alignment horizontal="center" wrapText="1"/>
    </xf>
    <xf numFmtId="0" fontId="35" fillId="0" borderId="13" xfId="0" applyFont="1" applyBorder="1" applyAlignment="1">
      <alignment horizontal="center" wrapText="1"/>
    </xf>
    <xf numFmtId="0" fontId="32" fillId="0" borderId="0" xfId="0" applyFont="1" applyAlignment="1">
      <alignment horizontal="left" vertical="center" wrapText="1"/>
    </xf>
    <xf numFmtId="0" fontId="35" fillId="0" borderId="10" xfId="0" applyFont="1" applyBorder="1" applyAlignment="1">
      <alignment horizontal="center" vertical="center"/>
    </xf>
    <xf numFmtId="0" fontId="35" fillId="0" borderId="9" xfId="0" applyFont="1" applyBorder="1" applyAlignment="1">
      <alignment horizontal="center" vertical="center"/>
    </xf>
    <xf numFmtId="0" fontId="35" fillId="0" borderId="11" xfId="0" applyFont="1" applyBorder="1" applyAlignment="1">
      <alignment horizontal="center" vertical="center"/>
    </xf>
    <xf numFmtId="0" fontId="35" fillId="0" borderId="12" xfId="0" applyFont="1" applyBorder="1" applyAlignment="1">
      <alignment horizontal="center" vertical="center"/>
    </xf>
    <xf numFmtId="0" fontId="35" fillId="0" borderId="1" xfId="0" applyFont="1" applyBorder="1" applyAlignment="1">
      <alignment horizontal="center" vertical="center"/>
    </xf>
    <xf numFmtId="0" fontId="35" fillId="0" borderId="13" xfId="0" applyFont="1" applyBorder="1" applyAlignment="1">
      <alignment horizontal="center" vertical="center"/>
    </xf>
    <xf numFmtId="0" fontId="31" fillId="0" borderId="0" xfId="0" applyFont="1" applyAlignment="1">
      <alignment horizontal="center" vertical="center"/>
    </xf>
    <xf numFmtId="0" fontId="37" fillId="0" borderId="0" xfId="0" applyFont="1" applyAlignment="1">
      <alignment horizontal="left" vertical="top" wrapText="1"/>
    </xf>
    <xf numFmtId="0" fontId="39" fillId="0" borderId="20" xfId="0" applyFont="1" applyBorder="1" applyAlignment="1">
      <alignment horizontal="center" vertical="center"/>
    </xf>
    <xf numFmtId="0" fontId="39" fillId="0" borderId="2" xfId="0" applyFont="1" applyBorder="1" applyAlignment="1">
      <alignment horizontal="center" vertical="center"/>
    </xf>
    <xf numFmtId="0" fontId="39" fillId="0" borderId="16" xfId="0" applyFont="1" applyBorder="1" applyAlignment="1">
      <alignment horizontal="center" vertical="center"/>
    </xf>
    <xf numFmtId="0" fontId="0" fillId="0" borderId="0" xfId="0" applyAlignment="1">
      <alignment horizontal="left" vertical="center" wrapText="1"/>
    </xf>
    <xf numFmtId="0" fontId="31" fillId="0" borderId="0" xfId="0" applyFont="1" applyAlignment="1">
      <alignment horizontal="left" vertical="center" wrapText="1"/>
    </xf>
    <xf numFmtId="0" fontId="32" fillId="0" borderId="0" xfId="0" applyFont="1" applyAlignment="1">
      <alignment horizontal="left" vertical="top" wrapText="1"/>
    </xf>
    <xf numFmtId="0" fontId="32" fillId="0" borderId="0" xfId="0" applyFont="1" applyAlignment="1">
      <alignment horizontal="left" vertical="center"/>
    </xf>
    <xf numFmtId="0" fontId="29" fillId="0" borderId="1" xfId="0" applyFont="1" applyBorder="1" applyAlignment="1">
      <alignment horizontal="left"/>
    </xf>
    <xf numFmtId="0" fontId="43" fillId="0" borderId="20" xfId="0" applyFont="1" applyBorder="1" applyAlignment="1">
      <alignment horizontal="center"/>
    </xf>
    <xf numFmtId="0" fontId="43" fillId="0" borderId="2" xfId="0" applyFont="1" applyBorder="1" applyAlignment="1">
      <alignment horizontal="center"/>
    </xf>
    <xf numFmtId="0" fontId="44" fillId="0" borderId="2" xfId="0" applyFont="1" applyBorder="1" applyAlignment="1">
      <alignment horizontal="right"/>
    </xf>
    <xf numFmtId="0" fontId="44" fillId="0" borderId="16" xfId="0" applyFont="1" applyBorder="1" applyAlignment="1">
      <alignment horizontal="right"/>
    </xf>
    <xf numFmtId="0" fontId="44" fillId="0" borderId="20" xfId="0" applyFont="1" applyBorder="1" applyAlignment="1">
      <alignment horizontal="right"/>
    </xf>
  </cellXfs>
  <cellStyles count="5">
    <cellStyle name="Hipervínculo" xfId="2" builtinId="8"/>
    <cellStyle name="Millares" xfId="1" builtinId="3"/>
    <cellStyle name="Normal" xfId="0" builtinId="0"/>
    <cellStyle name="Normal 3" xfId="4" xr:uid="{00000000-0005-0000-0000-000004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22412</xdr:colOff>
      <xdr:row>0</xdr:row>
      <xdr:rowOff>22412</xdr:rowOff>
    </xdr:from>
    <xdr:to>
      <xdr:col>3</xdr:col>
      <xdr:colOff>55469</xdr:colOff>
      <xdr:row>4</xdr:row>
      <xdr:rowOff>121838</xdr:rowOff>
    </xdr:to>
    <xdr:pic>
      <xdr:nvPicPr>
        <xdr:cNvPr id="4" name="Imagen 2">
          <a:extLst>
            <a:ext uri="{FF2B5EF4-FFF2-40B4-BE49-F238E27FC236}">
              <a16:creationId xmlns:a16="http://schemas.microsoft.com/office/drawing/2014/main" id="{D083E36A-2439-456A-B1A2-849CF44610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12" y="22412"/>
          <a:ext cx="2442882" cy="1175751"/>
        </a:xfrm>
        <a:prstGeom prst="rect">
          <a:avLst/>
        </a:prstGeom>
        <a:noFill/>
        <a:ln w="9525">
          <a:solidFill>
            <a:srgbClr val="17375E"/>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showGridLines="0" tabSelected="1" topLeftCell="A4" zoomScaleNormal="100" workbookViewId="0">
      <selection activeCell="R22" sqref="R22"/>
    </sheetView>
  </sheetViews>
  <sheetFormatPr baseColWidth="10" defaultRowHeight="15"/>
  <cols>
    <col min="3" max="3" width="13.28515625" customWidth="1"/>
    <col min="5" max="5" width="19.140625" customWidth="1"/>
    <col min="7" max="7" width="12.85546875" customWidth="1"/>
    <col min="8" max="8" width="12.140625" customWidth="1"/>
    <col min="9" max="9" width="12.5703125" customWidth="1"/>
    <col min="10" max="10" width="19.42578125" bestFit="1" customWidth="1"/>
    <col min="11" max="11" width="11" customWidth="1"/>
    <col min="12" max="12" width="10.85546875" hidden="1" customWidth="1"/>
    <col min="13" max="13" width="25.28515625" hidden="1" customWidth="1"/>
    <col min="14" max="14" width="18" hidden="1" customWidth="1"/>
    <col min="15" max="16" width="11.42578125" hidden="1" customWidth="1"/>
    <col min="261" max="261" width="33.28515625" bestFit="1" customWidth="1"/>
    <col min="265" max="265" width="8.5703125" customWidth="1"/>
    <col min="266" max="266" width="19.42578125" bestFit="1" customWidth="1"/>
    <col min="269" max="269" width="17.85546875" bestFit="1" customWidth="1"/>
    <col min="270" max="270" width="18" bestFit="1" customWidth="1"/>
    <col min="517" max="517" width="33.28515625" bestFit="1" customWidth="1"/>
    <col min="521" max="521" width="8.5703125" customWidth="1"/>
    <col min="522" max="522" width="19.42578125" bestFit="1" customWidth="1"/>
    <col min="525" max="525" width="17.85546875" bestFit="1" customWidth="1"/>
    <col min="526" max="526" width="18" bestFit="1" customWidth="1"/>
    <col min="773" max="773" width="33.28515625" bestFit="1" customWidth="1"/>
    <col min="777" max="777" width="8.5703125" customWidth="1"/>
    <col min="778" max="778" width="19.42578125" bestFit="1" customWidth="1"/>
    <col min="781" max="781" width="17.85546875" bestFit="1" customWidth="1"/>
    <col min="782" max="782" width="18" bestFit="1" customWidth="1"/>
    <col min="1029" max="1029" width="33.28515625" bestFit="1" customWidth="1"/>
    <col min="1033" max="1033" width="8.5703125" customWidth="1"/>
    <col min="1034" max="1034" width="19.42578125" bestFit="1" customWidth="1"/>
    <col min="1037" max="1037" width="17.85546875" bestFit="1" customWidth="1"/>
    <col min="1038" max="1038" width="18" bestFit="1" customWidth="1"/>
    <col min="1285" max="1285" width="33.28515625" bestFit="1" customWidth="1"/>
    <col min="1289" max="1289" width="8.5703125" customWidth="1"/>
    <col min="1290" max="1290" width="19.42578125" bestFit="1" customWidth="1"/>
    <col min="1293" max="1293" width="17.85546875" bestFit="1" customWidth="1"/>
    <col min="1294" max="1294" width="18" bestFit="1" customWidth="1"/>
    <col min="1541" max="1541" width="33.28515625" bestFit="1" customWidth="1"/>
    <col min="1545" max="1545" width="8.5703125" customWidth="1"/>
    <col min="1546" max="1546" width="19.42578125" bestFit="1" customWidth="1"/>
    <col min="1549" max="1549" width="17.85546875" bestFit="1" customWidth="1"/>
    <col min="1550" max="1550" width="18" bestFit="1" customWidth="1"/>
    <col min="1797" max="1797" width="33.28515625" bestFit="1" customWidth="1"/>
    <col min="1801" max="1801" width="8.5703125" customWidth="1"/>
    <col min="1802" max="1802" width="19.42578125" bestFit="1" customWidth="1"/>
    <col min="1805" max="1805" width="17.85546875" bestFit="1" customWidth="1"/>
    <col min="1806" max="1806" width="18" bestFit="1" customWidth="1"/>
    <col min="2053" max="2053" width="33.28515625" bestFit="1" customWidth="1"/>
    <col min="2057" max="2057" width="8.5703125" customWidth="1"/>
    <col min="2058" max="2058" width="19.42578125" bestFit="1" customWidth="1"/>
    <col min="2061" max="2061" width="17.85546875" bestFit="1" customWidth="1"/>
    <col min="2062" max="2062" width="18" bestFit="1" customWidth="1"/>
    <col min="2309" max="2309" width="33.28515625" bestFit="1" customWidth="1"/>
    <col min="2313" max="2313" width="8.5703125" customWidth="1"/>
    <col min="2314" max="2314" width="19.42578125" bestFit="1" customWidth="1"/>
    <col min="2317" max="2317" width="17.85546875" bestFit="1" customWidth="1"/>
    <col min="2318" max="2318" width="18" bestFit="1" customWidth="1"/>
    <col min="2565" max="2565" width="33.28515625" bestFit="1" customWidth="1"/>
    <col min="2569" max="2569" width="8.5703125" customWidth="1"/>
    <col min="2570" max="2570" width="19.42578125" bestFit="1" customWidth="1"/>
    <col min="2573" max="2573" width="17.85546875" bestFit="1" customWidth="1"/>
    <col min="2574" max="2574" width="18" bestFit="1" customWidth="1"/>
    <col min="2821" max="2821" width="33.28515625" bestFit="1" customWidth="1"/>
    <col min="2825" max="2825" width="8.5703125" customWidth="1"/>
    <col min="2826" max="2826" width="19.42578125" bestFit="1" customWidth="1"/>
    <col min="2829" max="2829" width="17.85546875" bestFit="1" customWidth="1"/>
    <col min="2830" max="2830" width="18" bestFit="1" customWidth="1"/>
    <col min="3077" max="3077" width="33.28515625" bestFit="1" customWidth="1"/>
    <col min="3081" max="3081" width="8.5703125" customWidth="1"/>
    <col min="3082" max="3082" width="19.42578125" bestFit="1" customWidth="1"/>
    <col min="3085" max="3085" width="17.85546875" bestFit="1" customWidth="1"/>
    <col min="3086" max="3086" width="18" bestFit="1" customWidth="1"/>
    <col min="3333" max="3333" width="33.28515625" bestFit="1" customWidth="1"/>
    <col min="3337" max="3337" width="8.5703125" customWidth="1"/>
    <col min="3338" max="3338" width="19.42578125" bestFit="1" customWidth="1"/>
    <col min="3341" max="3341" width="17.85546875" bestFit="1" customWidth="1"/>
    <col min="3342" max="3342" width="18" bestFit="1" customWidth="1"/>
    <col min="3589" max="3589" width="33.28515625" bestFit="1" customWidth="1"/>
    <col min="3593" max="3593" width="8.5703125" customWidth="1"/>
    <col min="3594" max="3594" width="19.42578125" bestFit="1" customWidth="1"/>
    <col min="3597" max="3597" width="17.85546875" bestFit="1" customWidth="1"/>
    <col min="3598" max="3598" width="18" bestFit="1" customWidth="1"/>
    <col min="3845" max="3845" width="33.28515625" bestFit="1" customWidth="1"/>
    <col min="3849" max="3849" width="8.5703125" customWidth="1"/>
    <col min="3850" max="3850" width="19.42578125" bestFit="1" customWidth="1"/>
    <col min="3853" max="3853" width="17.85546875" bestFit="1" customWidth="1"/>
    <col min="3854" max="3854" width="18" bestFit="1" customWidth="1"/>
    <col min="4101" max="4101" width="33.28515625" bestFit="1" customWidth="1"/>
    <col min="4105" max="4105" width="8.5703125" customWidth="1"/>
    <col min="4106" max="4106" width="19.42578125" bestFit="1" customWidth="1"/>
    <col min="4109" max="4109" width="17.85546875" bestFit="1" customWidth="1"/>
    <col min="4110" max="4110" width="18" bestFit="1" customWidth="1"/>
    <col min="4357" max="4357" width="33.28515625" bestFit="1" customWidth="1"/>
    <col min="4361" max="4361" width="8.5703125" customWidth="1"/>
    <col min="4362" max="4362" width="19.42578125" bestFit="1" customWidth="1"/>
    <col min="4365" max="4365" width="17.85546875" bestFit="1" customWidth="1"/>
    <col min="4366" max="4366" width="18" bestFit="1" customWidth="1"/>
    <col min="4613" max="4613" width="33.28515625" bestFit="1" customWidth="1"/>
    <col min="4617" max="4617" width="8.5703125" customWidth="1"/>
    <col min="4618" max="4618" width="19.42578125" bestFit="1" customWidth="1"/>
    <col min="4621" max="4621" width="17.85546875" bestFit="1" customWidth="1"/>
    <col min="4622" max="4622" width="18" bestFit="1" customWidth="1"/>
    <col min="4869" max="4869" width="33.28515625" bestFit="1" customWidth="1"/>
    <col min="4873" max="4873" width="8.5703125" customWidth="1"/>
    <col min="4874" max="4874" width="19.42578125" bestFit="1" customWidth="1"/>
    <col min="4877" max="4877" width="17.85546875" bestFit="1" customWidth="1"/>
    <col min="4878" max="4878" width="18" bestFit="1" customWidth="1"/>
    <col min="5125" max="5125" width="33.28515625" bestFit="1" customWidth="1"/>
    <col min="5129" max="5129" width="8.5703125" customWidth="1"/>
    <col min="5130" max="5130" width="19.42578125" bestFit="1" customWidth="1"/>
    <col min="5133" max="5133" width="17.85546875" bestFit="1" customWidth="1"/>
    <col min="5134" max="5134" width="18" bestFit="1" customWidth="1"/>
    <col min="5381" max="5381" width="33.28515625" bestFit="1" customWidth="1"/>
    <col min="5385" max="5385" width="8.5703125" customWidth="1"/>
    <col min="5386" max="5386" width="19.42578125" bestFit="1" customWidth="1"/>
    <col min="5389" max="5389" width="17.85546875" bestFit="1" customWidth="1"/>
    <col min="5390" max="5390" width="18" bestFit="1" customWidth="1"/>
    <col min="5637" max="5637" width="33.28515625" bestFit="1" customWidth="1"/>
    <col min="5641" max="5641" width="8.5703125" customWidth="1"/>
    <col min="5642" max="5642" width="19.42578125" bestFit="1" customWidth="1"/>
    <col min="5645" max="5645" width="17.85546875" bestFit="1" customWidth="1"/>
    <col min="5646" max="5646" width="18" bestFit="1" customWidth="1"/>
    <col min="5893" max="5893" width="33.28515625" bestFit="1" customWidth="1"/>
    <col min="5897" max="5897" width="8.5703125" customWidth="1"/>
    <col min="5898" max="5898" width="19.42578125" bestFit="1" customWidth="1"/>
    <col min="5901" max="5901" width="17.85546875" bestFit="1" customWidth="1"/>
    <col min="5902" max="5902" width="18" bestFit="1" customWidth="1"/>
    <col min="6149" max="6149" width="33.28515625" bestFit="1" customWidth="1"/>
    <col min="6153" max="6153" width="8.5703125" customWidth="1"/>
    <col min="6154" max="6154" width="19.42578125" bestFit="1" customWidth="1"/>
    <col min="6157" max="6157" width="17.85546875" bestFit="1" customWidth="1"/>
    <col min="6158" max="6158" width="18" bestFit="1" customWidth="1"/>
    <col min="6405" max="6405" width="33.28515625" bestFit="1" customWidth="1"/>
    <col min="6409" max="6409" width="8.5703125" customWidth="1"/>
    <col min="6410" max="6410" width="19.42578125" bestFit="1" customWidth="1"/>
    <col min="6413" max="6413" width="17.85546875" bestFit="1" customWidth="1"/>
    <col min="6414" max="6414" width="18" bestFit="1" customWidth="1"/>
    <col min="6661" max="6661" width="33.28515625" bestFit="1" customWidth="1"/>
    <col min="6665" max="6665" width="8.5703125" customWidth="1"/>
    <col min="6666" max="6666" width="19.42578125" bestFit="1" customWidth="1"/>
    <col min="6669" max="6669" width="17.85546875" bestFit="1" customWidth="1"/>
    <col min="6670" max="6670" width="18" bestFit="1" customWidth="1"/>
    <col min="6917" max="6917" width="33.28515625" bestFit="1" customWidth="1"/>
    <col min="6921" max="6921" width="8.5703125" customWidth="1"/>
    <col min="6922" max="6922" width="19.42578125" bestFit="1" customWidth="1"/>
    <col min="6925" max="6925" width="17.85546875" bestFit="1" customWidth="1"/>
    <col min="6926" max="6926" width="18" bestFit="1" customWidth="1"/>
    <col min="7173" max="7173" width="33.28515625" bestFit="1" customWidth="1"/>
    <col min="7177" max="7177" width="8.5703125" customWidth="1"/>
    <col min="7178" max="7178" width="19.42578125" bestFit="1" customWidth="1"/>
    <col min="7181" max="7181" width="17.85546875" bestFit="1" customWidth="1"/>
    <col min="7182" max="7182" width="18" bestFit="1" customWidth="1"/>
    <col min="7429" max="7429" width="33.28515625" bestFit="1" customWidth="1"/>
    <col min="7433" max="7433" width="8.5703125" customWidth="1"/>
    <col min="7434" max="7434" width="19.42578125" bestFit="1" customWidth="1"/>
    <col min="7437" max="7437" width="17.85546875" bestFit="1" customWidth="1"/>
    <col min="7438" max="7438" width="18" bestFit="1" customWidth="1"/>
    <col min="7685" max="7685" width="33.28515625" bestFit="1" customWidth="1"/>
    <col min="7689" max="7689" width="8.5703125" customWidth="1"/>
    <col min="7690" max="7690" width="19.42578125" bestFit="1" customWidth="1"/>
    <col min="7693" max="7693" width="17.85546875" bestFit="1" customWidth="1"/>
    <col min="7694" max="7694" width="18" bestFit="1" customWidth="1"/>
    <col min="7941" max="7941" width="33.28515625" bestFit="1" customWidth="1"/>
    <col min="7945" max="7945" width="8.5703125" customWidth="1"/>
    <col min="7946" max="7946" width="19.42578125" bestFit="1" customWidth="1"/>
    <col min="7949" max="7949" width="17.85546875" bestFit="1" customWidth="1"/>
    <col min="7950" max="7950" width="18" bestFit="1" customWidth="1"/>
    <col min="8197" max="8197" width="33.28515625" bestFit="1" customWidth="1"/>
    <col min="8201" max="8201" width="8.5703125" customWidth="1"/>
    <col min="8202" max="8202" width="19.42578125" bestFit="1" customWidth="1"/>
    <col min="8205" max="8205" width="17.85546875" bestFit="1" customWidth="1"/>
    <col min="8206" max="8206" width="18" bestFit="1" customWidth="1"/>
    <col min="8453" max="8453" width="33.28515625" bestFit="1" customWidth="1"/>
    <col min="8457" max="8457" width="8.5703125" customWidth="1"/>
    <col min="8458" max="8458" width="19.42578125" bestFit="1" customWidth="1"/>
    <col min="8461" max="8461" width="17.85546875" bestFit="1" customWidth="1"/>
    <col min="8462" max="8462" width="18" bestFit="1" customWidth="1"/>
    <col min="8709" max="8709" width="33.28515625" bestFit="1" customWidth="1"/>
    <col min="8713" max="8713" width="8.5703125" customWidth="1"/>
    <col min="8714" max="8714" width="19.42578125" bestFit="1" customWidth="1"/>
    <col min="8717" max="8717" width="17.85546875" bestFit="1" customWidth="1"/>
    <col min="8718" max="8718" width="18" bestFit="1" customWidth="1"/>
    <col min="8965" max="8965" width="33.28515625" bestFit="1" customWidth="1"/>
    <col min="8969" max="8969" width="8.5703125" customWidth="1"/>
    <col min="8970" max="8970" width="19.42578125" bestFit="1" customWidth="1"/>
    <col min="8973" max="8973" width="17.85546875" bestFit="1" customWidth="1"/>
    <col min="8974" max="8974" width="18" bestFit="1" customWidth="1"/>
    <col min="9221" max="9221" width="33.28515625" bestFit="1" customWidth="1"/>
    <col min="9225" max="9225" width="8.5703125" customWidth="1"/>
    <col min="9226" max="9226" width="19.42578125" bestFit="1" customWidth="1"/>
    <col min="9229" max="9229" width="17.85546875" bestFit="1" customWidth="1"/>
    <col min="9230" max="9230" width="18" bestFit="1" customWidth="1"/>
    <col min="9477" max="9477" width="33.28515625" bestFit="1" customWidth="1"/>
    <col min="9481" max="9481" width="8.5703125" customWidth="1"/>
    <col min="9482" max="9482" width="19.42578125" bestFit="1" customWidth="1"/>
    <col min="9485" max="9485" width="17.85546875" bestFit="1" customWidth="1"/>
    <col min="9486" max="9486" width="18" bestFit="1" customWidth="1"/>
    <col min="9733" max="9733" width="33.28515625" bestFit="1" customWidth="1"/>
    <col min="9737" max="9737" width="8.5703125" customWidth="1"/>
    <col min="9738" max="9738" width="19.42578125" bestFit="1" customWidth="1"/>
    <col min="9741" max="9741" width="17.85546875" bestFit="1" customWidth="1"/>
    <col min="9742" max="9742" width="18" bestFit="1" customWidth="1"/>
    <col min="9989" max="9989" width="33.28515625" bestFit="1" customWidth="1"/>
    <col min="9993" max="9993" width="8.5703125" customWidth="1"/>
    <col min="9994" max="9994" width="19.42578125" bestFit="1" customWidth="1"/>
    <col min="9997" max="9997" width="17.85546875" bestFit="1" customWidth="1"/>
    <col min="9998" max="9998" width="18" bestFit="1" customWidth="1"/>
    <col min="10245" max="10245" width="33.28515625" bestFit="1" customWidth="1"/>
    <col min="10249" max="10249" width="8.5703125" customWidth="1"/>
    <col min="10250" max="10250" width="19.42578125" bestFit="1" customWidth="1"/>
    <col min="10253" max="10253" width="17.85546875" bestFit="1" customWidth="1"/>
    <col min="10254" max="10254" width="18" bestFit="1" customWidth="1"/>
    <col min="10501" max="10501" width="33.28515625" bestFit="1" customWidth="1"/>
    <col min="10505" max="10505" width="8.5703125" customWidth="1"/>
    <col min="10506" max="10506" width="19.42578125" bestFit="1" customWidth="1"/>
    <col min="10509" max="10509" width="17.85546875" bestFit="1" customWidth="1"/>
    <col min="10510" max="10510" width="18" bestFit="1" customWidth="1"/>
    <col min="10757" max="10757" width="33.28515625" bestFit="1" customWidth="1"/>
    <col min="10761" max="10761" width="8.5703125" customWidth="1"/>
    <col min="10762" max="10762" width="19.42578125" bestFit="1" customWidth="1"/>
    <col min="10765" max="10765" width="17.85546875" bestFit="1" customWidth="1"/>
    <col min="10766" max="10766" width="18" bestFit="1" customWidth="1"/>
    <col min="11013" max="11013" width="33.28515625" bestFit="1" customWidth="1"/>
    <col min="11017" max="11017" width="8.5703125" customWidth="1"/>
    <col min="11018" max="11018" width="19.42578125" bestFit="1" customWidth="1"/>
    <col min="11021" max="11021" width="17.85546875" bestFit="1" customWidth="1"/>
    <col min="11022" max="11022" width="18" bestFit="1" customWidth="1"/>
    <col min="11269" max="11269" width="33.28515625" bestFit="1" customWidth="1"/>
    <col min="11273" max="11273" width="8.5703125" customWidth="1"/>
    <col min="11274" max="11274" width="19.42578125" bestFit="1" customWidth="1"/>
    <col min="11277" max="11277" width="17.85546875" bestFit="1" customWidth="1"/>
    <col min="11278" max="11278" width="18" bestFit="1" customWidth="1"/>
    <col min="11525" max="11525" width="33.28515625" bestFit="1" customWidth="1"/>
    <col min="11529" max="11529" width="8.5703125" customWidth="1"/>
    <col min="11530" max="11530" width="19.42578125" bestFit="1" customWidth="1"/>
    <col min="11533" max="11533" width="17.85546875" bestFit="1" customWidth="1"/>
    <col min="11534" max="11534" width="18" bestFit="1" customWidth="1"/>
    <col min="11781" max="11781" width="33.28515625" bestFit="1" customWidth="1"/>
    <col min="11785" max="11785" width="8.5703125" customWidth="1"/>
    <col min="11786" max="11786" width="19.42578125" bestFit="1" customWidth="1"/>
    <col min="11789" max="11789" width="17.85546875" bestFit="1" customWidth="1"/>
    <col min="11790" max="11790" width="18" bestFit="1" customWidth="1"/>
    <col min="12037" max="12037" width="33.28515625" bestFit="1" customWidth="1"/>
    <col min="12041" max="12041" width="8.5703125" customWidth="1"/>
    <col min="12042" max="12042" width="19.42578125" bestFit="1" customWidth="1"/>
    <col min="12045" max="12045" width="17.85546875" bestFit="1" customWidth="1"/>
    <col min="12046" max="12046" width="18" bestFit="1" customWidth="1"/>
    <col min="12293" max="12293" width="33.28515625" bestFit="1" customWidth="1"/>
    <col min="12297" max="12297" width="8.5703125" customWidth="1"/>
    <col min="12298" max="12298" width="19.42578125" bestFit="1" customWidth="1"/>
    <col min="12301" max="12301" width="17.85546875" bestFit="1" customWidth="1"/>
    <col min="12302" max="12302" width="18" bestFit="1" customWidth="1"/>
    <col min="12549" max="12549" width="33.28515625" bestFit="1" customWidth="1"/>
    <col min="12553" max="12553" width="8.5703125" customWidth="1"/>
    <col min="12554" max="12554" width="19.42578125" bestFit="1" customWidth="1"/>
    <col min="12557" max="12557" width="17.85546875" bestFit="1" customWidth="1"/>
    <col min="12558" max="12558" width="18" bestFit="1" customWidth="1"/>
    <col min="12805" max="12805" width="33.28515625" bestFit="1" customWidth="1"/>
    <col min="12809" max="12809" width="8.5703125" customWidth="1"/>
    <col min="12810" max="12810" width="19.42578125" bestFit="1" customWidth="1"/>
    <col min="12813" max="12813" width="17.85546875" bestFit="1" customWidth="1"/>
    <col min="12814" max="12814" width="18" bestFit="1" customWidth="1"/>
    <col min="13061" max="13061" width="33.28515625" bestFit="1" customWidth="1"/>
    <col min="13065" max="13065" width="8.5703125" customWidth="1"/>
    <col min="13066" max="13066" width="19.42578125" bestFit="1" customWidth="1"/>
    <col min="13069" max="13069" width="17.85546875" bestFit="1" customWidth="1"/>
    <col min="13070" max="13070" width="18" bestFit="1" customWidth="1"/>
    <col min="13317" max="13317" width="33.28515625" bestFit="1" customWidth="1"/>
    <col min="13321" max="13321" width="8.5703125" customWidth="1"/>
    <col min="13322" max="13322" width="19.42578125" bestFit="1" customWidth="1"/>
    <col min="13325" max="13325" width="17.85546875" bestFit="1" customWidth="1"/>
    <col min="13326" max="13326" width="18" bestFit="1" customWidth="1"/>
    <col min="13573" max="13573" width="33.28515625" bestFit="1" customWidth="1"/>
    <col min="13577" max="13577" width="8.5703125" customWidth="1"/>
    <col min="13578" max="13578" width="19.42578125" bestFit="1" customWidth="1"/>
    <col min="13581" max="13581" width="17.85546875" bestFit="1" customWidth="1"/>
    <col min="13582" max="13582" width="18" bestFit="1" customWidth="1"/>
    <col min="13829" max="13829" width="33.28515625" bestFit="1" customWidth="1"/>
    <col min="13833" max="13833" width="8.5703125" customWidth="1"/>
    <col min="13834" max="13834" width="19.42578125" bestFit="1" customWidth="1"/>
    <col min="13837" max="13837" width="17.85546875" bestFit="1" customWidth="1"/>
    <col min="13838" max="13838" width="18" bestFit="1" customWidth="1"/>
    <col min="14085" max="14085" width="33.28515625" bestFit="1" customWidth="1"/>
    <col min="14089" max="14089" width="8.5703125" customWidth="1"/>
    <col min="14090" max="14090" width="19.42578125" bestFit="1" customWidth="1"/>
    <col min="14093" max="14093" width="17.85546875" bestFit="1" customWidth="1"/>
    <col min="14094" max="14094" width="18" bestFit="1" customWidth="1"/>
    <col min="14341" max="14341" width="33.28515625" bestFit="1" customWidth="1"/>
    <col min="14345" max="14345" width="8.5703125" customWidth="1"/>
    <col min="14346" max="14346" width="19.42578125" bestFit="1" customWidth="1"/>
    <col min="14349" max="14349" width="17.85546875" bestFit="1" customWidth="1"/>
    <col min="14350" max="14350" width="18" bestFit="1" customWidth="1"/>
    <col min="14597" max="14597" width="33.28515625" bestFit="1" customWidth="1"/>
    <col min="14601" max="14601" width="8.5703125" customWidth="1"/>
    <col min="14602" max="14602" width="19.42578125" bestFit="1" customWidth="1"/>
    <col min="14605" max="14605" width="17.85546875" bestFit="1" customWidth="1"/>
    <col min="14606" max="14606" width="18" bestFit="1" customWidth="1"/>
    <col min="14853" max="14853" width="33.28515625" bestFit="1" customWidth="1"/>
    <col min="14857" max="14857" width="8.5703125" customWidth="1"/>
    <col min="14858" max="14858" width="19.42578125" bestFit="1" customWidth="1"/>
    <col min="14861" max="14861" width="17.85546875" bestFit="1" customWidth="1"/>
    <col min="14862" max="14862" width="18" bestFit="1" customWidth="1"/>
    <col min="15109" max="15109" width="33.28515625" bestFit="1" customWidth="1"/>
    <col min="15113" max="15113" width="8.5703125" customWidth="1"/>
    <col min="15114" max="15114" width="19.42578125" bestFit="1" customWidth="1"/>
    <col min="15117" max="15117" width="17.85546875" bestFit="1" customWidth="1"/>
    <col min="15118" max="15118" width="18" bestFit="1" customWidth="1"/>
    <col min="15365" max="15365" width="33.28515625" bestFit="1" customWidth="1"/>
    <col min="15369" max="15369" width="8.5703125" customWidth="1"/>
    <col min="15370" max="15370" width="19.42578125" bestFit="1" customWidth="1"/>
    <col min="15373" max="15373" width="17.85546875" bestFit="1" customWidth="1"/>
    <col min="15374" max="15374" width="18" bestFit="1" customWidth="1"/>
    <col min="15621" max="15621" width="33.28515625" bestFit="1" customWidth="1"/>
    <col min="15625" max="15625" width="8.5703125" customWidth="1"/>
    <col min="15626" max="15626" width="19.42578125" bestFit="1" customWidth="1"/>
    <col min="15629" max="15629" width="17.85546875" bestFit="1" customWidth="1"/>
    <col min="15630" max="15630" width="18" bestFit="1" customWidth="1"/>
    <col min="15877" max="15877" width="33.28515625" bestFit="1" customWidth="1"/>
    <col min="15881" max="15881" width="8.5703125" customWidth="1"/>
    <col min="15882" max="15882" width="19.42578125" bestFit="1" customWidth="1"/>
    <col min="15885" max="15885" width="17.85546875" bestFit="1" customWidth="1"/>
    <col min="15886" max="15886" width="18" bestFit="1" customWidth="1"/>
    <col min="16133" max="16133" width="33.28515625" bestFit="1" customWidth="1"/>
    <col min="16137" max="16137" width="8.5703125" customWidth="1"/>
    <col min="16138" max="16138" width="19.42578125" bestFit="1" customWidth="1"/>
    <col min="16141" max="16141" width="17.85546875" bestFit="1" customWidth="1"/>
    <col min="16142" max="16142" width="18" bestFit="1" customWidth="1"/>
  </cols>
  <sheetData>
    <row r="1" spans="1:15">
      <c r="A1" s="61"/>
      <c r="B1" s="61"/>
      <c r="C1" s="61"/>
      <c r="D1" s="61"/>
      <c r="E1" s="61"/>
      <c r="F1" s="61"/>
      <c r="G1" s="61"/>
      <c r="H1" s="61"/>
      <c r="I1" s="61"/>
      <c r="J1" s="61"/>
      <c r="K1" s="61"/>
      <c r="M1" s="51" t="s">
        <v>54</v>
      </c>
      <c r="N1" s="52">
        <v>43831</v>
      </c>
    </row>
    <row r="2" spans="1:15" ht="23.25">
      <c r="A2" s="62"/>
      <c r="B2" s="62"/>
      <c r="C2" s="62"/>
      <c r="D2" s="61"/>
      <c r="E2" s="61"/>
      <c r="F2" s="61"/>
      <c r="G2" s="61"/>
      <c r="H2" s="61"/>
      <c r="I2" s="63"/>
      <c r="J2" s="64"/>
      <c r="K2" s="63"/>
      <c r="M2" s="51" t="s">
        <v>55</v>
      </c>
      <c r="N2" s="52">
        <v>43738</v>
      </c>
      <c r="O2" s="53">
        <v>2019</v>
      </c>
    </row>
    <row r="3" spans="1:15" ht="23.25">
      <c r="A3" s="62"/>
      <c r="B3" s="62"/>
      <c r="C3" s="62"/>
      <c r="D3" s="61"/>
      <c r="E3" s="61"/>
      <c r="F3" s="61"/>
      <c r="G3" s="61"/>
      <c r="H3" s="61"/>
      <c r="I3" s="63"/>
      <c r="J3" s="65"/>
      <c r="K3" s="63"/>
      <c r="M3" s="51" t="s">
        <v>56</v>
      </c>
      <c r="N3" s="52">
        <v>44104</v>
      </c>
      <c r="O3" s="53">
        <v>2020</v>
      </c>
    </row>
    <row r="4" spans="1:15" ht="23.25">
      <c r="A4" s="62"/>
      <c r="B4" s="62"/>
      <c r="C4" s="62"/>
      <c r="D4" s="61"/>
      <c r="E4" s="61"/>
      <c r="F4" s="61"/>
      <c r="G4" s="61"/>
      <c r="H4" s="61"/>
      <c r="I4" s="63"/>
      <c r="J4" s="65"/>
      <c r="K4" s="63"/>
      <c r="M4" s="51"/>
      <c r="N4" s="54"/>
    </row>
    <row r="5" spans="1:15" ht="23.25">
      <c r="A5" s="62"/>
      <c r="B5" s="62"/>
      <c r="C5" s="62"/>
      <c r="D5" s="61"/>
      <c r="E5" s="61"/>
      <c r="F5" s="61"/>
      <c r="G5" s="61"/>
      <c r="H5" s="61"/>
      <c r="I5" s="63"/>
      <c r="J5" s="66"/>
      <c r="K5" s="63"/>
      <c r="M5" s="51" t="s">
        <v>57</v>
      </c>
      <c r="N5" s="55">
        <v>6793.79</v>
      </c>
    </row>
    <row r="6" spans="1:15" ht="23.25">
      <c r="A6" s="62"/>
      <c r="B6" s="62"/>
      <c r="C6" s="62"/>
      <c r="D6" s="61"/>
      <c r="E6" s="61"/>
      <c r="F6" s="61"/>
      <c r="G6" s="61"/>
      <c r="H6" s="61"/>
      <c r="I6" s="61"/>
      <c r="J6" s="61"/>
      <c r="K6" s="61"/>
      <c r="M6" s="51" t="s">
        <v>58</v>
      </c>
      <c r="N6" s="55">
        <v>6820.47</v>
      </c>
    </row>
    <row r="7" spans="1:15" ht="34.5">
      <c r="A7" s="61"/>
      <c r="B7" s="61"/>
      <c r="C7" s="246" t="s">
        <v>64</v>
      </c>
      <c r="D7" s="246"/>
      <c r="E7" s="246"/>
      <c r="F7" s="246"/>
      <c r="G7" s="246"/>
      <c r="H7" s="246"/>
      <c r="I7" s="246"/>
      <c r="J7" s="61"/>
      <c r="K7" s="61"/>
    </row>
    <row r="8" spans="1:15" ht="34.5">
      <c r="A8" s="61"/>
      <c r="B8" s="61"/>
      <c r="C8" s="246" t="s">
        <v>59</v>
      </c>
      <c r="D8" s="246"/>
      <c r="E8" s="246"/>
      <c r="F8" s="246"/>
      <c r="G8" s="246"/>
      <c r="H8" s="246"/>
      <c r="I8" s="246"/>
      <c r="J8" s="61"/>
      <c r="K8" s="61"/>
    </row>
    <row r="9" spans="1:15" ht="23.25">
      <c r="A9" s="61"/>
      <c r="B9" s="61"/>
      <c r="C9" s="247" t="s">
        <v>60</v>
      </c>
      <c r="D9" s="247"/>
      <c r="E9" s="247"/>
      <c r="F9" s="247"/>
      <c r="G9" s="247"/>
      <c r="H9" s="247"/>
      <c r="I9" s="247"/>
      <c r="J9" s="67"/>
      <c r="K9" s="61"/>
    </row>
    <row r="10" spans="1:15" ht="23.25">
      <c r="A10" s="61"/>
      <c r="B10" s="61"/>
      <c r="C10" s="248">
        <v>44104</v>
      </c>
      <c r="D10" s="248"/>
      <c r="E10" s="248"/>
      <c r="F10" s="248"/>
      <c r="G10" s="248"/>
      <c r="H10" s="248"/>
      <c r="I10" s="248"/>
      <c r="J10" s="67"/>
      <c r="K10" s="61"/>
    </row>
    <row r="11" spans="1:15">
      <c r="A11" s="61"/>
      <c r="B11" s="61"/>
      <c r="C11" s="68"/>
      <c r="D11" s="68"/>
      <c r="E11" s="68"/>
      <c r="F11" s="68"/>
      <c r="G11" s="68"/>
      <c r="H11" s="68"/>
      <c r="I11" s="67"/>
      <c r="J11" s="67"/>
      <c r="K11" s="61"/>
    </row>
    <row r="12" spans="1:15">
      <c r="A12" s="37"/>
      <c r="B12" s="37"/>
      <c r="C12" s="56"/>
      <c r="D12" s="56"/>
      <c r="E12" s="56"/>
      <c r="F12" s="56"/>
      <c r="G12" s="56"/>
      <c r="H12" s="56"/>
      <c r="I12" s="57"/>
      <c r="J12" s="57"/>
      <c r="K12" s="37"/>
    </row>
    <row r="13" spans="1:15" ht="23.25">
      <c r="C13" s="58"/>
      <c r="D13" s="58"/>
      <c r="E13" s="59" t="s">
        <v>61</v>
      </c>
    </row>
    <row r="14" spans="1:15">
      <c r="B14" s="60"/>
      <c r="C14" s="129" t="s">
        <v>65</v>
      </c>
      <c r="D14" s="60"/>
      <c r="E14" s="60"/>
      <c r="F14" s="60"/>
      <c r="G14" s="60"/>
      <c r="H14" s="130">
        <v>1</v>
      </c>
      <c r="I14" s="60"/>
      <c r="J14" s="60"/>
    </row>
    <row r="15" spans="1:15">
      <c r="B15" s="60"/>
      <c r="C15" s="130" t="s">
        <v>66</v>
      </c>
      <c r="D15" s="60"/>
      <c r="E15" s="60"/>
      <c r="F15" s="60"/>
      <c r="G15" s="60"/>
      <c r="H15" s="130">
        <v>2</v>
      </c>
      <c r="I15" s="60"/>
      <c r="J15" s="60"/>
    </row>
    <row r="16" spans="1:15">
      <c r="B16" s="60"/>
      <c r="C16" s="130" t="s">
        <v>67</v>
      </c>
      <c r="D16" s="60"/>
      <c r="E16" s="60"/>
      <c r="F16" s="60"/>
      <c r="G16" s="60"/>
      <c r="H16" s="130">
        <v>3</v>
      </c>
      <c r="I16" s="60"/>
      <c r="J16" s="60"/>
    </row>
    <row r="17" spans="2:10">
      <c r="B17" s="60"/>
      <c r="C17" s="130" t="s">
        <v>68</v>
      </c>
      <c r="D17" s="60"/>
      <c r="E17" s="60"/>
      <c r="F17" s="60"/>
      <c r="G17" s="60"/>
      <c r="H17" s="130">
        <v>4</v>
      </c>
      <c r="I17" s="60"/>
      <c r="J17" s="60"/>
    </row>
    <row r="18" spans="2:10">
      <c r="B18" s="60"/>
      <c r="C18" s="130" t="s">
        <v>167</v>
      </c>
      <c r="D18" s="60"/>
      <c r="E18" s="60"/>
      <c r="F18" s="60"/>
      <c r="G18" s="60"/>
      <c r="H18" s="130">
        <v>5</v>
      </c>
      <c r="I18" s="60"/>
      <c r="J18" s="60"/>
    </row>
    <row r="19" spans="2:10">
      <c r="B19" s="1"/>
      <c r="C19" s="130" t="s">
        <v>168</v>
      </c>
      <c r="D19" s="60"/>
      <c r="E19" s="60"/>
      <c r="F19" s="60"/>
      <c r="G19" s="60"/>
      <c r="H19" s="130">
        <v>6</v>
      </c>
      <c r="I19" s="1"/>
      <c r="J19" s="60"/>
    </row>
    <row r="20" spans="2:10">
      <c r="B20" s="1"/>
      <c r="C20" s="130" t="s">
        <v>63</v>
      </c>
      <c r="D20" s="60"/>
      <c r="E20" s="60"/>
      <c r="F20" s="60"/>
      <c r="G20" s="60"/>
      <c r="H20" s="130">
        <v>7</v>
      </c>
      <c r="I20" s="1"/>
      <c r="J20" s="60"/>
    </row>
    <row r="21" spans="2:10">
      <c r="B21" s="1"/>
      <c r="C21" s="130"/>
      <c r="D21" s="60"/>
      <c r="E21" s="60"/>
      <c r="F21" s="60"/>
      <c r="G21" s="60"/>
      <c r="H21" s="130"/>
      <c r="I21" s="1"/>
      <c r="J21" s="58"/>
    </row>
    <row r="22" spans="2:10">
      <c r="B22" s="1"/>
      <c r="C22" s="130"/>
      <c r="D22" s="60"/>
      <c r="E22" s="60"/>
      <c r="F22" s="60"/>
      <c r="G22" s="60"/>
      <c r="H22" s="130"/>
      <c r="I22" s="1"/>
      <c r="J22" s="58"/>
    </row>
    <row r="23" spans="2:10">
      <c r="B23" s="1"/>
      <c r="C23" s="130"/>
      <c r="D23" s="60"/>
      <c r="E23" s="60"/>
      <c r="F23" s="60"/>
      <c r="G23" s="60"/>
      <c r="H23" s="130"/>
      <c r="I23" s="1"/>
      <c r="J23" s="58"/>
    </row>
    <row r="24" spans="2:10">
      <c r="B24" s="1"/>
      <c r="C24" s="130"/>
      <c r="D24" s="60"/>
      <c r="E24" s="60"/>
      <c r="F24" s="60"/>
      <c r="G24" s="60"/>
      <c r="H24" s="130"/>
      <c r="I24" s="1"/>
      <c r="J24" s="58"/>
    </row>
    <row r="25" spans="2:10">
      <c r="B25" s="1"/>
      <c r="C25" s="130"/>
      <c r="D25" s="60"/>
      <c r="E25" s="60"/>
      <c r="F25" s="60"/>
      <c r="G25" s="60"/>
      <c r="H25" s="130"/>
      <c r="I25" s="1"/>
      <c r="J25" s="58"/>
    </row>
    <row r="26" spans="2:10">
      <c r="B26" s="1"/>
      <c r="C26" s="130"/>
      <c r="D26" s="60"/>
      <c r="E26" s="60"/>
      <c r="F26" s="60"/>
      <c r="G26" s="60"/>
      <c r="H26" s="130"/>
      <c r="I26" s="1"/>
      <c r="J26" s="58"/>
    </row>
    <row r="27" spans="2:10">
      <c r="B27" s="1"/>
      <c r="C27" s="130"/>
      <c r="D27" s="60"/>
      <c r="E27" s="60"/>
      <c r="F27" s="60"/>
      <c r="G27" s="60"/>
      <c r="H27" s="130"/>
      <c r="I27" s="1"/>
      <c r="J27" s="58"/>
    </row>
    <row r="28" spans="2:10" ht="24.75" customHeight="1">
      <c r="B28" s="1"/>
      <c r="C28" s="130"/>
      <c r="D28" s="60"/>
      <c r="E28" s="60"/>
      <c r="F28" s="60"/>
      <c r="G28" s="60"/>
      <c r="H28" s="130"/>
      <c r="I28" s="1"/>
      <c r="J28" s="58"/>
    </row>
    <row r="29" spans="2:10">
      <c r="B29" s="1"/>
      <c r="C29" s="130"/>
      <c r="D29" s="60"/>
      <c r="E29" s="60"/>
      <c r="F29" s="60"/>
      <c r="G29" s="60"/>
      <c r="H29" s="130"/>
      <c r="I29" s="1"/>
      <c r="J29" s="58"/>
    </row>
    <row r="30" spans="2:10">
      <c r="B30" s="1"/>
      <c r="C30" s="130"/>
      <c r="D30" s="60"/>
      <c r="E30" s="60"/>
      <c r="F30" s="60"/>
      <c r="G30" s="60"/>
      <c r="H30" s="130"/>
      <c r="I30" s="1"/>
      <c r="J30" s="58"/>
    </row>
    <row r="31" spans="2:10">
      <c r="B31" s="60"/>
      <c r="C31" s="130"/>
      <c r="D31" s="60"/>
      <c r="E31" s="60"/>
      <c r="F31" s="60"/>
      <c r="G31" s="60"/>
      <c r="H31" s="130"/>
      <c r="I31" s="1"/>
      <c r="J31" s="58"/>
    </row>
    <row r="32" spans="2:10">
      <c r="C32" s="69"/>
      <c r="D32" s="1"/>
      <c r="E32" s="1"/>
      <c r="F32" s="1"/>
      <c r="G32" s="1"/>
      <c r="H32" s="69"/>
      <c r="I32" s="1"/>
    </row>
    <row r="33" spans="3:10">
      <c r="C33" s="58"/>
      <c r="D33" s="58"/>
      <c r="E33" s="58"/>
      <c r="F33" s="58"/>
      <c r="G33" s="58"/>
      <c r="H33" s="58"/>
      <c r="I33" s="58"/>
      <c r="J33" s="58"/>
    </row>
  </sheetData>
  <mergeCells count="4">
    <mergeCell ref="C7:I7"/>
    <mergeCell ref="C8:I8"/>
    <mergeCell ref="C9:I9"/>
    <mergeCell ref="C10:I10"/>
  </mergeCells>
  <hyperlinks>
    <hyperlink ref="C14" location="'Estado de Flujo de caja'!A1" display="ESTADO DE FLUJO DE CAJA " xr:uid="{00000000-0004-0000-0000-000000000000}"/>
    <hyperlink ref="H14" location="'Estado de Flujo de caja'!A1" display="'Estado de Flujo de caja'!A1" xr:uid="{00000000-0004-0000-0000-000001000000}"/>
    <hyperlink ref="C15" location="Indice!A1" display="ESTADO DE VARIACION DEL ACTIVO NETO" xr:uid="{00000000-0004-0000-0000-000002000000}"/>
    <hyperlink ref="H15" location="'Estado de Variacion del Activo '!A1" display="'Estado de Variacion del Activo '!A1" xr:uid="{00000000-0004-0000-0000-000003000000}"/>
    <hyperlink ref="C16" location="'Estado de Resultados'!A1" display="ESTADO DE RESULTADO " xr:uid="{00000000-0004-0000-0000-000004000000}"/>
    <hyperlink ref="H16" location="'Estado de Resultados'!A1" display="'Estado de Resultados'!A1" xr:uid="{00000000-0004-0000-0000-000005000000}"/>
    <hyperlink ref="C17" location="'Balance General'!A1" display="BALANCE GENERAL " xr:uid="{00000000-0004-0000-0000-000006000000}"/>
    <hyperlink ref="H17" location="'Balance General'!A1" display="'Balance General'!A1" xr:uid="{00000000-0004-0000-0000-000007000000}"/>
    <hyperlink ref="C18" location="'Informe Sindico'!A1" display="INFORME SINDICO" xr:uid="{00000000-0004-0000-0000-000008000000}"/>
    <hyperlink ref="H18" location="'Informe Sindico'!A1" display="'Informe Sindico'!A1" xr:uid="{00000000-0004-0000-0000-000009000000}"/>
    <hyperlink ref="C19" location="'Notas Contables'!A1" display="NOTAS A LOS ESTADOS CONTABLES" xr:uid="{00000000-0004-0000-0000-00000A000000}"/>
    <hyperlink ref="H19" location="'Notas Contables'!A1" display="'Notas Contables'!A1" xr:uid="{00000000-0004-0000-0000-00000B000000}"/>
    <hyperlink ref="C20" location="'Cuadro de Inversiones'!A1" display="CUADRO DE INVERSIONES" xr:uid="{00000000-0004-0000-0000-00000C000000}"/>
    <hyperlink ref="H20" location="'Cuadro de Inversiones'!A1" display="'Cuadro de Inversiones'!A1" xr:uid="{00000000-0004-0000-0000-00000D000000}"/>
  </hyperlink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4"/>
  <sheetViews>
    <sheetView showGridLines="0" workbookViewId="0">
      <selection activeCell="I24" sqref="I24"/>
    </sheetView>
  </sheetViews>
  <sheetFormatPr baseColWidth="10" defaultColWidth="9.140625" defaultRowHeight="14.25"/>
  <cols>
    <col min="1" max="1" width="10.28515625" style="1" customWidth="1"/>
    <col min="2" max="2" width="65.42578125" style="1" customWidth="1"/>
    <col min="3" max="3" width="18.5703125" style="1" bestFit="1" customWidth="1"/>
    <col min="4" max="4" width="4.140625" style="1" customWidth="1"/>
    <col min="5" max="5" width="18.5703125" style="1" bestFit="1" customWidth="1"/>
    <col min="6" max="6" width="13.28515625" style="4" bestFit="1" customWidth="1"/>
    <col min="7" max="7" width="12.85546875" style="4" bestFit="1" customWidth="1"/>
    <col min="8" max="8" width="9.28515625" style="4" customWidth="1"/>
    <col min="9" max="9" width="16" style="4" bestFit="1" customWidth="1"/>
    <col min="10" max="10" width="19.42578125" style="4" customWidth="1"/>
    <col min="11" max="16384" width="9.140625" style="4"/>
  </cols>
  <sheetData>
    <row r="1" spans="1:9" ht="15">
      <c r="B1" s="2"/>
      <c r="C1" s="2"/>
      <c r="E1" s="2"/>
      <c r="F1" s="2"/>
      <c r="G1" s="2"/>
      <c r="H1" s="3"/>
    </row>
    <row r="2" spans="1:9">
      <c r="B2" s="2"/>
      <c r="C2" s="5"/>
      <c r="E2" s="250"/>
      <c r="F2" s="250"/>
      <c r="G2" s="250"/>
      <c r="H2" s="250"/>
    </row>
    <row r="3" spans="1:9" ht="26.25">
      <c r="B3" s="251" t="s">
        <v>51</v>
      </c>
      <c r="C3" s="251"/>
      <c r="D3" s="251"/>
      <c r="E3" s="251"/>
      <c r="F3" s="50"/>
      <c r="G3" s="252"/>
      <c r="H3" s="252"/>
    </row>
    <row r="4" spans="1:9" ht="18">
      <c r="A4" s="4"/>
      <c r="B4" s="253" t="s">
        <v>324</v>
      </c>
      <c r="C4" s="253"/>
      <c r="D4" s="253"/>
      <c r="E4" s="253"/>
    </row>
    <row r="5" spans="1:9" ht="12" customHeight="1">
      <c r="A5" s="6"/>
      <c r="C5" s="7"/>
    </row>
    <row r="6" spans="1:9" s="10" customFormat="1" ht="15">
      <c r="A6" s="1"/>
      <c r="B6" s="114"/>
      <c r="C6" s="115">
        <f>+Indice!O3</f>
        <v>2020</v>
      </c>
      <c r="D6" s="116"/>
      <c r="E6" s="117">
        <f>+Indice!O2</f>
        <v>2019</v>
      </c>
      <c r="G6" s="11"/>
      <c r="H6" s="11"/>
      <c r="I6" s="9"/>
    </row>
    <row r="7" spans="1:9" s="10" customFormat="1" ht="15">
      <c r="A7" s="1"/>
      <c r="B7" s="78"/>
      <c r="C7" s="118" t="s">
        <v>0</v>
      </c>
      <c r="D7" s="119"/>
      <c r="E7" s="120" t="s">
        <v>0</v>
      </c>
      <c r="G7" s="11"/>
      <c r="H7" s="11"/>
      <c r="I7" s="13"/>
    </row>
    <row r="8" spans="1:9" s="10" customFormat="1" ht="15">
      <c r="A8" s="1"/>
      <c r="B8" s="78"/>
      <c r="C8" s="121"/>
      <c r="D8" s="119"/>
      <c r="E8" s="122"/>
      <c r="G8" s="11"/>
      <c r="H8" s="11"/>
      <c r="I8" s="13"/>
    </row>
    <row r="9" spans="1:9" s="10" customFormat="1" ht="15">
      <c r="A9" s="1"/>
      <c r="B9" s="75" t="s">
        <v>1</v>
      </c>
      <c r="C9" s="186">
        <v>1709794536</v>
      </c>
      <c r="D9" s="119"/>
      <c r="E9" s="162">
        <v>765265789</v>
      </c>
      <c r="G9" s="11"/>
      <c r="H9" s="11"/>
      <c r="I9" s="42"/>
    </row>
    <row r="10" spans="1:9" s="10" customFormat="1" ht="15">
      <c r="A10" s="1"/>
      <c r="B10" s="78" t="s">
        <v>2</v>
      </c>
      <c r="C10" s="187"/>
      <c r="D10" s="121"/>
      <c r="E10" s="122"/>
      <c r="G10" s="11"/>
      <c r="H10" s="11"/>
      <c r="I10" s="13"/>
    </row>
    <row r="11" spans="1:9" s="10" customFormat="1" ht="15">
      <c r="A11" s="6"/>
      <c r="B11" s="75" t="s">
        <v>3</v>
      </c>
      <c r="C11" s="188"/>
      <c r="D11" s="123"/>
      <c r="E11" s="124"/>
      <c r="G11" s="11"/>
      <c r="H11" s="11"/>
      <c r="I11" s="14"/>
    </row>
    <row r="12" spans="1:9" s="10" customFormat="1" ht="15">
      <c r="A12" s="6"/>
      <c r="B12" s="75" t="s">
        <v>4</v>
      </c>
      <c r="C12" s="188"/>
      <c r="D12" s="123"/>
      <c r="E12" s="124"/>
      <c r="G12" s="11"/>
      <c r="H12" s="11"/>
      <c r="I12" s="14"/>
    </row>
    <row r="13" spans="1:9" s="10" customFormat="1">
      <c r="A13" s="1"/>
      <c r="B13" s="78" t="s">
        <v>5</v>
      </c>
      <c r="C13" s="203">
        <v>-69354908361.7435</v>
      </c>
      <c r="D13" s="125"/>
      <c r="E13" s="179">
        <v>-3643095461</v>
      </c>
      <c r="F13" s="11"/>
      <c r="G13" s="11"/>
      <c r="H13" s="11"/>
      <c r="I13" s="44"/>
    </row>
    <row r="14" spans="1:9" s="10" customFormat="1">
      <c r="A14" s="1"/>
      <c r="B14" s="78" t="s">
        <v>6</v>
      </c>
      <c r="C14" s="189">
        <v>0</v>
      </c>
      <c r="D14" s="159"/>
      <c r="E14" s="160">
        <v>0</v>
      </c>
      <c r="G14" s="11"/>
      <c r="H14" s="11"/>
      <c r="I14" s="7"/>
    </row>
    <row r="15" spans="1:9" s="10" customFormat="1">
      <c r="A15" s="1"/>
      <c r="B15" s="78" t="s">
        <v>7</v>
      </c>
      <c r="C15" s="205">
        <v>123781350</v>
      </c>
      <c r="D15" s="123"/>
      <c r="E15" s="179">
        <v>-11483514</v>
      </c>
      <c r="G15" s="11"/>
      <c r="H15" s="11"/>
      <c r="I15" s="44"/>
    </row>
    <row r="16" spans="1:9" s="10" customFormat="1">
      <c r="A16" s="1"/>
      <c r="B16" s="78" t="s">
        <v>8</v>
      </c>
      <c r="C16" s="189">
        <v>0</v>
      </c>
      <c r="D16" s="159"/>
      <c r="E16" s="180">
        <v>0</v>
      </c>
      <c r="G16" s="11"/>
      <c r="H16" s="11"/>
      <c r="I16" s="43"/>
    </row>
    <row r="17" spans="1:10" s="10" customFormat="1" ht="15">
      <c r="A17" s="1"/>
      <c r="B17" s="78" t="s">
        <v>9</v>
      </c>
      <c r="C17" s="190">
        <f>+C13+C14+C15+C16</f>
        <v>-69231127011.7435</v>
      </c>
      <c r="D17" s="128"/>
      <c r="E17" s="181">
        <f>+E13+E14+E15+E16</f>
        <v>-3654578975</v>
      </c>
      <c r="G17" s="11"/>
      <c r="H17" s="11"/>
      <c r="I17" s="43"/>
    </row>
    <row r="18" spans="1:10" s="10" customFormat="1">
      <c r="A18" s="1"/>
      <c r="B18" s="78"/>
      <c r="C18" s="191"/>
      <c r="D18" s="123"/>
      <c r="E18" s="126"/>
      <c r="G18" s="11"/>
      <c r="H18" s="11"/>
      <c r="I18" s="15"/>
    </row>
    <row r="19" spans="1:10" s="10" customFormat="1">
      <c r="A19" s="1"/>
      <c r="B19" s="78" t="s">
        <v>10</v>
      </c>
      <c r="C19" s="191"/>
      <c r="D19" s="123"/>
      <c r="E19" s="126"/>
      <c r="G19" s="11"/>
      <c r="H19" s="11"/>
      <c r="I19" s="15"/>
    </row>
    <row r="20" spans="1:10" s="10" customFormat="1" ht="15">
      <c r="A20" s="6"/>
      <c r="B20" s="78" t="s">
        <v>11</v>
      </c>
      <c r="C20" s="192"/>
      <c r="D20" s="123"/>
      <c r="E20" s="127"/>
      <c r="G20" s="11"/>
      <c r="H20" s="11"/>
      <c r="I20" s="45"/>
    </row>
    <row r="21" spans="1:10" s="10" customFormat="1" ht="15">
      <c r="A21" s="6"/>
      <c r="B21" s="78" t="s">
        <v>12</v>
      </c>
      <c r="C21" s="192"/>
      <c r="D21" s="159"/>
      <c r="E21" s="182"/>
      <c r="G21" s="11"/>
      <c r="H21" s="11"/>
      <c r="I21" s="38"/>
    </row>
    <row r="22" spans="1:10" s="10" customFormat="1" ht="15">
      <c r="A22" s="1"/>
      <c r="B22" s="78" t="s">
        <v>13</v>
      </c>
      <c r="C22" s="204">
        <v>72615717690.356293</v>
      </c>
      <c r="D22" s="123"/>
      <c r="E22" s="183">
        <v>4599107722</v>
      </c>
      <c r="G22" s="11"/>
      <c r="I22" s="42"/>
    </row>
    <row r="23" spans="1:10" s="10" customFormat="1">
      <c r="A23" s="1"/>
      <c r="B23" s="78" t="s">
        <v>14</v>
      </c>
      <c r="C23" s="191">
        <f>SUM(C20:C22)</f>
        <v>72615717690.356293</v>
      </c>
      <c r="D23" s="123"/>
      <c r="E23" s="184">
        <f>SUM(E20:E22)</f>
        <v>4599107722</v>
      </c>
      <c r="I23" s="15"/>
    </row>
    <row r="24" spans="1:10" s="10" customFormat="1" ht="15.75" thickBot="1">
      <c r="A24" s="6"/>
      <c r="B24" s="75" t="s">
        <v>15</v>
      </c>
      <c r="C24" s="193">
        <f>+C17+C23+C9</f>
        <v>5094385214.612793</v>
      </c>
      <c r="D24" s="128"/>
      <c r="E24" s="185">
        <f>+E17+E23+E9</f>
        <v>1709794536</v>
      </c>
      <c r="F24" s="11"/>
      <c r="I24" s="15"/>
      <c r="J24" s="11"/>
    </row>
    <row r="25" spans="1:10" s="10" customFormat="1" ht="15" thickTop="1">
      <c r="A25" s="1"/>
      <c r="B25" s="111"/>
      <c r="C25" s="112"/>
      <c r="D25" s="112"/>
      <c r="E25" s="113"/>
    </row>
    <row r="26" spans="1:10" s="10" customFormat="1">
      <c r="A26" s="1"/>
      <c r="B26" s="1"/>
      <c r="C26" s="14"/>
      <c r="D26" s="14"/>
      <c r="E26" s="14"/>
    </row>
    <row r="27" spans="1:10">
      <c r="B27" s="157" t="s">
        <v>302</v>
      </c>
      <c r="C27" s="16"/>
      <c r="D27" s="16"/>
      <c r="E27" s="16"/>
      <c r="I27" s="8"/>
    </row>
    <row r="28" spans="1:10" ht="15">
      <c r="B28" s="17"/>
      <c r="C28" s="8"/>
      <c r="D28" s="8"/>
      <c r="E28" s="8"/>
      <c r="F28" s="8"/>
      <c r="G28" s="8"/>
      <c r="H28" s="8"/>
      <c r="I28" s="8"/>
      <c r="J28" s="39"/>
    </row>
    <row r="29" spans="1:10">
      <c r="B29" s="21"/>
      <c r="C29" s="16"/>
      <c r="D29" s="16"/>
      <c r="E29" s="16"/>
    </row>
    <row r="30" spans="1:10" ht="15">
      <c r="B30" s="17"/>
      <c r="C30" s="16"/>
      <c r="D30" s="16"/>
      <c r="E30" s="16"/>
    </row>
    <row r="31" spans="1:10">
      <c r="C31" s="16"/>
      <c r="D31" s="16"/>
      <c r="E31" s="16"/>
    </row>
    <row r="32" spans="1:10" ht="15">
      <c r="B32" s="12"/>
      <c r="C32" s="249"/>
      <c r="D32" s="249"/>
      <c r="E32" s="249"/>
      <c r="F32" s="249"/>
      <c r="G32" s="249"/>
    </row>
    <row r="33" spans="2:7" ht="15">
      <c r="B33" s="12"/>
      <c r="C33" s="249"/>
      <c r="D33" s="249"/>
      <c r="E33" s="249"/>
      <c r="F33" s="249"/>
      <c r="G33" s="249"/>
    </row>
    <row r="34" spans="2:7">
      <c r="C34" s="16"/>
      <c r="D34" s="16"/>
      <c r="E34" s="16"/>
    </row>
  </sheetData>
  <mergeCells count="7">
    <mergeCell ref="C32:G32"/>
    <mergeCell ref="C33:G33"/>
    <mergeCell ref="E2:F2"/>
    <mergeCell ref="G2:H2"/>
    <mergeCell ref="B3:E3"/>
    <mergeCell ref="G3:H3"/>
    <mergeCell ref="B4:E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6"/>
  <sheetViews>
    <sheetView showGridLines="0" workbookViewId="0">
      <selection activeCell="D27" sqref="D27"/>
    </sheetView>
  </sheetViews>
  <sheetFormatPr baseColWidth="10" defaultColWidth="9.140625" defaultRowHeight="15"/>
  <cols>
    <col min="1" max="1" width="5.7109375" customWidth="1"/>
    <col min="2" max="2" width="31.42578125" customWidth="1"/>
    <col min="3" max="3" width="19.42578125" customWidth="1"/>
    <col min="4" max="4" width="18.5703125" customWidth="1"/>
    <col min="5" max="5" width="25.42578125" customWidth="1"/>
    <col min="6" max="6" width="11.7109375" bestFit="1" customWidth="1"/>
    <col min="7" max="11" width="12.42578125" customWidth="1"/>
  </cols>
  <sheetData>
    <row r="1" spans="1:13" ht="20.25">
      <c r="A1" s="18"/>
      <c r="B1" s="19"/>
      <c r="C1" s="19"/>
      <c r="D1" s="19"/>
    </row>
    <row r="2" spans="1:13" ht="26.25">
      <c r="A2" s="20"/>
      <c r="B2" s="255" t="s">
        <v>51</v>
      </c>
      <c r="C2" s="255"/>
      <c r="D2" s="255"/>
      <c r="E2" s="255"/>
      <c r="F2" s="21"/>
      <c r="G2" s="21"/>
      <c r="H2" s="21"/>
      <c r="I2" s="21"/>
      <c r="J2" s="21"/>
      <c r="K2" s="21"/>
    </row>
    <row r="3" spans="1:13" ht="20.25">
      <c r="A3" s="22"/>
      <c r="B3" s="254" t="s">
        <v>16</v>
      </c>
      <c r="C3" s="254"/>
      <c r="D3" s="254"/>
      <c r="E3" s="254"/>
      <c r="F3" s="21"/>
      <c r="G3" s="21"/>
      <c r="H3" s="21"/>
      <c r="I3" s="23"/>
      <c r="J3" s="23"/>
      <c r="K3" s="23"/>
    </row>
    <row r="4" spans="1:13">
      <c r="A4" s="23"/>
      <c r="B4" s="249" t="s">
        <v>325</v>
      </c>
      <c r="C4" s="249"/>
      <c r="D4" s="249"/>
      <c r="E4" s="249"/>
      <c r="F4" s="21"/>
      <c r="G4" s="21"/>
      <c r="H4" s="21"/>
      <c r="I4" s="23"/>
      <c r="J4" s="23"/>
      <c r="K4" s="23"/>
    </row>
    <row r="5" spans="1:13">
      <c r="A5" s="23"/>
      <c r="B5" s="108"/>
      <c r="C5" s="108"/>
      <c r="D5" s="108"/>
      <c r="E5" s="108"/>
      <c r="F5" s="108"/>
      <c r="G5" s="108"/>
      <c r="H5" s="108"/>
      <c r="I5" s="23"/>
      <c r="J5" s="23"/>
      <c r="K5" s="23"/>
    </row>
    <row r="6" spans="1:13" ht="45">
      <c r="A6" s="23"/>
      <c r="B6" s="213" t="s">
        <v>17</v>
      </c>
      <c r="C6" s="213" t="s">
        <v>18</v>
      </c>
      <c r="D6" s="213" t="s">
        <v>19</v>
      </c>
      <c r="E6" s="214" t="s">
        <v>326</v>
      </c>
      <c r="F6" s="93"/>
      <c r="G6" s="93"/>
      <c r="H6" s="93"/>
      <c r="I6" s="23"/>
      <c r="J6" s="23"/>
      <c r="K6" s="23"/>
    </row>
    <row r="7" spans="1:13" ht="15.75">
      <c r="A7" s="23"/>
      <c r="B7" s="103" t="s">
        <v>20</v>
      </c>
      <c r="C7" s="95">
        <v>24733770704</v>
      </c>
      <c r="D7" s="96">
        <v>1669853667</v>
      </c>
      <c r="E7" s="199">
        <f t="shared" ref="E7:E13" si="0">+C7+D7</f>
        <v>26403624371</v>
      </c>
      <c r="F7" s="93"/>
      <c r="G7" s="93"/>
      <c r="H7" s="93"/>
      <c r="I7" s="23"/>
      <c r="J7" s="23"/>
      <c r="K7" s="24"/>
    </row>
    <row r="8" spans="1:13">
      <c r="B8" s="97"/>
      <c r="C8" s="94"/>
      <c r="D8" s="94"/>
      <c r="E8" s="197"/>
      <c r="F8" s="60"/>
      <c r="G8" s="60"/>
      <c r="H8" s="60"/>
    </row>
    <row r="9" spans="1:13">
      <c r="A9" s="25"/>
      <c r="B9" s="98" t="s">
        <v>21</v>
      </c>
      <c r="C9" s="99"/>
      <c r="D9" s="99"/>
      <c r="E9" s="197"/>
      <c r="F9" s="26"/>
      <c r="G9" s="26"/>
      <c r="H9" s="72"/>
      <c r="I9" s="26"/>
      <c r="J9" s="26"/>
      <c r="K9" s="26"/>
    </row>
    <row r="10" spans="1:13">
      <c r="A10" s="25"/>
      <c r="B10" s="104" t="s">
        <v>13</v>
      </c>
      <c r="C10" s="195">
        <v>168727183879</v>
      </c>
      <c r="D10" s="99"/>
      <c r="E10" s="197">
        <f t="shared" si="0"/>
        <v>168727183879</v>
      </c>
      <c r="F10" s="26"/>
      <c r="G10" s="26"/>
      <c r="H10" s="40"/>
      <c r="I10" s="26"/>
      <c r="J10" s="26"/>
      <c r="K10" s="26"/>
    </row>
    <row r="11" spans="1:13">
      <c r="A11" s="27"/>
      <c r="B11" s="105" t="s">
        <v>22</v>
      </c>
      <c r="C11" s="196">
        <v>98859918031.994797</v>
      </c>
      <c r="D11" s="100"/>
      <c r="E11" s="197">
        <f t="shared" si="0"/>
        <v>98859918031.994797</v>
      </c>
      <c r="F11" s="28"/>
      <c r="G11" s="27"/>
      <c r="H11" s="72"/>
      <c r="I11" s="28"/>
      <c r="J11" s="29"/>
      <c r="K11" s="29"/>
    </row>
    <row r="12" spans="1:13">
      <c r="A12" s="25"/>
      <c r="B12" s="101" t="s">
        <v>301</v>
      </c>
      <c r="C12" s="197"/>
      <c r="D12" s="102">
        <v>426231554</v>
      </c>
      <c r="E12" s="197">
        <f t="shared" si="0"/>
        <v>426231554</v>
      </c>
      <c r="F12" s="25"/>
      <c r="G12" s="25"/>
      <c r="H12" s="30"/>
      <c r="I12" s="41"/>
      <c r="J12" s="41"/>
      <c r="K12" s="25"/>
    </row>
    <row r="13" spans="1:13">
      <c r="A13" s="25"/>
      <c r="B13" s="101" t="s">
        <v>23</v>
      </c>
      <c r="C13" s="210">
        <v>0</v>
      </c>
      <c r="D13" s="198">
        <v>2322220289</v>
      </c>
      <c r="E13" s="197">
        <f t="shared" si="0"/>
        <v>2322220289</v>
      </c>
      <c r="F13" s="25"/>
      <c r="G13" s="30"/>
      <c r="H13" s="30"/>
      <c r="I13" s="41"/>
      <c r="J13" s="41"/>
      <c r="K13" s="25"/>
    </row>
    <row r="14" spans="1:13" ht="45">
      <c r="A14" s="25"/>
      <c r="B14" s="106" t="s">
        <v>24</v>
      </c>
      <c r="C14" s="211">
        <f>+C7+C10-C11+C13</f>
        <v>94601036551.005203</v>
      </c>
      <c r="D14" s="212">
        <f>+D7+D12+D13</f>
        <v>4418305510</v>
      </c>
      <c r="E14" s="215" t="str">
        <f>+"TOTAL ACTIVO NETO AL30 DE SETIEMBRE DE 2020"</f>
        <v>TOTAL ACTIVO NETO AL30 DE SETIEMBRE DE 2020</v>
      </c>
      <c r="F14" s="30"/>
      <c r="G14" s="30"/>
      <c r="H14" s="30"/>
      <c r="I14" s="30"/>
      <c r="J14" s="30"/>
      <c r="K14" s="30"/>
    </row>
    <row r="15" spans="1:13" ht="18.75" customHeight="1" thickBot="1">
      <c r="A15" s="25"/>
      <c r="B15" s="109"/>
      <c r="C15" s="110"/>
      <c r="D15" s="110"/>
      <c r="E15" s="107">
        <f>+C14+D14</f>
        <v>99019342061.005203</v>
      </c>
      <c r="F15" s="30"/>
      <c r="G15" s="30"/>
      <c r="H15" s="30"/>
      <c r="I15" s="30"/>
      <c r="J15" s="30"/>
      <c r="K15" s="30"/>
      <c r="M15" s="31"/>
    </row>
    <row r="16" spans="1:13" ht="15.75" thickTop="1">
      <c r="A16" s="32"/>
      <c r="B16" s="30"/>
      <c r="C16" s="30"/>
      <c r="D16" s="30"/>
      <c r="E16" s="49"/>
      <c r="F16" s="30"/>
      <c r="G16" s="30"/>
      <c r="H16" s="30"/>
      <c r="I16" s="30"/>
      <c r="J16" s="30"/>
      <c r="K16" s="30"/>
      <c r="M16" s="31"/>
    </row>
    <row r="17" spans="1:11">
      <c r="A17" s="25"/>
      <c r="B17" s="157" t="s">
        <v>302</v>
      </c>
      <c r="C17" s="30"/>
      <c r="D17" s="30"/>
      <c r="E17" s="30"/>
      <c r="F17" s="30"/>
      <c r="G17" s="30"/>
      <c r="H17" s="30"/>
      <c r="I17" s="30"/>
      <c r="J17" s="30"/>
      <c r="K17" s="30"/>
    </row>
    <row r="18" spans="1:11">
      <c r="A18" s="25"/>
      <c r="B18" s="17"/>
      <c r="C18" s="30"/>
      <c r="D18" s="30"/>
      <c r="E18" s="30"/>
      <c r="F18" s="30"/>
      <c r="G18" s="30"/>
      <c r="H18" s="30"/>
      <c r="I18" s="30"/>
      <c r="J18" s="30"/>
      <c r="K18" s="30"/>
    </row>
    <row r="19" spans="1:11">
      <c r="A19" s="25"/>
      <c r="B19" s="21"/>
      <c r="C19" s="30"/>
      <c r="D19" s="30"/>
      <c r="E19" s="30"/>
      <c r="F19" s="30"/>
      <c r="G19" s="30"/>
      <c r="H19" s="30"/>
      <c r="I19" s="30"/>
      <c r="J19" s="30"/>
      <c r="K19" s="30"/>
    </row>
    <row r="20" spans="1:11">
      <c r="A20" s="25"/>
      <c r="B20" s="17"/>
      <c r="C20" s="30"/>
      <c r="D20" s="30"/>
      <c r="E20" s="30"/>
      <c r="F20" s="30"/>
      <c r="G20" s="30"/>
      <c r="H20" s="30"/>
      <c r="I20" s="30"/>
      <c r="J20" s="30"/>
      <c r="K20" s="30"/>
    </row>
    <row r="21" spans="1:11">
      <c r="A21" s="25"/>
      <c r="B21" s="21"/>
      <c r="C21" s="30"/>
      <c r="D21" s="30"/>
      <c r="E21" s="30"/>
      <c r="F21" s="30"/>
      <c r="G21" s="30"/>
      <c r="H21" s="30"/>
      <c r="I21" s="30"/>
      <c r="J21" s="30"/>
      <c r="K21" s="30"/>
    </row>
    <row r="22" spans="1:11">
      <c r="A22" s="25"/>
      <c r="B22" s="30"/>
      <c r="C22" s="30"/>
      <c r="D22" s="30"/>
      <c r="E22" s="30"/>
      <c r="F22" s="30"/>
      <c r="G22" s="30"/>
      <c r="H22" s="30"/>
      <c r="I22" s="30"/>
      <c r="J22" s="30"/>
      <c r="K22" s="30"/>
    </row>
    <row r="23" spans="1:11">
      <c r="A23" s="25"/>
      <c r="B23" s="30"/>
      <c r="C23" s="30"/>
      <c r="D23" s="30"/>
      <c r="E23" s="30"/>
      <c r="F23" s="30"/>
      <c r="G23" s="30"/>
      <c r="H23" s="30"/>
      <c r="I23" s="30"/>
      <c r="J23" s="30"/>
      <c r="K23" s="30"/>
    </row>
    <row r="24" spans="1:11">
      <c r="A24" s="25"/>
      <c r="B24" s="30"/>
      <c r="C24" s="30"/>
      <c r="D24" s="30"/>
      <c r="E24" s="30"/>
      <c r="F24" s="30"/>
      <c r="G24" s="30"/>
      <c r="H24" s="30"/>
      <c r="I24" s="30"/>
      <c r="J24" s="30"/>
      <c r="K24" s="30"/>
    </row>
    <row r="25" spans="1:11">
      <c r="A25" s="33"/>
      <c r="B25" s="30"/>
      <c r="C25" s="30"/>
      <c r="D25" s="30"/>
      <c r="E25" s="30"/>
      <c r="F25" s="30"/>
      <c r="G25" s="30"/>
      <c r="H25" s="30"/>
      <c r="I25" s="30"/>
      <c r="J25" s="30"/>
      <c r="K25" s="30"/>
    </row>
    <row r="26" spans="1:11">
      <c r="A26" s="33"/>
      <c r="B26" s="30"/>
      <c r="C26" s="30"/>
      <c r="D26" s="30"/>
      <c r="E26" s="30"/>
      <c r="F26" s="30"/>
      <c r="G26" s="30"/>
      <c r="H26" s="30"/>
      <c r="I26" s="30"/>
      <c r="J26" s="30"/>
      <c r="K26" s="30"/>
    </row>
    <row r="28" spans="1:11">
      <c r="J28" s="31"/>
    </row>
    <row r="29" spans="1:11">
      <c r="G29" s="31"/>
    </row>
    <row r="30" spans="1:11">
      <c r="J30" s="31"/>
    </row>
    <row r="31" spans="1:11">
      <c r="J31" s="31"/>
    </row>
    <row r="32" spans="1:11">
      <c r="J32" s="31"/>
    </row>
    <row r="35" spans="2:8">
      <c r="B35" s="12"/>
      <c r="C35" s="6"/>
      <c r="D35" s="6"/>
      <c r="E35" s="249"/>
      <c r="F35" s="249"/>
      <c r="G35" s="249"/>
      <c r="H35" s="249"/>
    </row>
    <row r="36" spans="2:8">
      <c r="B36" s="12"/>
      <c r="C36" s="6"/>
      <c r="D36" s="6"/>
      <c r="E36" s="249"/>
      <c r="F36" s="249"/>
      <c r="G36" s="249"/>
      <c r="H36" s="249"/>
    </row>
  </sheetData>
  <mergeCells count="5">
    <mergeCell ref="B3:E3"/>
    <mergeCell ref="B4:E4"/>
    <mergeCell ref="E35:H35"/>
    <mergeCell ref="E36:H36"/>
    <mergeCell ref="B2:E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43"/>
  <sheetViews>
    <sheetView showGridLines="0" workbookViewId="0">
      <selection activeCell="B27" sqref="B27"/>
    </sheetView>
  </sheetViews>
  <sheetFormatPr baseColWidth="10" defaultColWidth="9.140625" defaultRowHeight="15"/>
  <cols>
    <col min="1" max="1" width="11.42578125" customWidth="1"/>
    <col min="2" max="2" width="68.5703125" customWidth="1"/>
    <col min="3" max="3" width="17.85546875" customWidth="1"/>
    <col min="4" max="4" width="16.42578125" customWidth="1"/>
    <col min="5" max="5" width="17.85546875" customWidth="1"/>
    <col min="8" max="8" width="15.5703125" customWidth="1"/>
  </cols>
  <sheetData>
    <row r="1" spans="2:8">
      <c r="B1" s="2"/>
      <c r="C1" s="34"/>
      <c r="D1" s="2"/>
      <c r="E1" s="2"/>
      <c r="F1" s="2"/>
    </row>
    <row r="2" spans="2:8" ht="26.25">
      <c r="B2" s="251" t="s">
        <v>51</v>
      </c>
      <c r="C2" s="251"/>
      <c r="D2" s="251"/>
      <c r="E2" s="70"/>
      <c r="F2" s="5"/>
    </row>
    <row r="3" spans="2:8" ht="20.25">
      <c r="B3" s="256" t="str">
        <f>+"ESTADOS DE RESULTADOS AL 30 DE SETIEMBRE DE 2020"</f>
        <v>ESTADOS DE RESULTADOS AL 30 DE SETIEMBRE DE 2020</v>
      </c>
      <c r="C3" s="256"/>
      <c r="D3" s="256"/>
      <c r="E3" s="71"/>
    </row>
    <row r="4" spans="2:8" ht="20.25">
      <c r="B4" s="71"/>
      <c r="C4" s="71"/>
      <c r="D4" s="71"/>
    </row>
    <row r="5" spans="2:8">
      <c r="B5" s="83"/>
      <c r="C5" s="257">
        <f>+Indice!O3</f>
        <v>2020</v>
      </c>
      <c r="D5" s="259">
        <f>+Indice!O2</f>
        <v>2019</v>
      </c>
    </row>
    <row r="6" spans="2:8">
      <c r="B6" s="84"/>
      <c r="C6" s="258"/>
      <c r="D6" s="260"/>
      <c r="H6" s="48"/>
    </row>
    <row r="7" spans="2:8">
      <c r="B7" s="75" t="s">
        <v>25</v>
      </c>
      <c r="C7" s="89"/>
      <c r="D7" s="90"/>
      <c r="H7" s="31"/>
    </row>
    <row r="8" spans="2:8">
      <c r="B8" s="75" t="s">
        <v>26</v>
      </c>
      <c r="C8" s="89"/>
      <c r="D8" s="90"/>
      <c r="H8" s="31"/>
    </row>
    <row r="9" spans="2:8">
      <c r="B9" s="78" t="s">
        <v>27</v>
      </c>
      <c r="C9" s="163">
        <v>3145975861</v>
      </c>
      <c r="D9" s="175">
        <v>1155141904</v>
      </c>
      <c r="H9" s="31"/>
    </row>
    <row r="10" spans="2:8">
      <c r="B10" s="85" t="s">
        <v>169</v>
      </c>
      <c r="C10" s="163">
        <v>124338839</v>
      </c>
      <c r="D10" s="176">
        <v>18511045</v>
      </c>
      <c r="H10" s="31"/>
    </row>
    <row r="11" spans="2:8">
      <c r="B11" s="85" t="s">
        <v>53</v>
      </c>
      <c r="C11" s="164">
        <v>5</v>
      </c>
      <c r="D11" s="177">
        <v>0</v>
      </c>
      <c r="H11" s="31"/>
    </row>
    <row r="12" spans="2:8">
      <c r="B12" s="75" t="s">
        <v>28</v>
      </c>
      <c r="C12" s="165">
        <f>SUM(C8:C11)</f>
        <v>3270314705</v>
      </c>
      <c r="D12" s="178">
        <f>SUM(D8:D11)</f>
        <v>1173652949</v>
      </c>
      <c r="H12" s="36"/>
    </row>
    <row r="13" spans="2:8" ht="21.75" customHeight="1">
      <c r="B13" s="75" t="s">
        <v>29</v>
      </c>
      <c r="C13" s="163"/>
      <c r="D13" s="176"/>
      <c r="H13" s="31"/>
    </row>
    <row r="14" spans="2:8">
      <c r="B14" s="85" t="s">
        <v>30</v>
      </c>
      <c r="C14" s="163">
        <v>930587018</v>
      </c>
      <c r="D14" s="175">
        <v>313307189</v>
      </c>
      <c r="F14" s="31"/>
      <c r="H14" s="31"/>
    </row>
    <row r="15" spans="2:8" hidden="1">
      <c r="B15" s="86" t="s">
        <v>31</v>
      </c>
      <c r="C15" s="163"/>
      <c r="D15" s="176"/>
      <c r="H15" s="31"/>
    </row>
    <row r="16" spans="2:8">
      <c r="B16" s="85" t="s">
        <v>32</v>
      </c>
      <c r="C16" s="163">
        <v>15075474</v>
      </c>
      <c r="D16" s="200">
        <v>1029049</v>
      </c>
      <c r="H16" s="31"/>
    </row>
    <row r="17" spans="2:9">
      <c r="B17" s="78" t="s">
        <v>33</v>
      </c>
      <c r="C17" s="166">
        <v>2431924</v>
      </c>
      <c r="D17" s="201">
        <v>6338721</v>
      </c>
      <c r="F17" s="31"/>
      <c r="H17" s="8"/>
    </row>
    <row r="18" spans="2:9">
      <c r="B18" s="87" t="s">
        <v>34</v>
      </c>
      <c r="C18" s="167">
        <f>SUM(C14:C17)</f>
        <v>948094416</v>
      </c>
      <c r="D18" s="168">
        <f>SUM(D14:D17)</f>
        <v>320674959</v>
      </c>
      <c r="H18" s="36"/>
    </row>
    <row r="19" spans="2:9" ht="15.75" thickBot="1">
      <c r="B19" s="87" t="s">
        <v>35</v>
      </c>
      <c r="C19" s="169">
        <f>+C12-C18</f>
        <v>2322220289</v>
      </c>
      <c r="D19" s="170">
        <f>+D12-D18</f>
        <v>852977990</v>
      </c>
      <c r="H19" s="36"/>
    </row>
    <row r="20" spans="2:9" ht="15.75" thickTop="1">
      <c r="B20" s="88"/>
      <c r="C20" s="91"/>
      <c r="D20" s="92"/>
    </row>
    <row r="21" spans="2:9">
      <c r="B21" s="35"/>
      <c r="C21" s="31"/>
      <c r="D21" s="31"/>
    </row>
    <row r="22" spans="2:9">
      <c r="B22" s="157" t="s">
        <v>302</v>
      </c>
      <c r="C22" s="36"/>
      <c r="D22" s="36"/>
      <c r="E22" s="36"/>
      <c r="I22" s="31"/>
    </row>
    <row r="23" spans="2:9">
      <c r="C23" s="31"/>
      <c r="D23" s="31"/>
      <c r="E23" s="31"/>
    </row>
    <row r="24" spans="2:9">
      <c r="B24" s="17"/>
      <c r="C24" s="31"/>
      <c r="D24" s="31"/>
      <c r="E24" s="31"/>
      <c r="I24" s="31"/>
    </row>
    <row r="25" spans="2:9">
      <c r="B25" s="21"/>
      <c r="C25" s="31"/>
      <c r="D25" s="31"/>
      <c r="E25" s="31"/>
    </row>
    <row r="26" spans="2:9">
      <c r="B26" s="17"/>
      <c r="C26" s="31"/>
      <c r="D26" s="31"/>
      <c r="E26" s="31"/>
    </row>
    <row r="27" spans="2:9">
      <c r="B27" s="21"/>
      <c r="C27" s="36"/>
      <c r="D27" s="36"/>
      <c r="E27" s="36"/>
    </row>
    <row r="28" spans="2:9">
      <c r="B28" s="21"/>
      <c r="C28" s="31"/>
      <c r="D28" s="31"/>
      <c r="E28" s="31"/>
    </row>
    <row r="29" spans="2:9">
      <c r="B29" s="4"/>
      <c r="C29" s="31"/>
      <c r="D29" s="31"/>
      <c r="E29" s="31"/>
    </row>
    <row r="30" spans="2:9">
      <c r="B30" s="21"/>
      <c r="C30" s="31"/>
      <c r="D30" s="31"/>
      <c r="E30" s="31"/>
    </row>
    <row r="31" spans="2:9">
      <c r="B31" s="4"/>
      <c r="C31" s="31"/>
      <c r="D31" s="31"/>
      <c r="E31" s="31"/>
    </row>
    <row r="32" spans="2:9">
      <c r="B32" s="21"/>
      <c r="C32" s="36"/>
      <c r="D32" s="36"/>
      <c r="E32" s="36"/>
    </row>
    <row r="33" spans="2:5">
      <c r="B33" s="4"/>
      <c r="C33" s="31"/>
      <c r="D33" s="31"/>
      <c r="E33" s="31"/>
    </row>
    <row r="34" spans="2:5">
      <c r="B34" s="21"/>
      <c r="C34" s="31"/>
      <c r="D34" s="31"/>
      <c r="E34" s="31"/>
    </row>
    <row r="35" spans="2:5">
      <c r="B35" s="21"/>
      <c r="C35" s="31"/>
      <c r="D35" s="31"/>
      <c r="E35" s="31"/>
    </row>
    <row r="36" spans="2:5">
      <c r="B36" s="21"/>
      <c r="C36" s="31"/>
      <c r="D36" s="31"/>
      <c r="E36" s="31"/>
    </row>
    <row r="37" spans="2:5">
      <c r="B37" s="21"/>
      <c r="C37" s="36"/>
      <c r="D37" s="36"/>
      <c r="E37" s="36"/>
    </row>
    <row r="39" spans="2:5">
      <c r="C39" s="31"/>
      <c r="D39" s="31"/>
      <c r="E39" s="31"/>
    </row>
    <row r="41" spans="2:5">
      <c r="C41" s="31"/>
    </row>
    <row r="42" spans="2:5">
      <c r="C42" s="31"/>
    </row>
    <row r="43" spans="2:5">
      <c r="C43" s="31"/>
    </row>
  </sheetData>
  <mergeCells count="4">
    <mergeCell ref="B2:D2"/>
    <mergeCell ref="B3:D3"/>
    <mergeCell ref="C5:C6"/>
    <mergeCell ref="D5:D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1"/>
  <sheetViews>
    <sheetView showGridLines="0" topLeftCell="A4" zoomScaleNormal="100" workbookViewId="0">
      <selection activeCell="E35" sqref="E35"/>
    </sheetView>
  </sheetViews>
  <sheetFormatPr baseColWidth="10" defaultColWidth="9.140625" defaultRowHeight="15"/>
  <cols>
    <col min="1" max="1" width="11.42578125" customWidth="1"/>
    <col min="2" max="2" width="51.85546875" customWidth="1"/>
    <col min="3" max="3" width="16.7109375" style="37" customWidth="1"/>
    <col min="4" max="4" width="21.5703125" style="37" customWidth="1"/>
    <col min="5" max="5" width="23.7109375" style="37" customWidth="1"/>
    <col min="6" max="6" width="19.5703125" customWidth="1"/>
  </cols>
  <sheetData>
    <row r="1" spans="1:6" s="4" customFormat="1">
      <c r="A1" s="1"/>
      <c r="B1" s="2"/>
      <c r="C1" s="34"/>
      <c r="D1" s="2"/>
      <c r="E1" s="37"/>
    </row>
    <row r="2" spans="1:6" s="4" customFormat="1" ht="26.25">
      <c r="A2" s="1"/>
      <c r="B2" s="255" t="s">
        <v>51</v>
      </c>
      <c r="C2" s="255"/>
      <c r="D2" s="255"/>
      <c r="E2" s="37"/>
    </row>
    <row r="3" spans="1:6" ht="21.75" customHeight="1">
      <c r="B3" s="256" t="str">
        <f>+"ESTADO DEL ACTIVO NETO AL30 DE SETIEMBRE DE 2020"</f>
        <v>ESTADO DEL ACTIVO NETO AL30 DE SETIEMBRE DE 2020</v>
      </c>
      <c r="C3" s="256"/>
      <c r="D3" s="256"/>
    </row>
    <row r="4" spans="1:6" ht="14.25" customHeight="1">
      <c r="B4" s="71"/>
      <c r="C4" s="71"/>
      <c r="D4" s="71"/>
    </row>
    <row r="5" spans="1:6" ht="14.25" customHeight="1">
      <c r="B5" s="73"/>
      <c r="C5" s="261">
        <f>+Indice!O3</f>
        <v>2020</v>
      </c>
      <c r="D5" s="263">
        <f>+Indice!O2</f>
        <v>2019</v>
      </c>
    </row>
    <row r="6" spans="1:6">
      <c r="B6" s="74" t="s">
        <v>36</v>
      </c>
      <c r="C6" s="262"/>
      <c r="D6" s="264"/>
    </row>
    <row r="7" spans="1:6" ht="17.25" customHeight="1">
      <c r="B7" s="75" t="s">
        <v>37</v>
      </c>
      <c r="C7" s="76"/>
      <c r="D7" s="77"/>
    </row>
    <row r="8" spans="1:6" ht="15" customHeight="1">
      <c r="B8" s="75" t="s">
        <v>274</v>
      </c>
      <c r="C8" s="76"/>
      <c r="D8" s="77"/>
    </row>
    <row r="9" spans="1:6" ht="14.25" customHeight="1">
      <c r="B9" s="78" t="s">
        <v>52</v>
      </c>
      <c r="C9" s="216">
        <v>5000000</v>
      </c>
      <c r="D9" s="217">
        <v>5000000</v>
      </c>
    </row>
    <row r="10" spans="1:6" ht="14.25" customHeight="1">
      <c r="B10" s="79" t="s">
        <v>273</v>
      </c>
      <c r="C10" s="216">
        <v>5089385214.612813</v>
      </c>
      <c r="D10" s="218">
        <v>1704794536</v>
      </c>
    </row>
    <row r="11" spans="1:6">
      <c r="B11" s="79"/>
      <c r="C11" s="219">
        <f>SUM(C9:C10)</f>
        <v>5094385214.612813</v>
      </c>
      <c r="D11" s="220">
        <f>SUM(D9:D10)</f>
        <v>1709794536</v>
      </c>
    </row>
    <row r="12" spans="1:6">
      <c r="B12" s="75" t="s">
        <v>271</v>
      </c>
      <c r="C12" s="221"/>
      <c r="D12" s="222"/>
    </row>
    <row r="13" spans="1:6">
      <c r="B13" s="78" t="s">
        <v>272</v>
      </c>
      <c r="C13" s="216">
        <v>20076363234.743484</v>
      </c>
      <c r="D13" s="217">
        <v>7621319624</v>
      </c>
      <c r="F13" s="31"/>
    </row>
    <row r="14" spans="1:6">
      <c r="B14" s="78" t="s">
        <v>39</v>
      </c>
      <c r="C14" s="216">
        <v>0</v>
      </c>
      <c r="D14" s="222">
        <v>0</v>
      </c>
    </row>
    <row r="15" spans="1:6">
      <c r="B15" s="75"/>
      <c r="C15" s="219">
        <f>SUM(C13:C14)</f>
        <v>20076363234.743484</v>
      </c>
      <c r="D15" s="220">
        <f>SUM(D13:D14)</f>
        <v>7621319624</v>
      </c>
    </row>
    <row r="16" spans="1:6">
      <c r="B16" s="75" t="s">
        <v>50</v>
      </c>
      <c r="C16" s="219">
        <f>+C11+C15</f>
        <v>25170748449.356297</v>
      </c>
      <c r="D16" s="220">
        <f>+D11+D15</f>
        <v>9331114160</v>
      </c>
    </row>
    <row r="17" spans="2:6">
      <c r="B17" s="75"/>
      <c r="C17" s="223"/>
      <c r="D17" s="224"/>
    </row>
    <row r="18" spans="2:6">
      <c r="B18" s="75" t="s">
        <v>40</v>
      </c>
      <c r="C18" s="223"/>
      <c r="D18" s="224"/>
    </row>
    <row r="19" spans="2:6">
      <c r="B19" s="75" t="s">
        <v>271</v>
      </c>
      <c r="C19" s="223"/>
      <c r="D19" s="224"/>
    </row>
    <row r="20" spans="2:6">
      <c r="B20" s="78" t="s">
        <v>275</v>
      </c>
      <c r="C20" s="225">
        <v>74016278395</v>
      </c>
      <c r="D20" s="226">
        <v>17116413644</v>
      </c>
      <c r="F20" s="31"/>
    </row>
    <row r="21" spans="2:6">
      <c r="B21" s="78" t="s">
        <v>39</v>
      </c>
      <c r="C21" s="227">
        <v>0</v>
      </c>
      <c r="D21" s="228">
        <v>0</v>
      </c>
    </row>
    <row r="22" spans="2:6">
      <c r="B22" s="75"/>
      <c r="C22" s="229">
        <f>SUM(C20:C21)</f>
        <v>74016278395</v>
      </c>
      <c r="D22" s="226">
        <f>SUM(D20:D21)</f>
        <v>17116413644</v>
      </c>
    </row>
    <row r="23" spans="2:6" ht="15.75" thickBot="1">
      <c r="B23" s="75" t="s">
        <v>41</v>
      </c>
      <c r="C23" s="230">
        <f>+C22+C16</f>
        <v>99187026844.356293</v>
      </c>
      <c r="D23" s="231">
        <f>+D22+D16</f>
        <v>26447527804</v>
      </c>
    </row>
    <row r="24" spans="2:6" ht="27.75" customHeight="1" thickTop="1">
      <c r="B24" s="74" t="s">
        <v>42</v>
      </c>
      <c r="C24" s="232"/>
      <c r="D24" s="233"/>
    </row>
    <row r="25" spans="2:6">
      <c r="B25" s="75" t="s">
        <v>43</v>
      </c>
      <c r="C25" s="221"/>
      <c r="D25" s="222"/>
    </row>
    <row r="26" spans="2:6">
      <c r="B26" s="75" t="s">
        <v>44</v>
      </c>
      <c r="C26" s="221"/>
      <c r="D26" s="222"/>
    </row>
    <row r="27" spans="2:6">
      <c r="B27" s="79" t="s">
        <v>276</v>
      </c>
      <c r="C27" s="225">
        <v>167684783</v>
      </c>
      <c r="D27" s="217">
        <v>43903433</v>
      </c>
      <c r="F27" s="31"/>
    </row>
    <row r="28" spans="2:6">
      <c r="B28" s="78" t="s">
        <v>45</v>
      </c>
      <c r="C28" s="227">
        <v>0</v>
      </c>
      <c r="D28" s="222">
        <v>0</v>
      </c>
      <c r="F28" s="31"/>
    </row>
    <row r="29" spans="2:6" ht="15.75" customHeight="1">
      <c r="B29" s="75" t="s">
        <v>46</v>
      </c>
      <c r="C29" s="234">
        <f>SUM(C27:C28)</f>
        <v>167684783</v>
      </c>
      <c r="D29" s="220">
        <f>SUM(D27:D28)</f>
        <v>43903433</v>
      </c>
    </row>
    <row r="30" spans="2:6" ht="15.75" thickBot="1">
      <c r="B30" s="75" t="s">
        <v>47</v>
      </c>
      <c r="C30" s="230">
        <f>+C23-C29</f>
        <v>99019342061.356293</v>
      </c>
      <c r="D30" s="231">
        <f>+D23-D29</f>
        <v>26403624371</v>
      </c>
      <c r="E30" s="38"/>
      <c r="F30" s="31"/>
    </row>
    <row r="31" spans="2:6" ht="15.75" thickTop="1">
      <c r="B31" s="75" t="s">
        <v>48</v>
      </c>
      <c r="C31" s="235">
        <v>836164.75962200004</v>
      </c>
      <c r="D31" s="176">
        <v>235858.69843300001</v>
      </c>
    </row>
    <row r="32" spans="2:6">
      <c r="B32" s="75" t="s">
        <v>49</v>
      </c>
      <c r="C32" s="236">
        <f>+C30/C31</f>
        <v>118420.85058226966</v>
      </c>
      <c r="D32" s="237">
        <f>+D30/D31</f>
        <v>111946.79079644135</v>
      </c>
    </row>
    <row r="33" spans="2:4">
      <c r="B33" s="80"/>
      <c r="C33" s="81"/>
      <c r="D33" s="82"/>
    </row>
    <row r="34" spans="2:4">
      <c r="C34" s="46"/>
    </row>
    <row r="35" spans="2:4">
      <c r="B35" s="157" t="s">
        <v>302</v>
      </c>
      <c r="C35" s="38"/>
    </row>
    <row r="36" spans="2:4">
      <c r="B36" s="17"/>
      <c r="C36" s="47"/>
    </row>
    <row r="37" spans="2:4">
      <c r="B37" s="21"/>
    </row>
    <row r="38" spans="2:4">
      <c r="B38" s="17"/>
    </row>
    <row r="51" ht="21" customHeight="1"/>
  </sheetData>
  <mergeCells count="4">
    <mergeCell ref="B2:D2"/>
    <mergeCell ref="B3:D3"/>
    <mergeCell ref="C5:C6"/>
    <mergeCell ref="D5:D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17"/>
  <sheetViews>
    <sheetView showGridLines="0" zoomScale="115" zoomScaleNormal="115" workbookViewId="0">
      <selection activeCell="B12" sqref="B12"/>
    </sheetView>
  </sheetViews>
  <sheetFormatPr baseColWidth="10" defaultRowHeight="15"/>
  <cols>
    <col min="7" max="7" width="16.42578125" customWidth="1"/>
    <col min="11" max="11" width="11.42578125" customWidth="1"/>
    <col min="12" max="12" width="5.5703125" customWidth="1"/>
  </cols>
  <sheetData>
    <row r="2" spans="2:8" ht="15" customHeight="1">
      <c r="B2" s="265" t="s">
        <v>144</v>
      </c>
      <c r="C2" s="265"/>
      <c r="D2" s="265"/>
      <c r="E2" s="265"/>
      <c r="F2" s="265"/>
      <c r="G2" s="265"/>
      <c r="H2" s="265"/>
    </row>
    <row r="3" spans="2:8" ht="15" customHeight="1">
      <c r="B3" s="150"/>
      <c r="C3" s="150"/>
      <c r="D3" s="150"/>
      <c r="E3" s="150"/>
      <c r="F3" s="150"/>
      <c r="G3" s="150"/>
      <c r="H3" s="150"/>
    </row>
    <row r="4" spans="2:8">
      <c r="C4" s="151"/>
    </row>
    <row r="5" spans="2:8">
      <c r="B5" s="266" t="s">
        <v>145</v>
      </c>
      <c r="C5" s="266"/>
      <c r="D5" s="266"/>
    </row>
    <row r="6" spans="2:8">
      <c r="B6" s="267" t="s">
        <v>146</v>
      </c>
      <c r="C6" s="267"/>
      <c r="D6" s="267"/>
      <c r="E6" s="267"/>
      <c r="F6" s="267"/>
      <c r="G6" s="267"/>
      <c r="H6" s="267"/>
    </row>
    <row r="7" spans="2:8">
      <c r="C7" s="151"/>
    </row>
    <row r="8" spans="2:8">
      <c r="B8" s="268" t="s">
        <v>331</v>
      </c>
      <c r="C8" s="268"/>
      <c r="D8" s="268"/>
      <c r="E8" s="268"/>
      <c r="F8" s="268"/>
      <c r="G8" s="268"/>
      <c r="H8" s="268"/>
    </row>
    <row r="9" spans="2:8">
      <c r="B9" s="268"/>
      <c r="C9" s="268"/>
      <c r="D9" s="268"/>
      <c r="E9" s="268"/>
      <c r="F9" s="268"/>
      <c r="G9" s="268"/>
      <c r="H9" s="268"/>
    </row>
    <row r="10" spans="2:8" ht="34.5" customHeight="1">
      <c r="B10" s="268"/>
      <c r="C10" s="268"/>
      <c r="D10" s="268"/>
      <c r="E10" s="268"/>
      <c r="F10" s="268"/>
      <c r="G10" s="268"/>
      <c r="H10" s="268"/>
    </row>
    <row r="11" spans="2:8" ht="43.5" customHeight="1">
      <c r="B11" s="268"/>
      <c r="C11" s="268"/>
      <c r="D11" s="268"/>
      <c r="E11" s="268"/>
      <c r="F11" s="268"/>
      <c r="G11" s="268"/>
      <c r="H11" s="268"/>
    </row>
    <row r="12" spans="2:8">
      <c r="C12" s="151"/>
    </row>
    <row r="13" spans="2:8">
      <c r="B13" s="151" t="s">
        <v>147</v>
      </c>
    </row>
    <row r="14" spans="2:8">
      <c r="C14" s="151"/>
    </row>
    <row r="16" spans="2:8">
      <c r="C16" s="152" t="s">
        <v>148</v>
      </c>
    </row>
    <row r="17" spans="3:3">
      <c r="C17" s="151" t="s">
        <v>149</v>
      </c>
    </row>
  </sheetData>
  <mergeCells count="4">
    <mergeCell ref="B2:H2"/>
    <mergeCell ref="B5:D5"/>
    <mergeCell ref="B6:H6"/>
    <mergeCell ref="B8:H11"/>
  </mergeCells>
  <pageMargins left="0.7" right="0.7" top="0.75" bottom="0.75" header="0.3" footer="0.3"/>
  <pageSetup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162"/>
  <sheetViews>
    <sheetView showGridLines="0" zoomScale="85" zoomScaleNormal="85" zoomScalePageLayoutView="85" workbookViewId="0">
      <pane ySplit="2" topLeftCell="A114" activePane="bottomLeft" state="frozen"/>
      <selection pane="bottomLeft" activeCell="A121" sqref="A121"/>
    </sheetView>
  </sheetViews>
  <sheetFormatPr baseColWidth="10" defaultRowHeight="15"/>
  <cols>
    <col min="2" max="2" width="34.42578125" customWidth="1"/>
    <col min="3" max="3" width="15.42578125" customWidth="1"/>
    <col min="4" max="4" width="16.28515625" customWidth="1"/>
    <col min="5" max="5" width="15" bestFit="1" customWidth="1"/>
    <col min="6" max="6" width="14.140625" bestFit="1" customWidth="1"/>
    <col min="7" max="7" width="23.28515625" customWidth="1"/>
  </cols>
  <sheetData>
    <row r="2" spans="1:7" ht="15.75">
      <c r="A2" s="281" t="s">
        <v>62</v>
      </c>
      <c r="B2" s="281"/>
      <c r="C2" s="281"/>
      <c r="D2" s="281"/>
      <c r="E2" s="281"/>
      <c r="F2" s="281"/>
      <c r="G2" s="281"/>
    </row>
    <row r="3" spans="1:7" ht="15.75">
      <c r="A3" s="269" t="s">
        <v>69</v>
      </c>
      <c r="B3" s="269"/>
      <c r="C3" s="269"/>
      <c r="D3" s="269"/>
      <c r="E3" s="269"/>
      <c r="F3" s="269"/>
      <c r="G3" s="269"/>
    </row>
    <row r="4" spans="1:7" ht="15.75">
      <c r="A4" s="289" t="s">
        <v>70</v>
      </c>
      <c r="B4" s="289"/>
      <c r="C4" s="289"/>
      <c r="D4" s="289"/>
      <c r="E4" s="289"/>
      <c r="F4" s="289"/>
      <c r="G4" s="289"/>
    </row>
    <row r="5" spans="1:7" ht="34.5" customHeight="1">
      <c r="A5" s="274" t="s">
        <v>71</v>
      </c>
      <c r="B5" s="274"/>
      <c r="C5" s="274"/>
      <c r="D5" s="274"/>
      <c r="E5" s="274"/>
      <c r="F5" s="274"/>
      <c r="G5" s="274"/>
    </row>
    <row r="6" spans="1:7">
      <c r="A6" s="288" t="s">
        <v>72</v>
      </c>
      <c r="B6" s="288"/>
      <c r="C6" s="288"/>
      <c r="D6" s="288"/>
      <c r="E6" s="288"/>
      <c r="F6" s="288"/>
      <c r="G6" s="288"/>
    </row>
    <row r="7" spans="1:7" ht="121.5" customHeight="1">
      <c r="A7" s="288"/>
      <c r="B7" s="288"/>
      <c r="C7" s="288"/>
      <c r="D7" s="288"/>
      <c r="E7" s="288"/>
      <c r="F7" s="288"/>
      <c r="G7" s="288"/>
    </row>
    <row r="8" spans="1:7" ht="15.75">
      <c r="A8" s="269" t="s">
        <v>282</v>
      </c>
      <c r="B8" s="269"/>
      <c r="C8" s="269"/>
      <c r="D8" s="269"/>
      <c r="E8" s="269"/>
      <c r="F8" s="269"/>
      <c r="G8" s="269"/>
    </row>
    <row r="9" spans="1:7">
      <c r="A9" s="274" t="s">
        <v>73</v>
      </c>
      <c r="B9" s="274"/>
      <c r="C9" s="274"/>
      <c r="D9" s="274"/>
      <c r="E9" s="274"/>
      <c r="F9" s="274"/>
      <c r="G9" s="274"/>
    </row>
    <row r="10" spans="1:7" ht="91.5" customHeight="1">
      <c r="A10" s="274"/>
      <c r="B10" s="274"/>
      <c r="C10" s="274"/>
      <c r="D10" s="274"/>
      <c r="E10" s="274"/>
      <c r="F10" s="274"/>
      <c r="G10" s="274"/>
    </row>
    <row r="11" spans="1:7">
      <c r="A11" s="288" t="s">
        <v>74</v>
      </c>
      <c r="B11" s="288"/>
      <c r="C11" s="288"/>
      <c r="D11" s="288"/>
      <c r="E11" s="288"/>
      <c r="F11" s="288"/>
      <c r="G11" s="288"/>
    </row>
    <row r="12" spans="1:7" ht="19.5" customHeight="1">
      <c r="A12" s="288"/>
      <c r="B12" s="288"/>
      <c r="C12" s="288"/>
      <c r="D12" s="288"/>
      <c r="E12" s="288"/>
      <c r="F12" s="288"/>
      <c r="G12" s="288"/>
    </row>
    <row r="13" spans="1:7" ht="15.75">
      <c r="A13" s="269" t="s">
        <v>75</v>
      </c>
      <c r="B13" s="269"/>
      <c r="C13" s="269"/>
      <c r="D13" s="269"/>
      <c r="E13" s="269"/>
      <c r="F13" s="269"/>
      <c r="G13" s="269"/>
    </row>
    <row r="14" spans="1:7" ht="34.5" customHeight="1">
      <c r="A14" s="274" t="s">
        <v>76</v>
      </c>
      <c r="B14" s="274"/>
      <c r="C14" s="274"/>
      <c r="D14" s="274"/>
      <c r="E14" s="274"/>
      <c r="F14" s="274"/>
      <c r="G14" s="274"/>
    </row>
    <row r="15" spans="1:7" ht="76.5" customHeight="1">
      <c r="A15" s="274"/>
      <c r="B15" s="274"/>
      <c r="C15" s="274"/>
      <c r="D15" s="274"/>
      <c r="E15" s="274"/>
      <c r="F15" s="274"/>
      <c r="G15" s="274"/>
    </row>
    <row r="16" spans="1:7">
      <c r="A16" s="274" t="s">
        <v>77</v>
      </c>
      <c r="B16" s="274"/>
      <c r="C16" s="274"/>
      <c r="D16" s="274"/>
      <c r="E16" s="274"/>
      <c r="F16" s="274"/>
      <c r="G16" s="274"/>
    </row>
    <row r="17" spans="1:7" ht="15.75" customHeight="1">
      <c r="A17" s="274"/>
      <c r="B17" s="274"/>
      <c r="C17" s="274"/>
      <c r="D17" s="274"/>
      <c r="E17" s="274"/>
      <c r="F17" s="274"/>
      <c r="G17" s="274"/>
    </row>
    <row r="18" spans="1:7">
      <c r="A18" s="274" t="s">
        <v>78</v>
      </c>
      <c r="B18" s="274"/>
      <c r="C18" s="274"/>
      <c r="D18" s="274"/>
      <c r="E18" s="274"/>
      <c r="F18" s="274"/>
      <c r="G18" s="274"/>
    </row>
    <row r="19" spans="1:7" ht="18.75" customHeight="1">
      <c r="A19" s="274"/>
      <c r="B19" s="274"/>
      <c r="C19" s="274"/>
      <c r="D19" s="274"/>
      <c r="E19" s="274"/>
      <c r="F19" s="274"/>
      <c r="G19" s="274"/>
    </row>
    <row r="20" spans="1:7" ht="15.75">
      <c r="A20" s="269" t="s">
        <v>79</v>
      </c>
      <c r="B20" s="269"/>
      <c r="C20" s="269"/>
      <c r="D20" s="269"/>
      <c r="E20" s="269"/>
      <c r="F20" s="269"/>
      <c r="G20" s="269"/>
    </row>
    <row r="21" spans="1:7">
      <c r="A21" s="274" t="s">
        <v>80</v>
      </c>
      <c r="B21" s="274"/>
      <c r="C21" s="274"/>
      <c r="D21" s="274"/>
      <c r="E21" s="274"/>
      <c r="F21" s="274"/>
      <c r="G21" s="274"/>
    </row>
    <row r="22" spans="1:7" ht="38.25" customHeight="1">
      <c r="A22" s="274"/>
      <c r="B22" s="274"/>
      <c r="C22" s="274"/>
      <c r="D22" s="274"/>
      <c r="E22" s="274"/>
      <c r="F22" s="274"/>
      <c r="G22" s="274"/>
    </row>
    <row r="23" spans="1:7">
      <c r="A23" s="134"/>
      <c r="B23" s="134"/>
      <c r="C23" s="134"/>
      <c r="D23" s="134"/>
      <c r="E23" s="134"/>
      <c r="F23" s="134"/>
      <c r="G23" s="134"/>
    </row>
    <row r="24" spans="1:7">
      <c r="A24" s="134"/>
      <c r="B24" s="134"/>
      <c r="C24" s="134"/>
      <c r="D24" s="134"/>
      <c r="E24" s="134"/>
      <c r="F24" s="134"/>
      <c r="G24" s="134"/>
    </row>
    <row r="25" spans="1:7" ht="15" customHeight="1">
      <c r="A25" s="133"/>
      <c r="B25" s="135"/>
      <c r="C25" s="135"/>
      <c r="D25" s="135"/>
      <c r="E25" s="135"/>
    </row>
    <row r="26" spans="1:7" ht="15.75">
      <c r="A26" s="132" t="s">
        <v>81</v>
      </c>
      <c r="B26" s="135"/>
      <c r="C26" s="135"/>
      <c r="D26" s="135"/>
      <c r="E26" s="135"/>
    </row>
    <row r="27" spans="1:7">
      <c r="A27" s="274" t="s">
        <v>327</v>
      </c>
      <c r="B27" s="274"/>
      <c r="C27" s="274"/>
      <c r="D27" s="274"/>
      <c r="E27" s="274"/>
      <c r="F27" s="274"/>
      <c r="G27" s="274"/>
    </row>
    <row r="28" spans="1:7" ht="79.5" customHeight="1">
      <c r="A28" s="274"/>
      <c r="B28" s="274"/>
      <c r="C28" s="274"/>
      <c r="D28" s="274"/>
      <c r="E28" s="274"/>
      <c r="F28" s="274"/>
      <c r="G28" s="274"/>
    </row>
    <row r="29" spans="1:7" ht="15.75">
      <c r="A29" s="269" t="s">
        <v>82</v>
      </c>
      <c r="B29" s="269"/>
      <c r="C29" s="269"/>
      <c r="D29" s="269"/>
      <c r="E29" s="269"/>
      <c r="F29" s="269"/>
      <c r="G29" s="269"/>
    </row>
    <row r="30" spans="1:7">
      <c r="A30" s="274" t="s">
        <v>83</v>
      </c>
      <c r="B30" s="274"/>
      <c r="C30" s="274"/>
      <c r="D30" s="274"/>
      <c r="E30" s="274"/>
      <c r="F30" s="274"/>
      <c r="G30" s="274"/>
    </row>
    <row r="31" spans="1:7" ht="22.5" customHeight="1">
      <c r="A31" s="274"/>
      <c r="B31" s="274"/>
      <c r="C31" s="274"/>
      <c r="D31" s="274"/>
      <c r="E31" s="274"/>
      <c r="F31" s="274"/>
      <c r="G31" s="274"/>
    </row>
    <row r="32" spans="1:7" ht="15.75">
      <c r="A32" s="269" t="s">
        <v>84</v>
      </c>
      <c r="B32" s="269"/>
      <c r="C32" s="269"/>
      <c r="D32" s="269"/>
      <c r="E32" s="269"/>
      <c r="F32" s="269"/>
      <c r="G32" s="269"/>
    </row>
    <row r="33" spans="1:7" ht="19.5" customHeight="1">
      <c r="A33" s="286" t="s">
        <v>85</v>
      </c>
      <c r="B33" s="286"/>
      <c r="C33" s="286"/>
      <c r="D33" s="286"/>
      <c r="E33" s="286"/>
      <c r="F33" s="286"/>
      <c r="G33" s="286"/>
    </row>
    <row r="34" spans="1:7" ht="29.25" customHeight="1">
      <c r="A34" s="286"/>
      <c r="B34" s="286"/>
      <c r="C34" s="286"/>
      <c r="D34" s="286"/>
      <c r="E34" s="286"/>
      <c r="F34" s="286"/>
      <c r="G34" s="286"/>
    </row>
    <row r="35" spans="1:7" ht="15.75">
      <c r="A35" s="269" t="s">
        <v>86</v>
      </c>
      <c r="B35" s="269"/>
      <c r="C35" s="269"/>
      <c r="D35" s="269"/>
      <c r="E35" s="269"/>
      <c r="F35" s="269"/>
      <c r="G35" s="269"/>
    </row>
    <row r="36" spans="1:7" ht="15.75" customHeight="1">
      <c r="A36" s="274" t="s">
        <v>87</v>
      </c>
      <c r="B36" s="274"/>
      <c r="C36" s="274"/>
      <c r="D36" s="274"/>
      <c r="E36" s="274"/>
      <c r="F36" s="274"/>
      <c r="G36" s="274"/>
    </row>
    <row r="37" spans="1:7" ht="23.25" customHeight="1">
      <c r="A37" s="274"/>
      <c r="B37" s="274"/>
      <c r="C37" s="274"/>
      <c r="D37" s="274"/>
      <c r="E37" s="274"/>
      <c r="F37" s="274"/>
      <c r="G37" s="274"/>
    </row>
    <row r="38" spans="1:7" ht="15.75">
      <c r="A38" s="269" t="s">
        <v>88</v>
      </c>
      <c r="B38" s="269"/>
      <c r="C38" s="269"/>
      <c r="D38" s="269"/>
      <c r="E38" s="269"/>
      <c r="F38" s="269"/>
      <c r="G38" s="269"/>
    </row>
    <row r="39" spans="1:7">
      <c r="A39" s="274" t="s">
        <v>283</v>
      </c>
      <c r="B39" s="274"/>
      <c r="C39" s="274"/>
      <c r="D39" s="274"/>
      <c r="E39" s="274"/>
      <c r="F39" s="274"/>
      <c r="G39" s="274"/>
    </row>
    <row r="40" spans="1:7" ht="24.75" customHeight="1">
      <c r="A40" s="274"/>
      <c r="B40" s="274"/>
      <c r="C40" s="274"/>
      <c r="D40" s="274"/>
      <c r="E40" s="274"/>
      <c r="F40" s="274"/>
      <c r="G40" s="274"/>
    </row>
    <row r="41" spans="1:7" ht="31.5" customHeight="1">
      <c r="A41" s="274" t="s">
        <v>328</v>
      </c>
      <c r="B41" s="287"/>
      <c r="C41" s="287"/>
      <c r="D41" s="287"/>
      <c r="E41" s="287"/>
      <c r="F41" s="287"/>
      <c r="G41" s="287"/>
    </row>
    <row r="42" spans="1:7" ht="33" customHeight="1">
      <c r="A42" s="274" t="s">
        <v>278</v>
      </c>
      <c r="B42" s="274"/>
      <c r="C42" s="274"/>
      <c r="D42" s="274"/>
      <c r="E42" s="274"/>
      <c r="F42" s="274"/>
      <c r="G42" s="274"/>
    </row>
    <row r="43" spans="1:7" ht="54.75" customHeight="1">
      <c r="A43" s="274" t="s">
        <v>280</v>
      </c>
      <c r="B43" s="274"/>
      <c r="C43" s="274"/>
      <c r="D43" s="274"/>
      <c r="E43" s="274"/>
      <c r="F43" s="274"/>
      <c r="G43" s="274"/>
    </row>
    <row r="44" spans="1:7" ht="38.25" customHeight="1">
      <c r="A44" s="274" t="s">
        <v>279</v>
      </c>
      <c r="B44" s="274"/>
      <c r="C44" s="274"/>
      <c r="D44" s="274"/>
      <c r="E44" s="274"/>
      <c r="F44" s="274"/>
      <c r="G44" s="274"/>
    </row>
    <row r="45" spans="1:7">
      <c r="A45" s="274" t="s">
        <v>281</v>
      </c>
      <c r="B45" s="274"/>
      <c r="C45" s="274"/>
      <c r="D45" s="274"/>
      <c r="E45" s="274"/>
      <c r="F45" s="274"/>
      <c r="G45" s="274"/>
    </row>
    <row r="46" spans="1:7">
      <c r="A46" s="274"/>
      <c r="B46" s="274"/>
      <c r="C46" s="274"/>
      <c r="D46" s="274"/>
      <c r="E46" s="274"/>
      <c r="F46" s="274"/>
      <c r="G46" s="274"/>
    </row>
    <row r="47" spans="1:7">
      <c r="A47" s="134"/>
      <c r="B47" s="134"/>
      <c r="C47" s="134"/>
      <c r="D47" s="134"/>
      <c r="E47" s="134"/>
      <c r="F47" s="134"/>
      <c r="G47" s="134"/>
    </row>
    <row r="48" spans="1:7">
      <c r="A48" s="133"/>
      <c r="B48" s="135"/>
      <c r="C48" s="135"/>
      <c r="D48" s="135"/>
      <c r="E48" s="135"/>
    </row>
    <row r="49" spans="1:7" ht="15.75">
      <c r="A49" s="132" t="s">
        <v>89</v>
      </c>
      <c r="B49" s="135"/>
      <c r="C49" s="135"/>
      <c r="D49" s="135"/>
      <c r="E49" s="135"/>
    </row>
    <row r="50" spans="1:7" ht="15.75">
      <c r="A50" s="132"/>
      <c r="B50" s="135"/>
      <c r="C50" s="135"/>
      <c r="D50" s="135"/>
      <c r="E50" s="135"/>
    </row>
    <row r="51" spans="1:7" ht="30">
      <c r="B51" s="140"/>
      <c r="C51" s="142" t="s">
        <v>90</v>
      </c>
      <c r="D51" s="142" t="s">
        <v>91</v>
      </c>
      <c r="E51" s="142" t="s">
        <v>92</v>
      </c>
    </row>
    <row r="52" spans="1:7">
      <c r="B52" s="139" t="s">
        <v>93</v>
      </c>
      <c r="C52" s="275" t="s">
        <v>94</v>
      </c>
      <c r="D52" s="276"/>
      <c r="E52" s="277"/>
    </row>
    <row r="53" spans="1:7">
      <c r="B53" s="139" t="s">
        <v>95</v>
      </c>
      <c r="C53" s="278"/>
      <c r="D53" s="279"/>
      <c r="E53" s="280"/>
    </row>
    <row r="54" spans="1:7" ht="15.75">
      <c r="A54" s="132"/>
      <c r="B54" s="135"/>
      <c r="C54" s="135"/>
      <c r="D54" s="135"/>
      <c r="E54" s="135"/>
    </row>
    <row r="55" spans="1:7" ht="15.75">
      <c r="A55" s="132"/>
      <c r="B55" s="135"/>
      <c r="C55" s="135"/>
      <c r="D55" s="135"/>
      <c r="E55" s="135"/>
    </row>
    <row r="56" spans="1:7" ht="15.75">
      <c r="A56" s="132" t="s">
        <v>96</v>
      </c>
      <c r="B56" s="135"/>
      <c r="C56" s="135"/>
      <c r="D56" s="135"/>
      <c r="E56" s="135"/>
    </row>
    <row r="57" spans="1:7" ht="15.75">
      <c r="A57" s="132"/>
      <c r="B57" s="135"/>
      <c r="C57" s="135"/>
      <c r="D57" s="135"/>
      <c r="E57" s="135"/>
    </row>
    <row r="58" spans="1:7" ht="45">
      <c r="B58" s="140" t="s">
        <v>97</v>
      </c>
      <c r="C58" s="142" t="s">
        <v>98</v>
      </c>
      <c r="D58" s="142" t="s">
        <v>99</v>
      </c>
      <c r="E58" s="142" t="s">
        <v>100</v>
      </c>
      <c r="F58" s="142" t="s">
        <v>101</v>
      </c>
    </row>
    <row r="59" spans="1:7">
      <c r="B59" s="137" t="s">
        <v>102</v>
      </c>
      <c r="C59" s="275" t="s">
        <v>94</v>
      </c>
      <c r="D59" s="276"/>
      <c r="E59" s="276"/>
      <c r="F59" s="277"/>
    </row>
    <row r="60" spans="1:7">
      <c r="B60" s="137" t="s">
        <v>103</v>
      </c>
      <c r="C60" s="278"/>
      <c r="D60" s="279"/>
      <c r="E60" s="279"/>
      <c r="F60" s="280"/>
    </row>
    <row r="61" spans="1:7" ht="15.75">
      <c r="A61" s="132"/>
      <c r="B61" s="135"/>
      <c r="C61" s="135"/>
      <c r="D61" s="135"/>
      <c r="E61" s="135"/>
    </row>
    <row r="62" spans="1:7" ht="15.75">
      <c r="A62" s="132"/>
      <c r="B62" s="135"/>
      <c r="C62" s="135"/>
      <c r="D62" s="135"/>
      <c r="E62" s="135"/>
    </row>
    <row r="63" spans="1:7" ht="15.75">
      <c r="A63" s="269" t="s">
        <v>104</v>
      </c>
      <c r="B63" s="269"/>
      <c r="C63" s="269"/>
      <c r="D63" s="269"/>
      <c r="E63" s="269"/>
      <c r="F63" s="269"/>
      <c r="G63" s="269"/>
    </row>
    <row r="64" spans="1:7" ht="15.75">
      <c r="A64" s="132" t="s">
        <v>94</v>
      </c>
      <c r="B64" s="135"/>
      <c r="C64" s="135"/>
      <c r="D64" s="135"/>
      <c r="E64" s="135"/>
    </row>
    <row r="65" spans="1:7" ht="15.75">
      <c r="A65" s="132"/>
      <c r="B65" s="135"/>
      <c r="C65" s="135"/>
      <c r="D65" s="135"/>
      <c r="E65" s="135"/>
    </row>
    <row r="66" spans="1:7" ht="15.75">
      <c r="A66" s="281" t="s">
        <v>105</v>
      </c>
      <c r="B66" s="281"/>
      <c r="C66" s="281"/>
      <c r="D66" s="281"/>
      <c r="E66" s="281"/>
      <c r="F66" s="281"/>
      <c r="G66" s="281"/>
    </row>
    <row r="67" spans="1:7" ht="15.75">
      <c r="A67" s="132"/>
      <c r="B67" s="135"/>
      <c r="C67" s="135"/>
      <c r="D67" s="135"/>
      <c r="E67" s="135"/>
    </row>
    <row r="68" spans="1:7">
      <c r="A68" s="282" t="s">
        <v>106</v>
      </c>
      <c r="B68" s="282"/>
      <c r="C68" s="282"/>
      <c r="D68" s="282"/>
      <c r="E68" s="282"/>
      <c r="F68" s="282"/>
      <c r="G68" s="282"/>
    </row>
    <row r="69" spans="1:7" ht="37.5" customHeight="1">
      <c r="A69" s="282"/>
      <c r="B69" s="282"/>
      <c r="C69" s="282"/>
      <c r="D69" s="282"/>
      <c r="E69" s="282"/>
      <c r="F69" s="282"/>
      <c r="G69" s="282"/>
    </row>
    <row r="70" spans="1:7">
      <c r="A70" s="282" t="s">
        <v>107</v>
      </c>
      <c r="B70" s="282"/>
      <c r="C70" s="282"/>
      <c r="D70" s="282"/>
      <c r="E70" s="282"/>
      <c r="F70" s="282"/>
      <c r="G70" s="282"/>
    </row>
    <row r="71" spans="1:7" ht="37.5" customHeight="1">
      <c r="A71" s="282"/>
      <c r="B71" s="282"/>
      <c r="C71" s="282"/>
      <c r="D71" s="282"/>
      <c r="E71" s="282"/>
      <c r="F71" s="282"/>
      <c r="G71" s="282"/>
    </row>
    <row r="72" spans="1:7">
      <c r="A72" s="282" t="s">
        <v>108</v>
      </c>
      <c r="B72" s="282"/>
      <c r="C72" s="282"/>
      <c r="D72" s="282"/>
      <c r="E72" s="282"/>
      <c r="F72" s="282"/>
      <c r="G72" s="282"/>
    </row>
    <row r="73" spans="1:7" ht="25.5" customHeight="1">
      <c r="A73" s="282"/>
      <c r="B73" s="282"/>
      <c r="C73" s="282"/>
      <c r="D73" s="282"/>
      <c r="E73" s="282"/>
      <c r="F73" s="282"/>
      <c r="G73" s="282"/>
    </row>
    <row r="74" spans="1:7" ht="15.75">
      <c r="A74" s="132"/>
      <c r="B74" s="135"/>
      <c r="C74" s="135"/>
      <c r="D74" s="135"/>
      <c r="E74" s="135"/>
    </row>
    <row r="75" spans="1:7" ht="30">
      <c r="B75" s="142" t="s">
        <v>109</v>
      </c>
      <c r="C75" s="142" t="s">
        <v>110</v>
      </c>
      <c r="D75" s="142" t="s">
        <v>111</v>
      </c>
      <c r="E75" s="135"/>
    </row>
    <row r="76" spans="1:7">
      <c r="B76" s="137" t="s">
        <v>112</v>
      </c>
      <c r="C76" s="206">
        <v>930587018</v>
      </c>
      <c r="D76" s="208">
        <v>313307189</v>
      </c>
      <c r="E76" s="135"/>
    </row>
    <row r="77" spans="1:7">
      <c r="B77" s="137" t="s">
        <v>323</v>
      </c>
      <c r="C77" s="206">
        <v>15075474</v>
      </c>
      <c r="D77" s="209">
        <v>1029049</v>
      </c>
      <c r="E77" s="135"/>
    </row>
    <row r="78" spans="1:7">
      <c r="B78" s="137" t="s">
        <v>113</v>
      </c>
      <c r="C78" s="207">
        <v>2431924</v>
      </c>
      <c r="D78" s="209">
        <v>6338721</v>
      </c>
      <c r="E78" s="135"/>
    </row>
    <row r="79" spans="1:7">
      <c r="B79" s="140" t="s">
        <v>114</v>
      </c>
      <c r="C79" s="149">
        <f>+SUM(C76:C78)</f>
        <v>948094416</v>
      </c>
      <c r="D79" s="149">
        <f>+SUM(D76:D78)</f>
        <v>320674959</v>
      </c>
      <c r="E79" s="135"/>
    </row>
    <row r="80" spans="1:7" ht="15.75">
      <c r="A80" s="132"/>
      <c r="B80" s="135"/>
      <c r="C80" s="135"/>
      <c r="D80" s="135"/>
      <c r="E80" s="135"/>
    </row>
    <row r="81" spans="1:5" ht="15.75">
      <c r="A81" s="132"/>
      <c r="B81" s="135"/>
      <c r="C81" s="135"/>
      <c r="D81" s="135"/>
      <c r="E81" s="135"/>
    </row>
    <row r="82" spans="1:5" ht="15.75">
      <c r="A82" s="132"/>
      <c r="B82" s="135"/>
      <c r="C82" s="135"/>
      <c r="D82" s="135"/>
      <c r="E82" s="135"/>
    </row>
    <row r="83" spans="1:5" ht="15.75">
      <c r="A83" s="132" t="s">
        <v>115</v>
      </c>
      <c r="B83" s="135"/>
      <c r="C83" s="135"/>
      <c r="D83" s="135"/>
      <c r="E83" s="135"/>
    </row>
    <row r="84" spans="1:5" ht="15.75">
      <c r="A84" s="132"/>
      <c r="B84" s="135"/>
      <c r="C84" s="135"/>
      <c r="D84" s="135"/>
      <c r="E84" s="135"/>
    </row>
    <row r="85" spans="1:5" ht="15.75">
      <c r="A85" s="132"/>
      <c r="B85" s="135"/>
      <c r="C85" s="135"/>
      <c r="D85" s="135"/>
      <c r="E85" s="135"/>
    </row>
    <row r="86" spans="1:5" ht="30">
      <c r="B86" s="143" t="s">
        <v>116</v>
      </c>
      <c r="C86" s="142" t="s">
        <v>117</v>
      </c>
      <c r="D86" s="142" t="s">
        <v>118</v>
      </c>
      <c r="E86" s="142" t="s">
        <v>119</v>
      </c>
    </row>
    <row r="87" spans="1:5">
      <c r="B87" s="140" t="s">
        <v>120</v>
      </c>
      <c r="C87" s="143"/>
      <c r="D87" s="144"/>
      <c r="E87" s="143"/>
    </row>
    <row r="88" spans="1:5">
      <c r="B88" s="137" t="s">
        <v>121</v>
      </c>
      <c r="C88" s="145">
        <v>114155.913589</v>
      </c>
      <c r="D88" s="146">
        <v>39349601630.219559</v>
      </c>
      <c r="E88" s="146">
        <v>138</v>
      </c>
    </row>
    <row r="89" spans="1:5">
      <c r="B89" s="137" t="s">
        <v>122</v>
      </c>
      <c r="C89" s="145">
        <v>114696.172017</v>
      </c>
      <c r="D89" s="146">
        <v>40459686846.646263</v>
      </c>
      <c r="E89" s="146">
        <v>142</v>
      </c>
    </row>
    <row r="90" spans="1:5">
      <c r="B90" s="137" t="s">
        <v>123</v>
      </c>
      <c r="C90" s="145">
        <v>115217.35582700001</v>
      </c>
      <c r="D90" s="146">
        <v>46830016365.562492</v>
      </c>
      <c r="E90" s="146">
        <v>151</v>
      </c>
    </row>
    <row r="91" spans="1:5">
      <c r="B91" s="140" t="s">
        <v>124</v>
      </c>
      <c r="C91" s="143"/>
      <c r="D91" s="143"/>
      <c r="E91" s="143"/>
    </row>
    <row r="92" spans="1:5">
      <c r="B92" s="137" t="s">
        <v>125</v>
      </c>
      <c r="C92" s="145">
        <v>115735.008025</v>
      </c>
      <c r="D92" s="146">
        <v>43312420930.861389</v>
      </c>
      <c r="E92" s="146">
        <v>154</v>
      </c>
    </row>
    <row r="93" spans="1:5">
      <c r="B93" s="137" t="s">
        <v>126</v>
      </c>
      <c r="C93" s="145">
        <v>116263.05396999999</v>
      </c>
      <c r="D93" s="146">
        <v>45792055490.657158</v>
      </c>
      <c r="E93" s="146">
        <v>170</v>
      </c>
    </row>
    <row r="94" spans="1:5">
      <c r="B94" s="137" t="s">
        <v>127</v>
      </c>
      <c r="C94" s="145">
        <v>116796.994376</v>
      </c>
      <c r="D94" s="146">
        <v>57194267630.884422</v>
      </c>
      <c r="E94" s="146">
        <v>182</v>
      </c>
    </row>
    <row r="95" spans="1:5">
      <c r="B95" s="140" t="s">
        <v>128</v>
      </c>
      <c r="C95" s="145"/>
      <c r="D95" s="147"/>
      <c r="E95" s="143"/>
    </row>
    <row r="96" spans="1:5">
      <c r="B96" s="137" t="s">
        <v>129</v>
      </c>
      <c r="C96" s="145">
        <v>117374.09574999999</v>
      </c>
      <c r="D96" s="146">
        <v>78961787255.20462</v>
      </c>
      <c r="E96" s="146">
        <v>201</v>
      </c>
    </row>
    <row r="97" spans="1:6">
      <c r="B97" s="137" t="s">
        <v>130</v>
      </c>
      <c r="C97" s="145">
        <v>117920.445008</v>
      </c>
      <c r="D97" s="146">
        <v>85342845311.193756</v>
      </c>
      <c r="E97" s="146">
        <v>220</v>
      </c>
    </row>
    <row r="98" spans="1:6">
      <c r="B98" s="137" t="s">
        <v>131</v>
      </c>
      <c r="C98" s="145">
        <v>118420.850582</v>
      </c>
      <c r="D98" s="146">
        <v>99019342061.130814</v>
      </c>
      <c r="E98" s="146">
        <v>241</v>
      </c>
    </row>
    <row r="99" spans="1:6">
      <c r="B99" s="140" t="s">
        <v>132</v>
      </c>
      <c r="C99" s="145"/>
      <c r="D99" s="147"/>
      <c r="E99" s="143"/>
    </row>
    <row r="100" spans="1:6">
      <c r="B100" s="137" t="s">
        <v>133</v>
      </c>
      <c r="C100" s="145"/>
      <c r="D100" s="146"/>
      <c r="E100" s="138"/>
    </row>
    <row r="101" spans="1:6">
      <c r="B101" s="137" t="s">
        <v>134</v>
      </c>
      <c r="C101" s="145"/>
      <c r="D101" s="146"/>
      <c r="E101" s="138"/>
    </row>
    <row r="102" spans="1:6">
      <c r="B102" s="137" t="s">
        <v>135</v>
      </c>
      <c r="C102" s="145"/>
      <c r="D102" s="146"/>
      <c r="E102" s="138"/>
    </row>
    <row r="103" spans="1:6" ht="15.75">
      <c r="A103" s="132"/>
      <c r="B103" s="135"/>
      <c r="C103" s="135"/>
      <c r="D103" s="135"/>
      <c r="E103" s="135"/>
    </row>
    <row r="104" spans="1:6" ht="15.75">
      <c r="A104" s="132"/>
      <c r="B104" s="135"/>
      <c r="C104" s="135"/>
      <c r="D104" s="135"/>
      <c r="E104" s="135"/>
    </row>
    <row r="105" spans="1:6" ht="15.75">
      <c r="A105" s="132" t="s">
        <v>136</v>
      </c>
      <c r="B105" s="135"/>
      <c r="C105" s="135"/>
      <c r="D105" s="135"/>
      <c r="E105" s="135"/>
    </row>
    <row r="106" spans="1:6" ht="15.75">
      <c r="A106" s="132"/>
      <c r="B106" s="135"/>
      <c r="C106" s="135"/>
      <c r="D106" s="135"/>
      <c r="E106" s="135"/>
    </row>
    <row r="107" spans="1:6" ht="15.75">
      <c r="A107" s="132" t="s">
        <v>137</v>
      </c>
      <c r="B107" s="135"/>
      <c r="C107" s="135"/>
      <c r="D107" s="135"/>
      <c r="E107" s="135"/>
    </row>
    <row r="108" spans="1:6">
      <c r="A108" s="274" t="s">
        <v>138</v>
      </c>
      <c r="B108" s="274"/>
      <c r="C108" s="274"/>
      <c r="D108" s="274"/>
      <c r="E108" s="274"/>
      <c r="F108" s="274"/>
    </row>
    <row r="109" spans="1:6" ht="21" customHeight="1">
      <c r="A109" s="274"/>
      <c r="B109" s="274"/>
      <c r="C109" s="274"/>
      <c r="D109" s="274"/>
      <c r="E109" s="274"/>
      <c r="F109" s="274"/>
    </row>
    <row r="110" spans="1:6">
      <c r="B110" s="283" t="s">
        <v>38</v>
      </c>
      <c r="C110" s="284"/>
      <c r="D110" s="285"/>
      <c r="E110" s="135"/>
    </row>
    <row r="111" spans="1:6" ht="30">
      <c r="B111" s="143" t="s">
        <v>17</v>
      </c>
      <c r="C111" s="142" t="s">
        <v>329</v>
      </c>
      <c r="D111" s="142" t="s">
        <v>330</v>
      </c>
      <c r="E111" s="135"/>
    </row>
    <row r="112" spans="1:6">
      <c r="B112" s="137"/>
      <c r="C112" s="137"/>
      <c r="D112" s="137"/>
      <c r="E112" s="135"/>
    </row>
    <row r="113" spans="1:6">
      <c r="B113" s="137" t="s">
        <v>284</v>
      </c>
      <c r="C113" s="141">
        <v>5000000</v>
      </c>
      <c r="D113" s="141">
        <v>5000000</v>
      </c>
      <c r="E113" s="135"/>
    </row>
    <row r="114" spans="1:6">
      <c r="B114" s="137" t="s">
        <v>285</v>
      </c>
      <c r="C114" s="141">
        <v>5002147511</v>
      </c>
      <c r="D114" s="194">
        <v>1704794536</v>
      </c>
      <c r="E114" s="135"/>
      <c r="F114" s="171"/>
    </row>
    <row r="115" spans="1:6">
      <c r="B115" s="137" t="s">
        <v>139</v>
      </c>
      <c r="C115" s="141">
        <v>87237703.612812996</v>
      </c>
      <c r="D115" s="141">
        <v>0</v>
      </c>
      <c r="E115" s="135"/>
    </row>
    <row r="116" spans="1:6">
      <c r="B116" s="140" t="s">
        <v>114</v>
      </c>
      <c r="C116" s="148">
        <f>+SUM(C113:C115)</f>
        <v>5094385214.612813</v>
      </c>
      <c r="D116" s="148">
        <f>+SUM(D113:D115)</f>
        <v>1709794536</v>
      </c>
      <c r="E116" s="135"/>
    </row>
    <row r="117" spans="1:6">
      <c r="B117" s="155"/>
      <c r="C117" s="156"/>
      <c r="D117" s="156"/>
      <c r="E117" s="135"/>
    </row>
    <row r="118" spans="1:6" ht="15.75">
      <c r="A118" s="132"/>
      <c r="B118" s="135"/>
      <c r="C118" s="135"/>
      <c r="D118" s="135"/>
      <c r="E118" s="135"/>
    </row>
    <row r="119" spans="1:6" ht="15.75">
      <c r="A119" s="269" t="s">
        <v>143</v>
      </c>
      <c r="B119" s="269"/>
      <c r="C119" s="269"/>
      <c r="D119" s="269"/>
      <c r="E119" s="269"/>
      <c r="F119" s="269"/>
    </row>
    <row r="120" spans="1:6">
      <c r="A120" s="136"/>
      <c r="B120" s="135"/>
      <c r="C120" s="135"/>
      <c r="D120" s="135"/>
      <c r="E120" s="135"/>
    </row>
    <row r="121" spans="1:6">
      <c r="A121" s="158" t="s">
        <v>277</v>
      </c>
      <c r="B121" s="135"/>
      <c r="C121" s="135"/>
      <c r="D121" s="135"/>
      <c r="E121" s="135"/>
    </row>
    <row r="122" spans="1:6" ht="15.75">
      <c r="A122" s="132"/>
      <c r="B122" s="135"/>
      <c r="C122" s="135"/>
      <c r="D122" s="135"/>
      <c r="E122" s="135"/>
    </row>
    <row r="123" spans="1:6" ht="15.75">
      <c r="A123" s="132" t="s">
        <v>140</v>
      </c>
      <c r="B123" s="135"/>
      <c r="C123" s="135"/>
      <c r="D123" s="135"/>
      <c r="E123" s="135"/>
    </row>
    <row r="124" spans="1:6" ht="15.75">
      <c r="A124" s="132"/>
      <c r="B124" s="135"/>
      <c r="C124" s="135"/>
      <c r="D124" s="135"/>
      <c r="E124" s="135"/>
    </row>
    <row r="125" spans="1:6">
      <c r="B125" s="143" t="s">
        <v>109</v>
      </c>
      <c r="C125" s="142" t="s">
        <v>90</v>
      </c>
      <c r="D125" s="142" t="s">
        <v>91</v>
      </c>
      <c r="E125" s="135"/>
    </row>
    <row r="126" spans="1:6" ht="15" customHeight="1">
      <c r="B126" s="137"/>
      <c r="C126" s="270" t="s">
        <v>141</v>
      </c>
      <c r="D126" s="271"/>
      <c r="E126" s="135"/>
    </row>
    <row r="127" spans="1:6">
      <c r="B127" s="137"/>
      <c r="C127" s="272"/>
      <c r="D127" s="273"/>
      <c r="E127" s="135"/>
    </row>
    <row r="128" spans="1:6">
      <c r="B128" s="143" t="s">
        <v>114</v>
      </c>
      <c r="C128" s="137"/>
      <c r="D128" s="137"/>
      <c r="E128" s="135"/>
    </row>
    <row r="129" spans="1:5" ht="15.75">
      <c r="A129" s="132"/>
      <c r="B129" s="135"/>
      <c r="C129" s="135"/>
      <c r="D129" s="135"/>
      <c r="E129" s="135"/>
    </row>
    <row r="130" spans="1:5">
      <c r="A130" s="136"/>
      <c r="B130" s="135"/>
      <c r="C130" s="135"/>
      <c r="D130" s="135"/>
      <c r="E130" s="135"/>
    </row>
    <row r="131" spans="1:5" ht="15.75">
      <c r="A131" s="132" t="s">
        <v>142</v>
      </c>
      <c r="B131" s="135"/>
      <c r="C131" s="135"/>
      <c r="D131" s="135"/>
      <c r="E131" s="135"/>
    </row>
    <row r="132" spans="1:5">
      <c r="A132" s="136"/>
      <c r="B132" s="135"/>
      <c r="C132" s="135"/>
      <c r="D132" s="135"/>
      <c r="E132" s="135"/>
    </row>
    <row r="133" spans="1:5">
      <c r="B133" s="142" t="s">
        <v>109</v>
      </c>
      <c r="C133" s="142" t="s">
        <v>90</v>
      </c>
      <c r="D133" s="142" t="s">
        <v>91</v>
      </c>
      <c r="E133" s="135"/>
    </row>
    <row r="134" spans="1:5">
      <c r="B134" s="137" t="s">
        <v>30</v>
      </c>
      <c r="C134" s="146">
        <v>167684783</v>
      </c>
      <c r="D134" s="175">
        <v>43903433</v>
      </c>
      <c r="E134" s="135"/>
    </row>
    <row r="135" spans="1:5">
      <c r="B135" s="137"/>
      <c r="C135" s="138"/>
      <c r="D135" s="138"/>
      <c r="E135" s="135"/>
    </row>
    <row r="136" spans="1:5">
      <c r="B136" s="143" t="s">
        <v>114</v>
      </c>
      <c r="C136" s="149">
        <f>SUM(C134:C135)</f>
        <v>167684783</v>
      </c>
      <c r="D136" s="149">
        <f>SUM(D134:D135)</f>
        <v>43903433</v>
      </c>
      <c r="E136" s="135"/>
    </row>
    <row r="137" spans="1:5">
      <c r="A137" s="131"/>
      <c r="B137" s="135"/>
      <c r="C137" s="135"/>
      <c r="D137" s="135"/>
      <c r="E137" s="135"/>
    </row>
    <row r="139" spans="1:5" ht="15.75">
      <c r="A139" s="161" t="s">
        <v>286</v>
      </c>
    </row>
    <row r="141" spans="1:5">
      <c r="A141" s="288" t="s">
        <v>332</v>
      </c>
      <c r="B141" s="288"/>
      <c r="C141" s="288"/>
      <c r="D141" s="288"/>
      <c r="E141" s="288"/>
    </row>
    <row r="142" spans="1:5">
      <c r="A142" s="288"/>
      <c r="B142" s="288"/>
      <c r="C142" s="288"/>
      <c r="D142" s="288"/>
      <c r="E142" s="288"/>
    </row>
    <row r="143" spans="1:5">
      <c r="A143" s="288"/>
      <c r="B143" s="288"/>
      <c r="C143" s="288"/>
      <c r="D143" s="288"/>
      <c r="E143" s="288"/>
    </row>
    <row r="144" spans="1:5">
      <c r="A144" s="288"/>
      <c r="B144" s="288"/>
      <c r="C144" s="288"/>
      <c r="D144" s="288"/>
      <c r="E144" s="288"/>
    </row>
    <row r="145" spans="1:5">
      <c r="A145" s="288"/>
      <c r="B145" s="288"/>
      <c r="C145" s="288"/>
      <c r="D145" s="288"/>
      <c r="E145" s="288"/>
    </row>
    <row r="146" spans="1:5">
      <c r="A146" s="288"/>
      <c r="B146" s="288"/>
      <c r="C146" s="288"/>
      <c r="D146" s="288"/>
      <c r="E146" s="288"/>
    </row>
    <row r="147" spans="1:5">
      <c r="A147" s="288"/>
      <c r="B147" s="288"/>
      <c r="C147" s="288"/>
      <c r="D147" s="288"/>
      <c r="E147" s="288"/>
    </row>
    <row r="148" spans="1:5">
      <c r="A148" s="288"/>
      <c r="B148" s="288"/>
      <c r="C148" s="288"/>
      <c r="D148" s="288"/>
      <c r="E148" s="288"/>
    </row>
    <row r="149" spans="1:5">
      <c r="A149" s="288"/>
      <c r="B149" s="288"/>
      <c r="C149" s="288"/>
      <c r="D149" s="288"/>
      <c r="E149" s="288"/>
    </row>
    <row r="150" spans="1:5">
      <c r="A150" s="288"/>
      <c r="B150" s="288"/>
      <c r="C150" s="288"/>
      <c r="D150" s="288"/>
      <c r="E150" s="288"/>
    </row>
    <row r="151" spans="1:5">
      <c r="A151" s="288"/>
      <c r="B151" s="288"/>
      <c r="C151" s="288"/>
      <c r="D151" s="288"/>
      <c r="E151" s="288"/>
    </row>
    <row r="152" spans="1:5">
      <c r="A152" s="288"/>
      <c r="B152" s="288"/>
      <c r="C152" s="288"/>
      <c r="D152" s="288"/>
      <c r="E152" s="288"/>
    </row>
    <row r="153" spans="1:5">
      <c r="A153" s="288"/>
      <c r="B153" s="288"/>
      <c r="C153" s="288"/>
      <c r="D153" s="288"/>
      <c r="E153" s="288"/>
    </row>
    <row r="154" spans="1:5">
      <c r="A154" s="288"/>
      <c r="B154" s="288"/>
      <c r="C154" s="288"/>
      <c r="D154" s="288"/>
      <c r="E154" s="288"/>
    </row>
    <row r="155" spans="1:5">
      <c r="A155" s="288"/>
      <c r="B155" s="288"/>
      <c r="C155" s="288"/>
      <c r="D155" s="288"/>
      <c r="E155" s="288"/>
    </row>
    <row r="156" spans="1:5">
      <c r="A156" s="288"/>
      <c r="B156" s="288"/>
      <c r="C156" s="288"/>
      <c r="D156" s="288"/>
      <c r="E156" s="288"/>
    </row>
    <row r="157" spans="1:5">
      <c r="A157" s="288"/>
      <c r="B157" s="288"/>
      <c r="C157" s="288"/>
      <c r="D157" s="288"/>
      <c r="E157" s="288"/>
    </row>
    <row r="158" spans="1:5">
      <c r="A158" s="288"/>
      <c r="B158" s="288"/>
      <c r="C158" s="288"/>
      <c r="D158" s="288"/>
      <c r="E158" s="288"/>
    </row>
    <row r="159" spans="1:5">
      <c r="A159" s="288"/>
      <c r="B159" s="288"/>
      <c r="C159" s="288"/>
      <c r="D159" s="288"/>
      <c r="E159" s="288"/>
    </row>
    <row r="160" spans="1:5">
      <c r="A160" s="288"/>
      <c r="B160" s="288"/>
      <c r="C160" s="288"/>
      <c r="D160" s="288"/>
      <c r="E160" s="288"/>
    </row>
    <row r="161" spans="1:5">
      <c r="A161" s="288"/>
      <c r="B161" s="288"/>
      <c r="C161" s="288"/>
      <c r="D161" s="288"/>
      <c r="E161" s="288"/>
    </row>
    <row r="162" spans="1:5">
      <c r="A162" s="288"/>
      <c r="B162" s="288"/>
      <c r="C162" s="288"/>
      <c r="D162" s="288"/>
      <c r="E162" s="288"/>
    </row>
  </sheetData>
  <mergeCells count="40">
    <mergeCell ref="A141:E162"/>
    <mergeCell ref="A27:G28"/>
    <mergeCell ref="A2:G2"/>
    <mergeCell ref="A3:G3"/>
    <mergeCell ref="A4:G4"/>
    <mergeCell ref="A5:G5"/>
    <mergeCell ref="A6:G7"/>
    <mergeCell ref="A8:G8"/>
    <mergeCell ref="A9:G10"/>
    <mergeCell ref="A11:G12"/>
    <mergeCell ref="A13:G13"/>
    <mergeCell ref="A14:G15"/>
    <mergeCell ref="A16:G17"/>
    <mergeCell ref="A18:G19"/>
    <mergeCell ref="A20:G20"/>
    <mergeCell ref="A21:G22"/>
    <mergeCell ref="A44:G44"/>
    <mergeCell ref="A29:G29"/>
    <mergeCell ref="A30:G31"/>
    <mergeCell ref="A32:G32"/>
    <mergeCell ref="A33:G34"/>
    <mergeCell ref="A35:G35"/>
    <mergeCell ref="A36:G37"/>
    <mergeCell ref="A38:G38"/>
    <mergeCell ref="A39:G40"/>
    <mergeCell ref="A41:G41"/>
    <mergeCell ref="A42:G42"/>
    <mergeCell ref="A43:G43"/>
    <mergeCell ref="A119:F119"/>
    <mergeCell ref="C126:D127"/>
    <mergeCell ref="A45:G46"/>
    <mergeCell ref="C52:E53"/>
    <mergeCell ref="C59:F60"/>
    <mergeCell ref="A63:G63"/>
    <mergeCell ref="A66:G66"/>
    <mergeCell ref="A68:G69"/>
    <mergeCell ref="A70:G71"/>
    <mergeCell ref="A72:G73"/>
    <mergeCell ref="A108:F109"/>
    <mergeCell ref="B110:D110"/>
  </mergeCells>
  <hyperlinks>
    <hyperlink ref="A121" location="'7'!A1" display="Ver Cuadro" xr:uid="{00000000-0004-0000-0600-000000000000}"/>
  </hyperlinks>
  <pageMargins left="0.35539215686274511"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31"/>
  <sheetViews>
    <sheetView showGridLines="0" topLeftCell="A103" zoomScale="85" zoomScaleNormal="85" workbookViewId="0">
      <selection activeCell="D136" sqref="D136"/>
    </sheetView>
  </sheetViews>
  <sheetFormatPr baseColWidth="10" defaultColWidth="11.42578125" defaultRowHeight="15"/>
  <cols>
    <col min="1" max="1" width="24.42578125" style="153" customWidth="1"/>
    <col min="2" max="2" width="47.85546875" style="153" bestFit="1" customWidth="1"/>
    <col min="3" max="3" width="23.85546875" style="153" bestFit="1" customWidth="1"/>
    <col min="4" max="4" width="13.28515625" style="153" customWidth="1"/>
    <col min="5" max="5" width="19.7109375" style="153" customWidth="1"/>
    <col min="6" max="6" width="20.28515625" style="153" bestFit="1" customWidth="1"/>
    <col min="7" max="7" width="11.42578125" style="153" bestFit="1" customWidth="1"/>
    <col min="8" max="9" width="17.140625" style="153" bestFit="1" customWidth="1"/>
    <col min="10" max="10" width="17.85546875" style="153" bestFit="1" customWidth="1"/>
    <col min="11" max="11" width="17.140625" style="153" bestFit="1" customWidth="1"/>
    <col min="12" max="16384" width="11.42578125" style="153"/>
  </cols>
  <sheetData>
    <row r="1" spans="1:15">
      <c r="A1" s="290" t="s">
        <v>150</v>
      </c>
      <c r="B1" s="290"/>
    </row>
    <row r="2" spans="1:15" ht="18.75">
      <c r="A2" s="291" t="str">
        <f>+"COMPOSICIÓN DE LAS INVERSIONES DEL FONDO MUTUO CORTO PLAZO GUARANÍES CORRESPONDIENTE AL "&amp;UPPER(TEXT(Indice!$N$3,"DD \D\E MMMM \D\E AAAA"))</f>
        <v>COMPOSICIÓN DE LAS INVERSIONES DEL FONDO MUTUO CORTO PLAZO GUARANÍES CORRESPONDIENTE AL 30 DE SEPTIEMBRE DE 2020</v>
      </c>
      <c r="B2" s="292"/>
      <c r="C2" s="292"/>
      <c r="D2" s="292"/>
      <c r="E2" s="292"/>
      <c r="F2" s="292"/>
      <c r="G2" s="292"/>
      <c r="H2" s="292"/>
      <c r="I2" s="292"/>
    </row>
    <row r="3" spans="1:15" ht="15" customHeight="1">
      <c r="A3"/>
      <c r="B3"/>
      <c r="C3"/>
      <c r="D3"/>
      <c r="E3"/>
      <c r="F3"/>
      <c r="G3"/>
      <c r="H3"/>
      <c r="I3"/>
      <c r="J3"/>
      <c r="K3"/>
      <c r="L3"/>
      <c r="M3"/>
      <c r="N3"/>
    </row>
    <row r="4" spans="1:15" ht="56.25">
      <c r="A4" s="202" t="s">
        <v>151</v>
      </c>
      <c r="B4" s="202" t="s">
        <v>152</v>
      </c>
      <c r="C4" s="202" t="s">
        <v>170</v>
      </c>
      <c r="D4" s="202" t="s">
        <v>171</v>
      </c>
      <c r="E4" s="202" t="s">
        <v>172</v>
      </c>
      <c r="F4" s="202" t="s">
        <v>153</v>
      </c>
      <c r="G4" s="202" t="s">
        <v>173</v>
      </c>
      <c r="H4" s="202" t="s">
        <v>174</v>
      </c>
      <c r="I4" s="202" t="s">
        <v>175</v>
      </c>
      <c r="J4" s="202" t="s">
        <v>176</v>
      </c>
      <c r="K4" s="202" t="s">
        <v>177</v>
      </c>
      <c r="L4" s="202" t="s">
        <v>178</v>
      </c>
      <c r="M4" s="202" t="s">
        <v>179</v>
      </c>
      <c r="N4" s="202" t="s">
        <v>180</v>
      </c>
      <c r="O4"/>
    </row>
    <row r="5" spans="1:15" ht="16.5" customHeight="1">
      <c r="A5" s="154" t="s">
        <v>155</v>
      </c>
      <c r="B5" s="154" t="s">
        <v>159</v>
      </c>
      <c r="C5" s="154" t="s">
        <v>186</v>
      </c>
      <c r="D5" s="154" t="s">
        <v>182</v>
      </c>
      <c r="E5" s="172" t="s">
        <v>192</v>
      </c>
      <c r="F5" s="154" t="s">
        <v>193</v>
      </c>
      <c r="G5" s="154" t="s">
        <v>183</v>
      </c>
      <c r="H5" s="238">
        <v>1033151363</v>
      </c>
      <c r="I5" s="238">
        <v>768074933</v>
      </c>
      <c r="J5" s="238">
        <v>935669038.87303495</v>
      </c>
      <c r="K5" s="238">
        <v>1033151363</v>
      </c>
      <c r="L5" s="173">
        <v>0.1</v>
      </c>
      <c r="M5" s="174" t="s">
        <v>184</v>
      </c>
      <c r="N5" s="173">
        <f>+J5/$C$131</f>
        <v>9.449356250976048E-3</v>
      </c>
      <c r="O5"/>
    </row>
    <row r="6" spans="1:15" ht="16.5" customHeight="1">
      <c r="A6" s="154" t="s">
        <v>155</v>
      </c>
      <c r="B6" s="154" t="s">
        <v>159</v>
      </c>
      <c r="C6" s="154" t="s">
        <v>186</v>
      </c>
      <c r="D6" s="154" t="s">
        <v>182</v>
      </c>
      <c r="E6" s="172" t="s">
        <v>217</v>
      </c>
      <c r="F6" s="154" t="s">
        <v>218</v>
      </c>
      <c r="G6" s="154" t="s">
        <v>183</v>
      </c>
      <c r="H6" s="238">
        <v>225305512</v>
      </c>
      <c r="I6" s="238">
        <v>172021097</v>
      </c>
      <c r="J6" s="238">
        <v>200913256.780065</v>
      </c>
      <c r="K6" s="238">
        <v>225305512</v>
      </c>
      <c r="L6" s="173">
        <v>7.2499999999999995E-2</v>
      </c>
      <c r="M6" s="174" t="s">
        <v>184</v>
      </c>
      <c r="N6" s="173">
        <f t="shared" ref="N6:N69" si="0">+J6/$C$131</f>
        <v>2.029030415653498E-3</v>
      </c>
      <c r="O6"/>
    </row>
    <row r="7" spans="1:15" ht="16.5" customHeight="1">
      <c r="A7" s="154" t="s">
        <v>155</v>
      </c>
      <c r="B7" s="154" t="s">
        <v>194</v>
      </c>
      <c r="C7" s="154" t="s">
        <v>186</v>
      </c>
      <c r="D7" s="154" t="s">
        <v>182</v>
      </c>
      <c r="E7" s="172" t="s">
        <v>209</v>
      </c>
      <c r="F7" s="154" t="s">
        <v>210</v>
      </c>
      <c r="G7" s="154" t="s">
        <v>183</v>
      </c>
      <c r="H7" s="238">
        <v>318172602</v>
      </c>
      <c r="I7" s="238">
        <v>249881658</v>
      </c>
      <c r="J7" s="238">
        <v>301077949.671399</v>
      </c>
      <c r="K7" s="238">
        <v>318172602</v>
      </c>
      <c r="L7" s="173">
        <v>8.2500000000000004E-2</v>
      </c>
      <c r="M7" s="174" t="s">
        <v>184</v>
      </c>
      <c r="N7" s="173">
        <f t="shared" si="0"/>
        <v>3.0405973560748926E-3</v>
      </c>
      <c r="O7"/>
    </row>
    <row r="8" spans="1:15" ht="16.5" customHeight="1">
      <c r="A8" s="154" t="s">
        <v>157</v>
      </c>
      <c r="B8" s="154" t="s">
        <v>194</v>
      </c>
      <c r="C8" s="154" t="s">
        <v>186</v>
      </c>
      <c r="D8" s="154" t="s">
        <v>182</v>
      </c>
      <c r="E8" s="172" t="s">
        <v>203</v>
      </c>
      <c r="F8" s="154" t="s">
        <v>204</v>
      </c>
      <c r="G8" s="154" t="s">
        <v>183</v>
      </c>
      <c r="H8" s="238">
        <v>49551777</v>
      </c>
      <c r="I8" s="238">
        <v>26084437</v>
      </c>
      <c r="J8" s="238">
        <v>34783513.016420297</v>
      </c>
      <c r="K8" s="238">
        <v>49551777</v>
      </c>
      <c r="L8" s="173">
        <v>0.13750000000000001</v>
      </c>
      <c r="M8" s="174" t="s">
        <v>184</v>
      </c>
      <c r="N8" s="173">
        <f t="shared" si="0"/>
        <v>3.512799852269325E-4</v>
      </c>
      <c r="O8"/>
    </row>
    <row r="9" spans="1:15" ht="16.5" customHeight="1">
      <c r="A9" s="154" t="s">
        <v>157</v>
      </c>
      <c r="B9" s="154" t="s">
        <v>194</v>
      </c>
      <c r="C9" s="154" t="s">
        <v>186</v>
      </c>
      <c r="D9" s="154" t="s">
        <v>182</v>
      </c>
      <c r="E9" s="172" t="s">
        <v>195</v>
      </c>
      <c r="F9" s="154" t="s">
        <v>196</v>
      </c>
      <c r="G9" s="154" t="s">
        <v>183</v>
      </c>
      <c r="H9" s="238">
        <v>30658220</v>
      </c>
      <c r="I9" s="238">
        <v>14337479</v>
      </c>
      <c r="J9" s="238">
        <v>20276367.318808299</v>
      </c>
      <c r="K9" s="238">
        <v>30658220</v>
      </c>
      <c r="L9" s="173">
        <v>0.14249999999999999</v>
      </c>
      <c r="M9" s="174" t="s">
        <v>184</v>
      </c>
      <c r="N9" s="173">
        <f t="shared" si="0"/>
        <v>2.0477178394385934E-4</v>
      </c>
      <c r="O9"/>
    </row>
    <row r="10" spans="1:15" ht="16.5" customHeight="1">
      <c r="A10" s="154" t="s">
        <v>155</v>
      </c>
      <c r="B10" s="154" t="s">
        <v>185</v>
      </c>
      <c r="C10" s="154" t="s">
        <v>186</v>
      </c>
      <c r="D10" s="154" t="s">
        <v>182</v>
      </c>
      <c r="E10" s="172" t="s">
        <v>211</v>
      </c>
      <c r="F10" s="154" t="s">
        <v>212</v>
      </c>
      <c r="G10" s="154" t="s">
        <v>183</v>
      </c>
      <c r="H10" s="238">
        <v>249804872</v>
      </c>
      <c r="I10" s="238">
        <v>168306691</v>
      </c>
      <c r="J10" s="238">
        <v>205507392.21694201</v>
      </c>
      <c r="K10" s="238">
        <v>249804872</v>
      </c>
      <c r="L10" s="173">
        <v>0.1</v>
      </c>
      <c r="M10" s="174" t="s">
        <v>184</v>
      </c>
      <c r="N10" s="173">
        <f t="shared" si="0"/>
        <v>2.0754267594510563E-3</v>
      </c>
      <c r="O10"/>
    </row>
    <row r="11" spans="1:15" ht="16.5" customHeight="1">
      <c r="A11" s="154" t="s">
        <v>155</v>
      </c>
      <c r="B11" s="154" t="s">
        <v>185</v>
      </c>
      <c r="C11" s="154" t="s">
        <v>186</v>
      </c>
      <c r="D11" s="154" t="s">
        <v>182</v>
      </c>
      <c r="E11" s="172" t="s">
        <v>216</v>
      </c>
      <c r="F11" s="154" t="s">
        <v>213</v>
      </c>
      <c r="G11" s="154" t="s">
        <v>183</v>
      </c>
      <c r="H11" s="238">
        <v>776750682</v>
      </c>
      <c r="I11" s="238">
        <v>530279227</v>
      </c>
      <c r="J11" s="238">
        <v>644998959.31448901</v>
      </c>
      <c r="K11" s="238">
        <v>776750682</v>
      </c>
      <c r="L11" s="173">
        <v>0.16500000000000001</v>
      </c>
      <c r="M11" s="174" t="s">
        <v>184</v>
      </c>
      <c r="N11" s="173">
        <f t="shared" si="0"/>
        <v>6.5138683603470672E-3</v>
      </c>
      <c r="O11"/>
    </row>
    <row r="12" spans="1:15" ht="16.5" customHeight="1">
      <c r="A12" s="154" t="s">
        <v>155</v>
      </c>
      <c r="B12" s="154" t="s">
        <v>185</v>
      </c>
      <c r="C12" s="154" t="s">
        <v>186</v>
      </c>
      <c r="D12" s="154" t="s">
        <v>182</v>
      </c>
      <c r="E12" s="172" t="s">
        <v>211</v>
      </c>
      <c r="F12" s="154" t="s">
        <v>213</v>
      </c>
      <c r="G12" s="154" t="s">
        <v>183</v>
      </c>
      <c r="H12" s="238">
        <v>763312432</v>
      </c>
      <c r="I12" s="238">
        <v>516062119</v>
      </c>
      <c r="J12" s="238">
        <v>630196999.32489896</v>
      </c>
      <c r="K12" s="238">
        <v>763312432</v>
      </c>
      <c r="L12" s="173">
        <v>0.12</v>
      </c>
      <c r="M12" s="174" t="s">
        <v>184</v>
      </c>
      <c r="N12" s="173">
        <f t="shared" si="0"/>
        <v>6.3643828186187709E-3</v>
      </c>
      <c r="O12"/>
    </row>
    <row r="13" spans="1:15" ht="16.5" customHeight="1">
      <c r="A13" s="154" t="s">
        <v>155</v>
      </c>
      <c r="B13" s="154" t="s">
        <v>185</v>
      </c>
      <c r="C13" s="154" t="s">
        <v>186</v>
      </c>
      <c r="D13" s="154" t="s">
        <v>182</v>
      </c>
      <c r="E13" s="172" t="s">
        <v>197</v>
      </c>
      <c r="F13" s="154" t="s">
        <v>198</v>
      </c>
      <c r="G13" s="154" t="s">
        <v>183</v>
      </c>
      <c r="H13" s="238">
        <v>7669263</v>
      </c>
      <c r="I13" s="238">
        <v>6370565</v>
      </c>
      <c r="J13" s="238">
        <v>7589672.9310827702</v>
      </c>
      <c r="K13" s="238">
        <v>7669263</v>
      </c>
      <c r="L13" s="173">
        <v>0.08</v>
      </c>
      <c r="M13" s="174" t="s">
        <v>184</v>
      </c>
      <c r="N13" s="173">
        <f t="shared" si="0"/>
        <v>7.6648387810898102E-5</v>
      </c>
      <c r="O13"/>
    </row>
    <row r="14" spans="1:15" ht="16.5" customHeight="1">
      <c r="A14" s="154" t="s">
        <v>155</v>
      </c>
      <c r="B14" s="154" t="s">
        <v>185</v>
      </c>
      <c r="C14" s="154" t="s">
        <v>186</v>
      </c>
      <c r="D14" s="154" t="s">
        <v>182</v>
      </c>
      <c r="E14" s="172" t="s">
        <v>197</v>
      </c>
      <c r="F14" s="154" t="s">
        <v>199</v>
      </c>
      <c r="G14" s="154" t="s">
        <v>183</v>
      </c>
      <c r="H14" s="238">
        <v>13496908</v>
      </c>
      <c r="I14" s="238">
        <v>10872187</v>
      </c>
      <c r="J14" s="238">
        <v>13161873.2427525</v>
      </c>
      <c r="K14" s="238">
        <v>13496908</v>
      </c>
      <c r="L14" s="173">
        <v>0.08</v>
      </c>
      <c r="M14" s="174" t="s">
        <v>184</v>
      </c>
      <c r="N14" s="173">
        <f t="shared" si="0"/>
        <v>1.3292224497537766E-4</v>
      </c>
      <c r="O14"/>
    </row>
    <row r="15" spans="1:15" ht="16.5" customHeight="1">
      <c r="A15" s="154" t="s">
        <v>155</v>
      </c>
      <c r="B15" s="154" t="s">
        <v>185</v>
      </c>
      <c r="C15" s="154" t="s">
        <v>186</v>
      </c>
      <c r="D15" s="154" t="s">
        <v>182</v>
      </c>
      <c r="E15" s="172" t="s">
        <v>197</v>
      </c>
      <c r="F15" s="154" t="s">
        <v>200</v>
      </c>
      <c r="G15" s="154" t="s">
        <v>183</v>
      </c>
      <c r="H15" s="238">
        <v>12589473</v>
      </c>
      <c r="I15" s="238">
        <v>10201812</v>
      </c>
      <c r="J15" s="238">
        <v>12124552.876096999</v>
      </c>
      <c r="K15" s="238">
        <v>12589473</v>
      </c>
      <c r="L15" s="173">
        <v>7.0000000000000007E-2</v>
      </c>
      <c r="M15" s="174" t="s">
        <v>184</v>
      </c>
      <c r="N15" s="173">
        <f t="shared" si="0"/>
        <v>1.2244630820319705E-4</v>
      </c>
      <c r="O15"/>
    </row>
    <row r="16" spans="1:15" ht="16.5" customHeight="1">
      <c r="A16" s="154" t="s">
        <v>155</v>
      </c>
      <c r="B16" s="154" t="s">
        <v>185</v>
      </c>
      <c r="C16" s="154" t="s">
        <v>186</v>
      </c>
      <c r="D16" s="154" t="s">
        <v>182</v>
      </c>
      <c r="E16" s="172" t="s">
        <v>197</v>
      </c>
      <c r="F16" s="154" t="s">
        <v>201</v>
      </c>
      <c r="G16" s="154" t="s">
        <v>183</v>
      </c>
      <c r="H16" s="238">
        <v>7199643</v>
      </c>
      <c r="I16" s="238">
        <v>5794302</v>
      </c>
      <c r="J16" s="238">
        <v>7014569.5776348403</v>
      </c>
      <c r="K16" s="238">
        <v>7199643</v>
      </c>
      <c r="L16" s="173">
        <v>0.08</v>
      </c>
      <c r="M16" s="174" t="s">
        <v>184</v>
      </c>
      <c r="N16" s="173">
        <f t="shared" si="0"/>
        <v>7.0840397760905762E-5</v>
      </c>
      <c r="O16"/>
    </row>
    <row r="17" spans="1:15" ht="16.5" customHeight="1">
      <c r="A17" s="154" t="s">
        <v>155</v>
      </c>
      <c r="B17" s="154" t="s">
        <v>185</v>
      </c>
      <c r="C17" s="154" t="s">
        <v>186</v>
      </c>
      <c r="D17" s="154" t="s">
        <v>182</v>
      </c>
      <c r="E17" s="172" t="s">
        <v>197</v>
      </c>
      <c r="F17" s="154" t="s">
        <v>202</v>
      </c>
      <c r="G17" s="154" t="s">
        <v>183</v>
      </c>
      <c r="H17" s="238">
        <v>7910383</v>
      </c>
      <c r="I17" s="238">
        <v>6463106</v>
      </c>
      <c r="J17" s="238">
        <v>7681193.4136622399</v>
      </c>
      <c r="K17" s="238">
        <v>7910383</v>
      </c>
      <c r="L17" s="173">
        <v>7.0000000000000007E-2</v>
      </c>
      <c r="M17" s="174" t="s">
        <v>184</v>
      </c>
      <c r="N17" s="173">
        <f t="shared" si="0"/>
        <v>7.7572656551473597E-5</v>
      </c>
      <c r="O17"/>
    </row>
    <row r="18" spans="1:15" ht="16.5" customHeight="1">
      <c r="A18" s="154" t="s">
        <v>157</v>
      </c>
      <c r="B18" s="154" t="s">
        <v>185</v>
      </c>
      <c r="C18" s="154" t="s">
        <v>186</v>
      </c>
      <c r="D18" s="154" t="s">
        <v>182</v>
      </c>
      <c r="E18" s="172" t="s">
        <v>187</v>
      </c>
      <c r="F18" s="154" t="s">
        <v>188</v>
      </c>
      <c r="G18" s="154" t="s">
        <v>183</v>
      </c>
      <c r="H18" s="238">
        <v>112131506.8493</v>
      </c>
      <c r="I18" s="238">
        <v>80993239</v>
      </c>
      <c r="J18" s="238">
        <v>104664950.918532</v>
      </c>
      <c r="K18" s="238">
        <v>112131506.8493</v>
      </c>
      <c r="L18" s="173">
        <v>0.12</v>
      </c>
      <c r="M18" s="174" t="s">
        <v>184</v>
      </c>
      <c r="N18" s="173">
        <f t="shared" si="0"/>
        <v>1.0570152127843738E-3</v>
      </c>
      <c r="O18"/>
    </row>
    <row r="19" spans="1:15" ht="16.5" customHeight="1">
      <c r="A19" s="154" t="s">
        <v>155</v>
      </c>
      <c r="B19" s="154" t="s">
        <v>185</v>
      </c>
      <c r="C19" s="154" t="s">
        <v>186</v>
      </c>
      <c r="D19" s="154" t="s">
        <v>182</v>
      </c>
      <c r="E19" s="172" t="s">
        <v>214</v>
      </c>
      <c r="F19" s="154" t="s">
        <v>215</v>
      </c>
      <c r="G19" s="154" t="s">
        <v>183</v>
      </c>
      <c r="H19" s="238">
        <v>116642539</v>
      </c>
      <c r="I19" s="238">
        <v>79318997</v>
      </c>
      <c r="J19" s="238">
        <v>96805061.583886802</v>
      </c>
      <c r="K19" s="238">
        <v>116642539</v>
      </c>
      <c r="L19" s="173">
        <v>0.12</v>
      </c>
      <c r="M19" s="174" t="s">
        <v>184</v>
      </c>
      <c r="N19" s="173">
        <f t="shared" si="0"/>
        <v>9.7763789951368463E-4</v>
      </c>
      <c r="O19"/>
    </row>
    <row r="20" spans="1:15" ht="16.5" customHeight="1">
      <c r="A20" s="154" t="s">
        <v>155</v>
      </c>
      <c r="B20" s="154" t="s">
        <v>160</v>
      </c>
      <c r="C20" s="154" t="s">
        <v>181</v>
      </c>
      <c r="D20" s="154" t="s">
        <v>182</v>
      </c>
      <c r="E20" s="172" t="s">
        <v>205</v>
      </c>
      <c r="F20" s="154" t="s">
        <v>206</v>
      </c>
      <c r="G20" s="154" t="s">
        <v>183</v>
      </c>
      <c r="H20" s="238">
        <v>217852054</v>
      </c>
      <c r="I20" s="238">
        <v>169764440</v>
      </c>
      <c r="J20" s="238">
        <v>208027462.73056701</v>
      </c>
      <c r="K20" s="238">
        <v>217852054</v>
      </c>
      <c r="L20" s="173">
        <v>0.09</v>
      </c>
      <c r="M20" s="174" t="s">
        <v>184</v>
      </c>
      <c r="N20" s="173">
        <f t="shared" si="0"/>
        <v>2.1008770448313488E-3</v>
      </c>
      <c r="O20"/>
    </row>
    <row r="21" spans="1:15" ht="16.5" customHeight="1">
      <c r="A21" s="154" t="s">
        <v>155</v>
      </c>
      <c r="B21" s="154" t="s">
        <v>161</v>
      </c>
      <c r="C21" s="154" t="s">
        <v>181</v>
      </c>
      <c r="D21" s="154" t="s">
        <v>182</v>
      </c>
      <c r="E21" s="172" t="s">
        <v>207</v>
      </c>
      <c r="F21" s="154" t="s">
        <v>208</v>
      </c>
      <c r="G21" s="154" t="s">
        <v>183</v>
      </c>
      <c r="H21" s="238">
        <v>253260292</v>
      </c>
      <c r="I21" s="238">
        <v>167856620</v>
      </c>
      <c r="J21" s="238">
        <v>207174775.325883</v>
      </c>
      <c r="K21" s="238">
        <v>253260292</v>
      </c>
      <c r="L21" s="173">
        <v>0.1</v>
      </c>
      <c r="M21" s="174" t="s">
        <v>184</v>
      </c>
      <c r="N21" s="173">
        <f t="shared" si="0"/>
        <v>2.0922657231750462E-3</v>
      </c>
      <c r="O21"/>
    </row>
    <row r="22" spans="1:15" ht="16.5" customHeight="1">
      <c r="A22" s="154" t="s">
        <v>219</v>
      </c>
      <c r="B22" s="154" t="s">
        <v>159</v>
      </c>
      <c r="C22" s="154" t="s">
        <v>186</v>
      </c>
      <c r="D22" s="154" t="s">
        <v>182</v>
      </c>
      <c r="E22" s="172" t="s">
        <v>220</v>
      </c>
      <c r="F22" s="154" t="s">
        <v>221</v>
      </c>
      <c r="G22" s="154" t="s">
        <v>183</v>
      </c>
      <c r="H22" s="238">
        <v>393500478.999955</v>
      </c>
      <c r="I22" s="238">
        <v>319474387</v>
      </c>
      <c r="J22" s="238">
        <v>367226608.39063603</v>
      </c>
      <c r="K22" s="238">
        <v>393500478.999955</v>
      </c>
      <c r="L22" s="173">
        <v>7.2499999999999995E-2</v>
      </c>
      <c r="M22" s="174" t="s">
        <v>184</v>
      </c>
      <c r="N22" s="173">
        <f t="shared" si="0"/>
        <v>3.7086351085211626E-3</v>
      </c>
      <c r="O22"/>
    </row>
    <row r="23" spans="1:15" ht="16.5" customHeight="1">
      <c r="A23" s="154" t="s">
        <v>219</v>
      </c>
      <c r="B23" s="154" t="s">
        <v>159</v>
      </c>
      <c r="C23" s="154" t="s">
        <v>186</v>
      </c>
      <c r="D23" s="154" t="s">
        <v>182</v>
      </c>
      <c r="E23" s="172" t="s">
        <v>223</v>
      </c>
      <c r="F23" s="154" t="s">
        <v>224</v>
      </c>
      <c r="G23" s="154" t="s">
        <v>183</v>
      </c>
      <c r="H23" s="238">
        <v>80378082</v>
      </c>
      <c r="I23" s="238">
        <v>44123326</v>
      </c>
      <c r="J23" s="238">
        <v>51640677.147230998</v>
      </c>
      <c r="K23" s="238">
        <v>80378082</v>
      </c>
      <c r="L23" s="173">
        <v>0.09</v>
      </c>
      <c r="M23" s="174" t="s">
        <v>184</v>
      </c>
      <c r="N23" s="173">
        <f t="shared" si="0"/>
        <v>5.2152110963675708E-4</v>
      </c>
      <c r="O23"/>
    </row>
    <row r="24" spans="1:15" ht="16.5" customHeight="1">
      <c r="A24" s="154" t="s">
        <v>155</v>
      </c>
      <c r="B24" s="154" t="s">
        <v>194</v>
      </c>
      <c r="C24" s="154" t="s">
        <v>186</v>
      </c>
      <c r="D24" s="154" t="s">
        <v>182</v>
      </c>
      <c r="E24" s="172" t="s">
        <v>225</v>
      </c>
      <c r="F24" s="154" t="s">
        <v>226</v>
      </c>
      <c r="G24" s="154" t="s">
        <v>183</v>
      </c>
      <c r="H24" s="238">
        <v>104945206</v>
      </c>
      <c r="I24" s="238">
        <v>87577320</v>
      </c>
      <c r="J24" s="238">
        <v>101760354.23397</v>
      </c>
      <c r="K24" s="238">
        <v>104945206</v>
      </c>
      <c r="L24" s="173">
        <v>9.5000000000000001E-2</v>
      </c>
      <c r="M24" s="174" t="s">
        <v>184</v>
      </c>
      <c r="N24" s="173">
        <f t="shared" si="0"/>
        <v>1.0276815833731793E-3</v>
      </c>
      <c r="O24"/>
    </row>
    <row r="25" spans="1:15" ht="16.5" customHeight="1">
      <c r="A25" s="154" t="s">
        <v>155</v>
      </c>
      <c r="B25" s="154" t="s">
        <v>227</v>
      </c>
      <c r="C25" s="154" t="s">
        <v>181</v>
      </c>
      <c r="D25" s="154" t="s">
        <v>182</v>
      </c>
      <c r="E25" s="172" t="s">
        <v>225</v>
      </c>
      <c r="F25" s="154" t="s">
        <v>228</v>
      </c>
      <c r="G25" s="154" t="s">
        <v>183</v>
      </c>
      <c r="H25" s="238">
        <v>525045662</v>
      </c>
      <c r="I25" s="238">
        <v>433903332</v>
      </c>
      <c r="J25" s="238">
        <v>509801229.89442098</v>
      </c>
      <c r="K25" s="238">
        <v>525045662</v>
      </c>
      <c r="L25" s="173">
        <v>0.1</v>
      </c>
      <c r="M25" s="174" t="s">
        <v>184</v>
      </c>
      <c r="N25" s="173">
        <f t="shared" si="0"/>
        <v>5.1485014875134755E-3</v>
      </c>
      <c r="O25"/>
    </row>
    <row r="26" spans="1:15" ht="16.5" customHeight="1">
      <c r="A26" s="154" t="s">
        <v>155</v>
      </c>
      <c r="B26" s="154" t="s">
        <v>160</v>
      </c>
      <c r="C26" s="154" t="s">
        <v>181</v>
      </c>
      <c r="D26" s="154" t="s">
        <v>182</v>
      </c>
      <c r="E26" s="172" t="s">
        <v>225</v>
      </c>
      <c r="F26" s="154" t="s">
        <v>229</v>
      </c>
      <c r="G26" s="154" t="s">
        <v>183</v>
      </c>
      <c r="H26" s="238">
        <v>108157396</v>
      </c>
      <c r="I26" s="238">
        <v>84666826</v>
      </c>
      <c r="J26" s="238">
        <v>100335650.812581</v>
      </c>
      <c r="K26" s="238">
        <v>108157396</v>
      </c>
      <c r="L26" s="173">
        <v>9.0499999999999997E-2</v>
      </c>
      <c r="M26" s="174" t="s">
        <v>184</v>
      </c>
      <c r="N26" s="173">
        <f t="shared" si="0"/>
        <v>1.0132934507949079E-3</v>
      </c>
      <c r="O26"/>
    </row>
    <row r="27" spans="1:15" ht="16.5" customHeight="1">
      <c r="A27" s="154" t="s">
        <v>166</v>
      </c>
      <c r="B27" s="154" t="s">
        <v>190</v>
      </c>
      <c r="C27" s="154" t="s">
        <v>191</v>
      </c>
      <c r="D27" s="154" t="s">
        <v>182</v>
      </c>
      <c r="E27" s="172" t="s">
        <v>230</v>
      </c>
      <c r="F27" s="154" t="s">
        <v>231</v>
      </c>
      <c r="G27" s="154" t="s">
        <v>183</v>
      </c>
      <c r="H27" s="238">
        <v>1240021917.812</v>
      </c>
      <c r="I27" s="238">
        <v>668995796</v>
      </c>
      <c r="J27" s="238">
        <v>804751945.05263698</v>
      </c>
      <c r="K27" s="238">
        <v>1240021917.812</v>
      </c>
      <c r="L27" s="173">
        <v>0.105</v>
      </c>
      <c r="M27" s="174" t="s">
        <v>184</v>
      </c>
      <c r="N27" s="173">
        <f t="shared" si="0"/>
        <v>8.1272196754820069E-3</v>
      </c>
      <c r="O27"/>
    </row>
    <row r="28" spans="1:15" ht="16.5" customHeight="1">
      <c r="A28" s="154" t="s">
        <v>219</v>
      </c>
      <c r="B28" s="154" t="s">
        <v>159</v>
      </c>
      <c r="C28" s="154" t="s">
        <v>186</v>
      </c>
      <c r="D28" s="154" t="s">
        <v>182</v>
      </c>
      <c r="E28" s="172" t="s">
        <v>232</v>
      </c>
      <c r="F28" s="154" t="s">
        <v>224</v>
      </c>
      <c r="G28" s="154" t="s">
        <v>183</v>
      </c>
      <c r="H28" s="238">
        <v>160756164</v>
      </c>
      <c r="I28" s="238">
        <v>89036339</v>
      </c>
      <c r="J28" s="238">
        <v>103359325.233825</v>
      </c>
      <c r="K28" s="238">
        <v>160756164</v>
      </c>
      <c r="L28" s="173">
        <v>0.09</v>
      </c>
      <c r="M28" s="174" t="s">
        <v>184</v>
      </c>
      <c r="N28" s="173">
        <f t="shared" si="0"/>
        <v>1.0438296506757028E-3</v>
      </c>
      <c r="O28"/>
    </row>
    <row r="29" spans="1:15" ht="16.5" customHeight="1">
      <c r="A29" s="154" t="s">
        <v>166</v>
      </c>
      <c r="B29" s="154" t="s">
        <v>190</v>
      </c>
      <c r="C29" s="154" t="s">
        <v>191</v>
      </c>
      <c r="D29" s="154" t="s">
        <v>182</v>
      </c>
      <c r="E29" s="172" t="s">
        <v>238</v>
      </c>
      <c r="F29" s="154" t="s">
        <v>231</v>
      </c>
      <c r="G29" s="154" t="s">
        <v>183</v>
      </c>
      <c r="H29" s="238">
        <v>124002191.78120001</v>
      </c>
      <c r="I29" s="238">
        <v>67034196</v>
      </c>
      <c r="J29" s="238">
        <v>80476515.9283811</v>
      </c>
      <c r="K29" s="238">
        <v>124002191.78120001</v>
      </c>
      <c r="L29" s="173">
        <v>0.105</v>
      </c>
      <c r="M29" s="174" t="s">
        <v>184</v>
      </c>
      <c r="N29" s="173">
        <f t="shared" si="0"/>
        <v>8.1273531264916673E-4</v>
      </c>
      <c r="O29"/>
    </row>
    <row r="30" spans="1:15" ht="16.5" customHeight="1">
      <c r="A30" s="154" t="s">
        <v>155</v>
      </c>
      <c r="B30" s="154" t="s">
        <v>227</v>
      </c>
      <c r="C30" s="154" t="s">
        <v>181</v>
      </c>
      <c r="D30" s="154" t="s">
        <v>182</v>
      </c>
      <c r="E30" s="172" t="s">
        <v>233</v>
      </c>
      <c r="F30" s="154" t="s">
        <v>234</v>
      </c>
      <c r="G30" s="154" t="s">
        <v>183</v>
      </c>
      <c r="H30" s="238">
        <v>156568494</v>
      </c>
      <c r="I30" s="238">
        <v>129800110</v>
      </c>
      <c r="J30" s="238">
        <v>151080085.73804799</v>
      </c>
      <c r="K30" s="238">
        <v>156568494</v>
      </c>
      <c r="L30" s="173">
        <v>8.7499999999999994E-2</v>
      </c>
      <c r="M30" s="174" t="s">
        <v>184</v>
      </c>
      <c r="N30" s="173">
        <f t="shared" si="0"/>
        <v>1.5257633770657871E-3</v>
      </c>
      <c r="O30"/>
    </row>
    <row r="31" spans="1:15" ht="16.5" customHeight="1">
      <c r="A31" s="154" t="s">
        <v>155</v>
      </c>
      <c r="B31" s="154" t="s">
        <v>160</v>
      </c>
      <c r="C31" s="154" t="s">
        <v>181</v>
      </c>
      <c r="D31" s="154" t="s">
        <v>182</v>
      </c>
      <c r="E31" s="172" t="s">
        <v>235</v>
      </c>
      <c r="F31" s="154" t="s">
        <v>229</v>
      </c>
      <c r="G31" s="154" t="s">
        <v>183</v>
      </c>
      <c r="H31" s="238">
        <v>54078698</v>
      </c>
      <c r="I31" s="238">
        <v>43476585</v>
      </c>
      <c r="J31" s="238">
        <v>50285172.503086202</v>
      </c>
      <c r="K31" s="238">
        <v>54078698</v>
      </c>
      <c r="L31" s="173">
        <v>9.0499999999999997E-2</v>
      </c>
      <c r="M31" s="174" t="s">
        <v>184</v>
      </c>
      <c r="N31" s="173">
        <f t="shared" si="0"/>
        <v>5.0783181807079474E-4</v>
      </c>
      <c r="O31"/>
    </row>
    <row r="32" spans="1:15" ht="16.5" customHeight="1">
      <c r="A32" s="154" t="s">
        <v>155</v>
      </c>
      <c r="B32" s="154" t="s">
        <v>161</v>
      </c>
      <c r="C32" s="154" t="s">
        <v>181</v>
      </c>
      <c r="D32" s="154" t="s">
        <v>182</v>
      </c>
      <c r="E32" s="172" t="s">
        <v>235</v>
      </c>
      <c r="F32" s="154" t="s">
        <v>236</v>
      </c>
      <c r="G32" s="154" t="s">
        <v>183</v>
      </c>
      <c r="H32" s="238">
        <v>66745888</v>
      </c>
      <c r="I32" s="238">
        <v>41719849</v>
      </c>
      <c r="J32" s="238">
        <v>50096967.612842202</v>
      </c>
      <c r="K32" s="238">
        <v>66745888</v>
      </c>
      <c r="L32" s="173">
        <v>0.115</v>
      </c>
      <c r="M32" s="174" t="s">
        <v>184</v>
      </c>
      <c r="N32" s="173">
        <f t="shared" si="0"/>
        <v>5.0593112991910232E-4</v>
      </c>
      <c r="O32"/>
    </row>
    <row r="33" spans="1:15" ht="16.5" customHeight="1">
      <c r="A33" s="154" t="s">
        <v>155</v>
      </c>
      <c r="B33" s="154" t="s">
        <v>194</v>
      </c>
      <c r="C33" s="154" t="s">
        <v>186</v>
      </c>
      <c r="D33" s="154" t="s">
        <v>182</v>
      </c>
      <c r="E33" s="172" t="s">
        <v>240</v>
      </c>
      <c r="F33" s="154" t="s">
        <v>241</v>
      </c>
      <c r="G33" s="154" t="s">
        <v>183</v>
      </c>
      <c r="H33" s="238">
        <v>501205485</v>
      </c>
      <c r="I33" s="238">
        <v>446584177.55075556</v>
      </c>
      <c r="J33" s="238">
        <v>500568024.24238002</v>
      </c>
      <c r="K33" s="238">
        <v>501205485</v>
      </c>
      <c r="L33" s="173">
        <v>0.08</v>
      </c>
      <c r="M33" s="174" t="s">
        <v>184</v>
      </c>
      <c r="N33" s="173">
        <f t="shared" si="0"/>
        <v>5.055255001929485E-3</v>
      </c>
      <c r="O33"/>
    </row>
    <row r="34" spans="1:15" ht="16.5" customHeight="1">
      <c r="A34" s="154" t="s">
        <v>166</v>
      </c>
      <c r="B34" s="154" t="s">
        <v>190</v>
      </c>
      <c r="C34" s="154" t="s">
        <v>191</v>
      </c>
      <c r="D34" s="154" t="s">
        <v>182</v>
      </c>
      <c r="E34" s="172" t="s">
        <v>242</v>
      </c>
      <c r="F34" s="154" t="s">
        <v>231</v>
      </c>
      <c r="G34" s="154" t="s">
        <v>183</v>
      </c>
      <c r="H34" s="238">
        <v>328605808.22017998</v>
      </c>
      <c r="I34" s="238">
        <v>184223368</v>
      </c>
      <c r="J34" s="238">
        <v>213272403.11671999</v>
      </c>
      <c r="K34" s="238">
        <v>328605808.22017998</v>
      </c>
      <c r="L34" s="173">
        <v>0.105</v>
      </c>
      <c r="M34" s="174" t="s">
        <v>184</v>
      </c>
      <c r="N34" s="173">
        <f t="shared" si="0"/>
        <v>2.1538458918967445E-3</v>
      </c>
      <c r="O34"/>
    </row>
    <row r="35" spans="1:15" ht="16.5" customHeight="1">
      <c r="A35" s="154" t="s">
        <v>219</v>
      </c>
      <c r="B35" s="154" t="s">
        <v>260</v>
      </c>
      <c r="C35" s="154" t="s">
        <v>186</v>
      </c>
      <c r="D35" s="154" t="s">
        <v>182</v>
      </c>
      <c r="E35" s="172" t="s">
        <v>261</v>
      </c>
      <c r="F35" s="154" t="s">
        <v>262</v>
      </c>
      <c r="G35" s="154" t="s">
        <v>183</v>
      </c>
      <c r="H35" s="238">
        <v>4226726301.3555598</v>
      </c>
      <c r="I35" s="238">
        <v>3034900235</v>
      </c>
      <c r="J35" s="238">
        <v>3420544634.5387602</v>
      </c>
      <c r="K35" s="238">
        <v>4226726301.3555598</v>
      </c>
      <c r="L35" s="173">
        <v>0.09</v>
      </c>
      <c r="M35" s="174" t="s">
        <v>184</v>
      </c>
      <c r="N35" s="173">
        <f t="shared" si="0"/>
        <v>3.4544206852298469E-2</v>
      </c>
      <c r="O35"/>
    </row>
    <row r="36" spans="1:15" ht="16.5" customHeight="1">
      <c r="A36" s="154" t="s">
        <v>155</v>
      </c>
      <c r="B36" s="154" t="s">
        <v>194</v>
      </c>
      <c r="C36" s="154" t="s">
        <v>186</v>
      </c>
      <c r="D36" s="154" t="s">
        <v>182</v>
      </c>
      <c r="E36" s="172" t="s">
        <v>254</v>
      </c>
      <c r="F36" s="154" t="s">
        <v>256</v>
      </c>
      <c r="G36" s="154" t="s">
        <v>183</v>
      </c>
      <c r="H36" s="238">
        <v>114263013</v>
      </c>
      <c r="I36" s="238">
        <v>91685078</v>
      </c>
      <c r="J36" s="238">
        <v>101904136.607899</v>
      </c>
      <c r="K36" s="238">
        <v>114263013</v>
      </c>
      <c r="L36" s="173">
        <v>9.5000000000000001E-2</v>
      </c>
      <c r="M36" s="174" t="s">
        <v>184</v>
      </c>
      <c r="N36" s="173">
        <f t="shared" si="0"/>
        <v>1.0291336468886104E-3</v>
      </c>
      <c r="O36"/>
    </row>
    <row r="37" spans="1:15" ht="16.5" customHeight="1">
      <c r="A37" s="154" t="s">
        <v>155</v>
      </c>
      <c r="B37" s="154" t="s">
        <v>160</v>
      </c>
      <c r="C37" s="154" t="s">
        <v>181</v>
      </c>
      <c r="D37" s="154" t="s">
        <v>182</v>
      </c>
      <c r="E37" s="172" t="s">
        <v>257</v>
      </c>
      <c r="F37" s="154" t="s">
        <v>229</v>
      </c>
      <c r="G37" s="154" t="s">
        <v>183</v>
      </c>
      <c r="H37" s="238">
        <v>757895183</v>
      </c>
      <c r="I37" s="238">
        <v>643576074</v>
      </c>
      <c r="J37" s="238">
        <v>708068595.48111701</v>
      </c>
      <c r="K37" s="238">
        <v>757895183</v>
      </c>
      <c r="L37" s="173">
        <v>9.0499999999999997E-2</v>
      </c>
      <c r="M37" s="174" t="s">
        <v>184</v>
      </c>
      <c r="N37" s="173">
        <f t="shared" si="0"/>
        <v>7.1508109500855533E-3</v>
      </c>
      <c r="O37"/>
    </row>
    <row r="38" spans="1:15" ht="16.5" customHeight="1">
      <c r="A38" s="154" t="s">
        <v>155</v>
      </c>
      <c r="B38" s="154" t="s">
        <v>161</v>
      </c>
      <c r="C38" s="154" t="s">
        <v>181</v>
      </c>
      <c r="D38" s="154" t="s">
        <v>182</v>
      </c>
      <c r="E38" s="172" t="s">
        <v>263</v>
      </c>
      <c r="F38" s="154" t="s">
        <v>264</v>
      </c>
      <c r="G38" s="154" t="s">
        <v>183</v>
      </c>
      <c r="H38" s="238">
        <v>655876716</v>
      </c>
      <c r="I38" s="238">
        <v>539821367</v>
      </c>
      <c r="J38" s="238">
        <v>597920186.66570997</v>
      </c>
      <c r="K38" s="238">
        <v>655876716</v>
      </c>
      <c r="L38" s="173">
        <v>9.6500001491803808E-2</v>
      </c>
      <c r="M38" s="174" t="s">
        <v>184</v>
      </c>
      <c r="N38" s="173">
        <f t="shared" si="0"/>
        <v>6.0384180930679061E-3</v>
      </c>
      <c r="O38"/>
    </row>
    <row r="39" spans="1:15" ht="16.5" customHeight="1">
      <c r="A39" s="154" t="s">
        <v>155</v>
      </c>
      <c r="B39" s="154" t="s">
        <v>161</v>
      </c>
      <c r="C39" s="154" t="s">
        <v>181</v>
      </c>
      <c r="D39" s="154" t="s">
        <v>182</v>
      </c>
      <c r="E39" s="172" t="s">
        <v>263</v>
      </c>
      <c r="F39" s="154" t="s">
        <v>265</v>
      </c>
      <c r="G39" s="154" t="s">
        <v>183</v>
      </c>
      <c r="H39" s="238">
        <v>160931502</v>
      </c>
      <c r="I39" s="238">
        <v>137360954</v>
      </c>
      <c r="J39" s="238">
        <v>151528845.82028401</v>
      </c>
      <c r="K39" s="238">
        <v>160931502</v>
      </c>
      <c r="L39" s="173">
        <v>9.5000000000000001E-2</v>
      </c>
      <c r="M39" s="174" t="s">
        <v>184</v>
      </c>
      <c r="N39" s="173">
        <f t="shared" si="0"/>
        <v>1.5302954217440773E-3</v>
      </c>
      <c r="O39"/>
    </row>
    <row r="40" spans="1:15" ht="16.5" customHeight="1">
      <c r="A40" s="154" t="s">
        <v>155</v>
      </c>
      <c r="B40" s="154" t="s">
        <v>161</v>
      </c>
      <c r="C40" s="154" t="s">
        <v>181</v>
      </c>
      <c r="D40" s="154" t="s">
        <v>182</v>
      </c>
      <c r="E40" s="172" t="s">
        <v>263</v>
      </c>
      <c r="F40" s="154" t="s">
        <v>266</v>
      </c>
      <c r="G40" s="154" t="s">
        <v>183</v>
      </c>
      <c r="H40" s="238">
        <v>54767107</v>
      </c>
      <c r="I40" s="238">
        <v>46466712</v>
      </c>
      <c r="J40" s="238">
        <v>51285483.102570496</v>
      </c>
      <c r="K40" s="238">
        <v>54767107</v>
      </c>
      <c r="L40" s="173">
        <v>0.12</v>
      </c>
      <c r="M40" s="174" t="s">
        <v>184</v>
      </c>
      <c r="N40" s="173">
        <f t="shared" si="0"/>
        <v>5.1793399183464972E-4</v>
      </c>
      <c r="O40"/>
    </row>
    <row r="41" spans="1:15" ht="16.5" customHeight="1">
      <c r="A41" s="154" t="s">
        <v>155</v>
      </c>
      <c r="B41" s="154" t="s">
        <v>185</v>
      </c>
      <c r="C41" s="154" t="s">
        <v>186</v>
      </c>
      <c r="D41" s="154" t="s">
        <v>182</v>
      </c>
      <c r="E41" s="172" t="s">
        <v>267</v>
      </c>
      <c r="F41" s="154" t="s">
        <v>268</v>
      </c>
      <c r="G41" s="154" t="s">
        <v>183</v>
      </c>
      <c r="H41" s="238">
        <v>1017626710</v>
      </c>
      <c r="I41" s="238">
        <v>706515260</v>
      </c>
      <c r="J41" s="238">
        <v>771307563.85616398</v>
      </c>
      <c r="K41" s="238">
        <v>1017626710</v>
      </c>
      <c r="L41" s="173">
        <v>9.5000000000000001E-2</v>
      </c>
      <c r="M41" s="174" t="s">
        <v>184</v>
      </c>
      <c r="N41" s="173">
        <f t="shared" si="0"/>
        <v>7.7894636320635377E-3</v>
      </c>
      <c r="O41"/>
    </row>
    <row r="42" spans="1:15" ht="16.5" customHeight="1">
      <c r="A42" s="154" t="s">
        <v>155</v>
      </c>
      <c r="B42" s="154" t="s">
        <v>251</v>
      </c>
      <c r="C42" s="154" t="s">
        <v>181</v>
      </c>
      <c r="D42" s="154" t="s">
        <v>182</v>
      </c>
      <c r="E42" s="172" t="s">
        <v>269</v>
      </c>
      <c r="F42" s="154" t="s">
        <v>270</v>
      </c>
      <c r="G42" s="154" t="s">
        <v>183</v>
      </c>
      <c r="H42" s="238">
        <v>656883560</v>
      </c>
      <c r="I42" s="238">
        <v>460772400</v>
      </c>
      <c r="J42" s="238">
        <v>512042637.91541398</v>
      </c>
      <c r="K42" s="238">
        <v>656883560</v>
      </c>
      <c r="L42" s="173">
        <v>0.1125</v>
      </c>
      <c r="M42" s="174" t="s">
        <v>184</v>
      </c>
      <c r="N42" s="173">
        <f t="shared" si="0"/>
        <v>5.1711375500678889E-3</v>
      </c>
      <c r="O42"/>
    </row>
    <row r="43" spans="1:15" ht="16.5" customHeight="1">
      <c r="A43" s="154" t="s">
        <v>155</v>
      </c>
      <c r="B43" s="154" t="s">
        <v>164</v>
      </c>
      <c r="C43" s="154" t="s">
        <v>186</v>
      </c>
      <c r="D43" s="154" t="s">
        <v>182</v>
      </c>
      <c r="E43" s="172" t="s">
        <v>287</v>
      </c>
      <c r="F43" s="154" t="s">
        <v>239</v>
      </c>
      <c r="G43" s="154" t="s">
        <v>183</v>
      </c>
      <c r="H43" s="238">
        <v>540647945</v>
      </c>
      <c r="I43" s="238">
        <v>474457363</v>
      </c>
      <c r="J43" s="238">
        <v>506585990.08701199</v>
      </c>
      <c r="K43" s="238">
        <v>540647945</v>
      </c>
      <c r="L43" s="173">
        <v>7.85E-2</v>
      </c>
      <c r="M43" s="174" t="s">
        <v>184</v>
      </c>
      <c r="N43" s="173">
        <f t="shared" si="0"/>
        <v>5.1160306617083163E-3</v>
      </c>
      <c r="O43"/>
    </row>
    <row r="44" spans="1:15" ht="16.5" customHeight="1">
      <c r="A44" s="154" t="s">
        <v>155</v>
      </c>
      <c r="B44" s="154" t="s">
        <v>246</v>
      </c>
      <c r="C44" s="154" t="s">
        <v>186</v>
      </c>
      <c r="D44" s="154" t="s">
        <v>182</v>
      </c>
      <c r="E44" s="172" t="s">
        <v>287</v>
      </c>
      <c r="F44" s="154" t="s">
        <v>247</v>
      </c>
      <c r="G44" s="154" t="s">
        <v>183</v>
      </c>
      <c r="H44" s="238">
        <v>506891646</v>
      </c>
      <c r="I44" s="238">
        <v>427780806</v>
      </c>
      <c r="J44" s="238">
        <v>460650412.43483597</v>
      </c>
      <c r="K44" s="238">
        <v>506891646</v>
      </c>
      <c r="L44" s="173">
        <v>8.2500000000000004E-2</v>
      </c>
      <c r="M44" s="174" t="s">
        <v>184</v>
      </c>
      <c r="N44" s="173">
        <f t="shared" si="0"/>
        <v>4.6521255630074011E-3</v>
      </c>
      <c r="O44"/>
    </row>
    <row r="45" spans="1:15" ht="16.5" customHeight="1">
      <c r="A45" s="154" t="s">
        <v>155</v>
      </c>
      <c r="B45" s="154" t="s">
        <v>165</v>
      </c>
      <c r="C45" s="154" t="s">
        <v>186</v>
      </c>
      <c r="D45" s="154" t="s">
        <v>182</v>
      </c>
      <c r="E45" s="172" t="s">
        <v>287</v>
      </c>
      <c r="F45" s="154" t="s">
        <v>248</v>
      </c>
      <c r="G45" s="154" t="s">
        <v>183</v>
      </c>
      <c r="H45" s="238">
        <v>500171232</v>
      </c>
      <c r="I45" s="238">
        <v>427359093</v>
      </c>
      <c r="J45" s="238">
        <v>461170300.18848997</v>
      </c>
      <c r="K45" s="238">
        <v>500171232</v>
      </c>
      <c r="L45" s="173">
        <v>8.5000000000000006E-2</v>
      </c>
      <c r="M45" s="174" t="s">
        <v>184</v>
      </c>
      <c r="N45" s="173">
        <f t="shared" si="0"/>
        <v>4.6573759286716466E-3</v>
      </c>
      <c r="O45"/>
    </row>
    <row r="46" spans="1:15" ht="16.5" customHeight="1">
      <c r="A46" s="154" t="s">
        <v>155</v>
      </c>
      <c r="B46" s="154" t="s">
        <v>227</v>
      </c>
      <c r="C46" s="154" t="s">
        <v>181</v>
      </c>
      <c r="D46" s="154" t="s">
        <v>182</v>
      </c>
      <c r="E46" s="172" t="s">
        <v>288</v>
      </c>
      <c r="F46" s="154" t="s">
        <v>289</v>
      </c>
      <c r="G46" s="154" t="s">
        <v>183</v>
      </c>
      <c r="H46" s="238">
        <v>492753420</v>
      </c>
      <c r="I46" s="238">
        <v>382256560</v>
      </c>
      <c r="J46" s="238">
        <v>414622462.63345402</v>
      </c>
      <c r="K46" s="238">
        <v>492753420</v>
      </c>
      <c r="L46" s="173">
        <v>9.2499999999999999E-2</v>
      </c>
      <c r="M46" s="174" t="s">
        <v>184</v>
      </c>
      <c r="N46" s="173">
        <f t="shared" si="0"/>
        <v>4.187287594553132E-3</v>
      </c>
      <c r="O46"/>
    </row>
    <row r="47" spans="1:15" ht="16.5" customHeight="1">
      <c r="A47" s="154" t="s">
        <v>155</v>
      </c>
      <c r="B47" s="154" t="s">
        <v>158</v>
      </c>
      <c r="C47" s="154" t="s">
        <v>186</v>
      </c>
      <c r="D47" s="154" t="s">
        <v>182</v>
      </c>
      <c r="E47" s="172" t="s">
        <v>290</v>
      </c>
      <c r="F47" s="154" t="s">
        <v>291</v>
      </c>
      <c r="G47" s="154" t="s">
        <v>183</v>
      </c>
      <c r="H47" s="238">
        <v>212767466</v>
      </c>
      <c r="I47" s="238">
        <v>189960379</v>
      </c>
      <c r="J47" s="238">
        <v>203620983.88057101</v>
      </c>
      <c r="K47" s="238">
        <v>212767466</v>
      </c>
      <c r="L47" s="173">
        <v>8.5000000000000006E-2</v>
      </c>
      <c r="M47" s="174" t="s">
        <v>184</v>
      </c>
      <c r="N47" s="173">
        <f t="shared" si="0"/>
        <v>2.0563758518495285E-3</v>
      </c>
      <c r="O47"/>
    </row>
    <row r="48" spans="1:15" ht="16.5" customHeight="1">
      <c r="A48" s="154" t="s">
        <v>157</v>
      </c>
      <c r="B48" s="154" t="s">
        <v>185</v>
      </c>
      <c r="C48" s="154" t="s">
        <v>186</v>
      </c>
      <c r="D48" s="154" t="s">
        <v>182</v>
      </c>
      <c r="E48" s="172" t="s">
        <v>292</v>
      </c>
      <c r="F48" s="154" t="s">
        <v>188</v>
      </c>
      <c r="G48" s="154" t="s">
        <v>183</v>
      </c>
      <c r="H48" s="238">
        <v>336394520.54790002</v>
      </c>
      <c r="I48" s="238">
        <v>291356263</v>
      </c>
      <c r="J48" s="238">
        <v>314169096.79578</v>
      </c>
      <c r="K48" s="238">
        <v>336394520.54790002</v>
      </c>
      <c r="L48" s="173">
        <v>0.12</v>
      </c>
      <c r="M48" s="174" t="s">
        <v>184</v>
      </c>
      <c r="N48" s="173">
        <f t="shared" si="0"/>
        <v>3.1728053353633928E-3</v>
      </c>
      <c r="O48"/>
    </row>
    <row r="49" spans="1:15" ht="16.5" customHeight="1">
      <c r="A49" s="154" t="s">
        <v>166</v>
      </c>
      <c r="B49" s="154" t="s">
        <v>190</v>
      </c>
      <c r="C49" s="154" t="s">
        <v>191</v>
      </c>
      <c r="D49" s="154" t="s">
        <v>182</v>
      </c>
      <c r="E49" s="172" t="s">
        <v>293</v>
      </c>
      <c r="F49" s="154" t="s">
        <v>231</v>
      </c>
      <c r="G49" s="154" t="s">
        <v>183</v>
      </c>
      <c r="H49" s="238">
        <v>46500821.917949997</v>
      </c>
      <c r="I49" s="238">
        <v>27661675</v>
      </c>
      <c r="J49" s="238">
        <v>30179594.688396499</v>
      </c>
      <c r="K49" s="238">
        <v>46500821.917949997</v>
      </c>
      <c r="L49" s="173">
        <v>0.105</v>
      </c>
      <c r="M49" s="174" t="s">
        <v>184</v>
      </c>
      <c r="N49" s="173">
        <f t="shared" si="0"/>
        <v>3.0478484364963583E-4</v>
      </c>
      <c r="O49"/>
    </row>
    <row r="50" spans="1:15" ht="16.5" customHeight="1">
      <c r="A50" s="154" t="s">
        <v>166</v>
      </c>
      <c r="B50" s="154" t="s">
        <v>190</v>
      </c>
      <c r="C50" s="154" t="s">
        <v>191</v>
      </c>
      <c r="D50" s="154" t="s">
        <v>182</v>
      </c>
      <c r="E50" s="172" t="s">
        <v>303</v>
      </c>
      <c r="F50" s="154" t="s">
        <v>294</v>
      </c>
      <c r="G50" s="154" t="s">
        <v>183</v>
      </c>
      <c r="H50" s="238">
        <v>234921027.39533001</v>
      </c>
      <c r="I50" s="238">
        <v>115398378</v>
      </c>
      <c r="J50" s="238">
        <v>126157919.97830001</v>
      </c>
      <c r="K50" s="238">
        <v>234921027.39533001</v>
      </c>
      <c r="L50" s="173">
        <v>0.1125</v>
      </c>
      <c r="M50" s="174" t="s">
        <v>184</v>
      </c>
      <c r="N50" s="173">
        <f t="shared" si="0"/>
        <v>1.2740735027343872E-3</v>
      </c>
      <c r="O50"/>
    </row>
    <row r="51" spans="1:15" ht="16.5" customHeight="1">
      <c r="A51" s="154" t="s">
        <v>155</v>
      </c>
      <c r="B51" s="154" t="s">
        <v>253</v>
      </c>
      <c r="C51" s="154" t="s">
        <v>186</v>
      </c>
      <c r="D51" s="154" t="s">
        <v>182</v>
      </c>
      <c r="E51" s="172" t="s">
        <v>295</v>
      </c>
      <c r="F51" s="154" t="s">
        <v>255</v>
      </c>
      <c r="G51" s="154" t="s">
        <v>183</v>
      </c>
      <c r="H51" s="238">
        <v>327450002</v>
      </c>
      <c r="I51" s="238">
        <v>286875506</v>
      </c>
      <c r="J51" s="238">
        <v>307141829.81662798</v>
      </c>
      <c r="K51" s="238">
        <v>327450002</v>
      </c>
      <c r="L51" s="173">
        <v>9.1499999999999998E-2</v>
      </c>
      <c r="M51" s="174" t="s">
        <v>184</v>
      </c>
      <c r="N51" s="173">
        <f t="shared" si="0"/>
        <v>3.1018367060746573E-3</v>
      </c>
      <c r="O51"/>
    </row>
    <row r="52" spans="1:15" ht="16.5" customHeight="1">
      <c r="A52" s="154" t="s">
        <v>155</v>
      </c>
      <c r="B52" s="154" t="s">
        <v>251</v>
      </c>
      <c r="C52" s="154" t="s">
        <v>181</v>
      </c>
      <c r="D52" s="154" t="s">
        <v>182</v>
      </c>
      <c r="E52" s="172" t="s">
        <v>296</v>
      </c>
      <c r="F52" s="154" t="s">
        <v>297</v>
      </c>
      <c r="G52" s="154" t="s">
        <v>183</v>
      </c>
      <c r="H52" s="238">
        <v>154808220</v>
      </c>
      <c r="I52" s="238">
        <v>141110235</v>
      </c>
      <c r="J52" s="238">
        <v>150479774.44416699</v>
      </c>
      <c r="K52" s="238">
        <v>154808220</v>
      </c>
      <c r="L52" s="173">
        <v>0.09</v>
      </c>
      <c r="M52" s="174" t="s">
        <v>184</v>
      </c>
      <c r="N52" s="173">
        <f t="shared" si="0"/>
        <v>1.5197008110924616E-3</v>
      </c>
      <c r="O52"/>
    </row>
    <row r="53" spans="1:15" ht="16.5" customHeight="1">
      <c r="A53" s="154" t="s">
        <v>155</v>
      </c>
      <c r="B53" s="154" t="s">
        <v>251</v>
      </c>
      <c r="C53" s="154" t="s">
        <v>181</v>
      </c>
      <c r="D53" s="154" t="s">
        <v>182</v>
      </c>
      <c r="E53" s="172" t="s">
        <v>296</v>
      </c>
      <c r="F53" s="154" t="s">
        <v>297</v>
      </c>
      <c r="G53" s="154" t="s">
        <v>183</v>
      </c>
      <c r="H53" s="238">
        <v>206509591</v>
      </c>
      <c r="I53" s="238">
        <v>188330684</v>
      </c>
      <c r="J53" s="238">
        <v>200835599.99013901</v>
      </c>
      <c r="K53" s="238">
        <v>206509591</v>
      </c>
      <c r="L53" s="173">
        <v>0.09</v>
      </c>
      <c r="M53" s="174" t="s">
        <v>184</v>
      </c>
      <c r="N53" s="173">
        <f t="shared" si="0"/>
        <v>2.0282461568580999E-3</v>
      </c>
      <c r="O53"/>
    </row>
    <row r="54" spans="1:15" ht="16.5" customHeight="1">
      <c r="A54" s="154" t="s">
        <v>155</v>
      </c>
      <c r="B54" s="154" t="s">
        <v>251</v>
      </c>
      <c r="C54" s="154" t="s">
        <v>181</v>
      </c>
      <c r="D54" s="154" t="s">
        <v>182</v>
      </c>
      <c r="E54" s="172" t="s">
        <v>296</v>
      </c>
      <c r="F54" s="154" t="s">
        <v>298</v>
      </c>
      <c r="G54" s="154" t="s">
        <v>183</v>
      </c>
      <c r="H54" s="238">
        <v>102465753</v>
      </c>
      <c r="I54" s="238">
        <v>95503233.472578317</v>
      </c>
      <c r="J54" s="238">
        <v>101844525.982989</v>
      </c>
      <c r="K54" s="238">
        <v>102465753</v>
      </c>
      <c r="L54" s="173">
        <v>0.09</v>
      </c>
      <c r="M54" s="174" t="s">
        <v>184</v>
      </c>
      <c r="N54" s="173">
        <f t="shared" si="0"/>
        <v>1.0285316369815643E-3</v>
      </c>
      <c r="O54"/>
    </row>
    <row r="55" spans="1:15" ht="16.5" customHeight="1">
      <c r="A55" s="154" t="s">
        <v>155</v>
      </c>
      <c r="B55" s="154" t="s">
        <v>160</v>
      </c>
      <c r="C55" s="154" t="s">
        <v>181</v>
      </c>
      <c r="D55" s="154" t="s">
        <v>182</v>
      </c>
      <c r="E55" s="172" t="s">
        <v>299</v>
      </c>
      <c r="F55" s="154" t="s">
        <v>300</v>
      </c>
      <c r="G55" s="154" t="s">
        <v>183</v>
      </c>
      <c r="H55" s="238">
        <v>147684450</v>
      </c>
      <c r="I55" s="238">
        <v>127751579</v>
      </c>
      <c r="J55" s="238">
        <v>136643729.23566899</v>
      </c>
      <c r="K55" s="238">
        <v>147684450</v>
      </c>
      <c r="L55" s="173">
        <v>9.5000000000000001E-2</v>
      </c>
      <c r="M55" s="174" t="s">
        <v>184</v>
      </c>
      <c r="N55" s="173">
        <f t="shared" si="0"/>
        <v>1.3799700784851503E-3</v>
      </c>
      <c r="O55"/>
    </row>
    <row r="56" spans="1:15" ht="16.5" customHeight="1">
      <c r="A56" s="154" t="s">
        <v>155</v>
      </c>
      <c r="B56" s="154" t="s">
        <v>227</v>
      </c>
      <c r="C56" s="154" t="s">
        <v>181</v>
      </c>
      <c r="D56" s="154" t="s">
        <v>182</v>
      </c>
      <c r="E56" s="172" t="s">
        <v>305</v>
      </c>
      <c r="F56" s="154" t="s">
        <v>306</v>
      </c>
      <c r="G56" s="154" t="s">
        <v>183</v>
      </c>
      <c r="H56" s="238">
        <v>1231461200</v>
      </c>
      <c r="I56" s="238">
        <v>982699288</v>
      </c>
      <c r="J56" s="238">
        <v>1042942360.08683</v>
      </c>
      <c r="K56" s="238">
        <v>1231461200</v>
      </c>
      <c r="L56" s="173">
        <v>9.2499999999999999E-2</v>
      </c>
      <c r="M56" s="174" t="s">
        <v>184</v>
      </c>
      <c r="N56" s="173">
        <f t="shared" si="0"/>
        <v>1.053271349190329E-2</v>
      </c>
      <c r="O56"/>
    </row>
    <row r="57" spans="1:15" ht="16.5" customHeight="1">
      <c r="A57" s="154" t="s">
        <v>155</v>
      </c>
      <c r="B57" s="154" t="s">
        <v>227</v>
      </c>
      <c r="C57" s="154" t="s">
        <v>181</v>
      </c>
      <c r="D57" s="154" t="s">
        <v>182</v>
      </c>
      <c r="E57" s="172" t="s">
        <v>305</v>
      </c>
      <c r="F57" s="154" t="s">
        <v>289</v>
      </c>
      <c r="G57" s="154" t="s">
        <v>183</v>
      </c>
      <c r="H57" s="238">
        <v>246376710</v>
      </c>
      <c r="I57" s="238">
        <v>197022295</v>
      </c>
      <c r="J57" s="238">
        <v>209100484.23525</v>
      </c>
      <c r="K57" s="238">
        <v>246376710</v>
      </c>
      <c r="L57" s="173">
        <v>9.2499999999999999E-2</v>
      </c>
      <c r="M57" s="174" t="s">
        <v>184</v>
      </c>
      <c r="N57" s="173">
        <f t="shared" si="0"/>
        <v>2.1117135287177027E-3</v>
      </c>
      <c r="O57"/>
    </row>
    <row r="58" spans="1:15" ht="16.5" customHeight="1">
      <c r="A58" s="154" t="s">
        <v>219</v>
      </c>
      <c r="B58" s="154" t="s">
        <v>260</v>
      </c>
      <c r="C58" s="154" t="s">
        <v>186</v>
      </c>
      <c r="D58" s="154" t="s">
        <v>182</v>
      </c>
      <c r="E58" s="172" t="s">
        <v>307</v>
      </c>
      <c r="F58" s="154" t="s">
        <v>262</v>
      </c>
      <c r="G58" s="154" t="s">
        <v>183</v>
      </c>
      <c r="H58" s="238">
        <v>486260547.94356</v>
      </c>
      <c r="I58" s="238">
        <v>371289859</v>
      </c>
      <c r="J58" s="238">
        <v>393542787.16309297</v>
      </c>
      <c r="K58" s="238">
        <v>486260547.94356</v>
      </c>
      <c r="L58" s="173">
        <v>0.09</v>
      </c>
      <c r="M58" s="174" t="s">
        <v>184</v>
      </c>
      <c r="N58" s="173">
        <f t="shared" si="0"/>
        <v>3.9744031718577785E-3</v>
      </c>
      <c r="O58"/>
    </row>
    <row r="59" spans="1:15" ht="16.5" customHeight="1">
      <c r="A59" s="154" t="s">
        <v>155</v>
      </c>
      <c r="B59" s="154" t="s">
        <v>194</v>
      </c>
      <c r="C59" s="154" t="s">
        <v>186</v>
      </c>
      <c r="D59" s="154" t="s">
        <v>182</v>
      </c>
      <c r="E59" s="172" t="s">
        <v>308</v>
      </c>
      <c r="F59" s="154" t="s">
        <v>256</v>
      </c>
      <c r="G59" s="154" t="s">
        <v>183</v>
      </c>
      <c r="H59" s="238">
        <v>114263013</v>
      </c>
      <c r="I59" s="238">
        <v>97190047</v>
      </c>
      <c r="J59" s="238">
        <v>102492697.498991</v>
      </c>
      <c r="K59" s="238">
        <v>114263013</v>
      </c>
      <c r="L59" s="173">
        <v>9.5000000000000001E-2</v>
      </c>
      <c r="M59" s="174" t="s">
        <v>184</v>
      </c>
      <c r="N59" s="173">
        <f t="shared" si="0"/>
        <v>1.0350775451093092E-3</v>
      </c>
      <c r="O59"/>
    </row>
    <row r="60" spans="1:15" ht="16.5" customHeight="1">
      <c r="A60" s="154" t="s">
        <v>157</v>
      </c>
      <c r="B60" s="154" t="s">
        <v>185</v>
      </c>
      <c r="C60" s="154" t="s">
        <v>186</v>
      </c>
      <c r="D60" s="154" t="s">
        <v>182</v>
      </c>
      <c r="E60" s="172" t="s">
        <v>310</v>
      </c>
      <c r="F60" s="154" t="s">
        <v>188</v>
      </c>
      <c r="G60" s="154" t="s">
        <v>183</v>
      </c>
      <c r="H60" s="238">
        <v>62793643.835607998</v>
      </c>
      <c r="I60" s="238">
        <v>55643710</v>
      </c>
      <c r="J60" s="238">
        <v>58691368.050948001</v>
      </c>
      <c r="K60" s="238">
        <v>62793643.835607998</v>
      </c>
      <c r="L60" s="173">
        <v>0.12</v>
      </c>
      <c r="M60" s="174" t="s">
        <v>184</v>
      </c>
      <c r="N60" s="173">
        <f t="shared" si="0"/>
        <v>5.9272629800655077E-4</v>
      </c>
      <c r="O60"/>
    </row>
    <row r="61" spans="1:15" ht="16.5" customHeight="1">
      <c r="A61" s="154" t="s">
        <v>166</v>
      </c>
      <c r="B61" s="154" t="s">
        <v>190</v>
      </c>
      <c r="C61" s="154" t="s">
        <v>191</v>
      </c>
      <c r="D61" s="154" t="s">
        <v>182</v>
      </c>
      <c r="E61" s="172" t="s">
        <v>311</v>
      </c>
      <c r="F61" s="154" t="s">
        <v>294</v>
      </c>
      <c r="G61" s="154" t="s">
        <v>183</v>
      </c>
      <c r="H61" s="238">
        <v>1401823835.6049199</v>
      </c>
      <c r="I61" s="238">
        <v>739617314</v>
      </c>
      <c r="J61" s="238">
        <v>784561249.93171299</v>
      </c>
      <c r="K61" s="238">
        <v>1401823835.6049199</v>
      </c>
      <c r="L61" s="173">
        <v>0.1125</v>
      </c>
      <c r="M61" s="174" t="s">
        <v>184</v>
      </c>
      <c r="N61" s="173">
        <f t="shared" si="0"/>
        <v>7.9233130982351522E-3</v>
      </c>
      <c r="O61"/>
    </row>
    <row r="62" spans="1:15" ht="16.5" customHeight="1">
      <c r="A62" s="154" t="s">
        <v>155</v>
      </c>
      <c r="B62" s="154" t="s">
        <v>251</v>
      </c>
      <c r="C62" s="154" t="s">
        <v>181</v>
      </c>
      <c r="D62" s="154" t="s">
        <v>182</v>
      </c>
      <c r="E62" s="172" t="s">
        <v>312</v>
      </c>
      <c r="F62" s="154" t="s">
        <v>313</v>
      </c>
      <c r="G62" s="154" t="s">
        <v>183</v>
      </c>
      <c r="H62" s="238">
        <v>143449179</v>
      </c>
      <c r="I62" s="238">
        <v>134552989</v>
      </c>
      <c r="J62" s="238">
        <v>140674385.460778</v>
      </c>
      <c r="K62" s="238">
        <v>143449179</v>
      </c>
      <c r="L62" s="173">
        <v>8.2500000000000004E-2</v>
      </c>
      <c r="M62" s="174" t="s">
        <v>184</v>
      </c>
      <c r="N62" s="173">
        <f t="shared" si="0"/>
        <v>1.4206758248697304E-3</v>
      </c>
      <c r="O62"/>
    </row>
    <row r="63" spans="1:15" ht="16.5" customHeight="1">
      <c r="A63" s="154" t="s">
        <v>219</v>
      </c>
      <c r="B63" s="154" t="s">
        <v>159</v>
      </c>
      <c r="C63" s="154" t="s">
        <v>186</v>
      </c>
      <c r="D63" s="154" t="s">
        <v>182</v>
      </c>
      <c r="E63" s="172" t="s">
        <v>314</v>
      </c>
      <c r="F63" s="239">
        <v>44477</v>
      </c>
      <c r="G63" s="154" t="s">
        <v>183</v>
      </c>
      <c r="H63" s="238">
        <v>3879582193.9910002</v>
      </c>
      <c r="I63" s="238">
        <v>3518088426</v>
      </c>
      <c r="J63" s="238">
        <v>3646397446.88061</v>
      </c>
      <c r="K63" s="238">
        <v>3879582193.9910002</v>
      </c>
      <c r="L63" s="173">
        <v>7.2499999999999995E-2</v>
      </c>
      <c r="M63" s="174" t="s">
        <v>184</v>
      </c>
      <c r="N63" s="173">
        <f t="shared" si="0"/>
        <v>3.6825102762537698E-2</v>
      </c>
      <c r="O63"/>
    </row>
    <row r="64" spans="1:15" ht="16.5" customHeight="1">
      <c r="A64" s="154" t="s">
        <v>166</v>
      </c>
      <c r="B64" s="154" t="s">
        <v>243</v>
      </c>
      <c r="C64" s="154" t="s">
        <v>244</v>
      </c>
      <c r="D64" s="154" t="s">
        <v>182</v>
      </c>
      <c r="E64" s="172" t="s">
        <v>314</v>
      </c>
      <c r="F64" s="154" t="s">
        <v>245</v>
      </c>
      <c r="G64" s="154" t="s">
        <v>183</v>
      </c>
      <c r="H64" s="238">
        <v>1315616438.3529999</v>
      </c>
      <c r="I64" s="238">
        <v>974060732</v>
      </c>
      <c r="J64" s="238">
        <v>1021020921.3196</v>
      </c>
      <c r="K64" s="238">
        <v>1315616438.3529999</v>
      </c>
      <c r="L64" s="173">
        <v>0.09</v>
      </c>
      <c r="M64" s="174" t="s">
        <v>184</v>
      </c>
      <c r="N64" s="173">
        <f t="shared" si="0"/>
        <v>1.0311328070520738E-2</v>
      </c>
      <c r="O64"/>
    </row>
    <row r="65" spans="1:15" ht="16.5" customHeight="1">
      <c r="A65" s="154" t="s">
        <v>155</v>
      </c>
      <c r="B65" s="154" t="s">
        <v>161</v>
      </c>
      <c r="C65" s="154" t="s">
        <v>181</v>
      </c>
      <c r="D65" s="154" t="s">
        <v>182</v>
      </c>
      <c r="E65" s="172" t="s">
        <v>252</v>
      </c>
      <c r="F65" s="154" t="s">
        <v>315</v>
      </c>
      <c r="G65" s="154" t="s">
        <v>183</v>
      </c>
      <c r="H65" s="238">
        <v>695287670</v>
      </c>
      <c r="I65" s="238">
        <v>484204691</v>
      </c>
      <c r="J65" s="238">
        <v>508173069.22273302</v>
      </c>
      <c r="K65" s="238">
        <v>695287670</v>
      </c>
      <c r="L65" s="173">
        <v>0.09</v>
      </c>
      <c r="M65" s="174" t="s">
        <v>184</v>
      </c>
      <c r="N65" s="173">
        <f t="shared" si="0"/>
        <v>5.1320586326348543E-3</v>
      </c>
      <c r="O65"/>
    </row>
    <row r="66" spans="1:15" ht="16.5" customHeight="1">
      <c r="A66" s="154" t="s">
        <v>155</v>
      </c>
      <c r="B66" s="154" t="s">
        <v>163</v>
      </c>
      <c r="C66" s="154" t="s">
        <v>181</v>
      </c>
      <c r="D66" s="154" t="s">
        <v>182</v>
      </c>
      <c r="E66" s="172" t="s">
        <v>252</v>
      </c>
      <c r="F66" s="154" t="s">
        <v>316</v>
      </c>
      <c r="G66" s="154" t="s">
        <v>183</v>
      </c>
      <c r="H66" s="238">
        <v>579520550</v>
      </c>
      <c r="I66" s="238">
        <v>492704415</v>
      </c>
      <c r="J66" s="238">
        <v>513466236</v>
      </c>
      <c r="K66" s="238">
        <v>579520550</v>
      </c>
      <c r="L66" s="173">
        <v>0.09</v>
      </c>
      <c r="M66" s="174" t="s">
        <v>184</v>
      </c>
      <c r="N66" s="173">
        <f t="shared" si="0"/>
        <v>5.1855145198088804E-3</v>
      </c>
      <c r="O66"/>
    </row>
    <row r="67" spans="1:15" ht="16.5" customHeight="1">
      <c r="A67" s="154" t="s">
        <v>155</v>
      </c>
      <c r="B67" s="154" t="s">
        <v>227</v>
      </c>
      <c r="C67" s="154" t="s">
        <v>181</v>
      </c>
      <c r="D67" s="154" t="s">
        <v>182</v>
      </c>
      <c r="E67" s="172" t="s">
        <v>318</v>
      </c>
      <c r="F67" s="154" t="s">
        <v>319</v>
      </c>
      <c r="G67" s="154" t="s">
        <v>183</v>
      </c>
      <c r="H67" s="238">
        <v>184750855</v>
      </c>
      <c r="I67" s="238">
        <v>147869012</v>
      </c>
      <c r="J67" s="238">
        <v>155207945.830991</v>
      </c>
      <c r="K67" s="238">
        <v>184750855</v>
      </c>
      <c r="L67" s="173">
        <v>9.2499999999999999E-2</v>
      </c>
      <c r="M67" s="174" t="s">
        <v>184</v>
      </c>
      <c r="N67" s="173">
        <f t="shared" si="0"/>
        <v>1.5674507889089596E-3</v>
      </c>
      <c r="O67"/>
    </row>
    <row r="68" spans="1:15" ht="16.5" customHeight="1">
      <c r="A68" s="154" t="s">
        <v>157</v>
      </c>
      <c r="B68" s="154" t="s">
        <v>185</v>
      </c>
      <c r="C68" s="154" t="s">
        <v>186</v>
      </c>
      <c r="D68" s="154" t="s">
        <v>182</v>
      </c>
      <c r="E68" s="172" t="s">
        <v>311</v>
      </c>
      <c r="F68" s="154" t="s">
        <v>188</v>
      </c>
      <c r="G68" s="154" t="s">
        <v>183</v>
      </c>
      <c r="H68" s="238">
        <v>280328767.12325001</v>
      </c>
      <c r="I68" s="238">
        <v>247241745</v>
      </c>
      <c r="J68" s="238">
        <v>260497129.860219</v>
      </c>
      <c r="K68" s="238">
        <v>280328767.12325001</v>
      </c>
      <c r="L68" s="173">
        <v>0.12</v>
      </c>
      <c r="M68" s="174" t="s">
        <v>184</v>
      </c>
      <c r="N68" s="173">
        <f t="shared" si="0"/>
        <v>2.6307701549799765E-3</v>
      </c>
      <c r="O68"/>
    </row>
    <row r="69" spans="1:15" ht="16.5" customHeight="1">
      <c r="A69" s="154" t="s">
        <v>155</v>
      </c>
      <c r="B69" s="154" t="s">
        <v>227</v>
      </c>
      <c r="C69" s="154" t="s">
        <v>181</v>
      </c>
      <c r="D69" s="154" t="s">
        <v>182</v>
      </c>
      <c r="E69" s="172" t="s">
        <v>320</v>
      </c>
      <c r="F69" s="154" t="s">
        <v>321</v>
      </c>
      <c r="G69" s="154" t="s">
        <v>183</v>
      </c>
      <c r="H69" s="238">
        <v>152903436</v>
      </c>
      <c r="I69" s="238">
        <v>134878691</v>
      </c>
      <c r="J69" s="238">
        <v>140852891.80638799</v>
      </c>
      <c r="K69" s="238">
        <v>152903436</v>
      </c>
      <c r="L69" s="173">
        <v>8.5000000000000006E-2</v>
      </c>
      <c r="M69" s="174" t="s">
        <v>184</v>
      </c>
      <c r="N69" s="173">
        <f t="shared" si="0"/>
        <v>1.4224785670602384E-3</v>
      </c>
      <c r="O69"/>
    </row>
    <row r="70" spans="1:15" ht="16.5" customHeight="1">
      <c r="A70" s="154" t="s">
        <v>155</v>
      </c>
      <c r="B70" s="154" t="s">
        <v>251</v>
      </c>
      <c r="C70" s="154" t="s">
        <v>181</v>
      </c>
      <c r="D70" s="154" t="s">
        <v>182</v>
      </c>
      <c r="E70" s="172" t="s">
        <v>320</v>
      </c>
      <c r="F70" s="154" t="s">
        <v>322</v>
      </c>
      <c r="G70" s="154" t="s">
        <v>183</v>
      </c>
      <c r="H70" s="238">
        <v>331958900</v>
      </c>
      <c r="I70" s="238">
        <v>264401644</v>
      </c>
      <c r="J70" s="238">
        <v>276831201.52274299</v>
      </c>
      <c r="K70" s="238">
        <v>331958900</v>
      </c>
      <c r="L70" s="173">
        <v>0.09</v>
      </c>
      <c r="M70" s="174" t="s">
        <v>184</v>
      </c>
      <c r="N70" s="173">
        <f t="shared" ref="N70:N128" si="1">+J70/$C$131</f>
        <v>2.7957285491938795E-3</v>
      </c>
      <c r="O70"/>
    </row>
    <row r="71" spans="1:15" ht="16.5" customHeight="1">
      <c r="A71" s="154" t="s">
        <v>155</v>
      </c>
      <c r="B71" s="154" t="s">
        <v>161</v>
      </c>
      <c r="C71" s="154" t="s">
        <v>181</v>
      </c>
      <c r="D71" s="154" t="s">
        <v>182</v>
      </c>
      <c r="E71" s="172" t="s">
        <v>333</v>
      </c>
      <c r="F71" s="154" t="s">
        <v>334</v>
      </c>
      <c r="G71" s="154" t="s">
        <v>183</v>
      </c>
      <c r="H71" s="238">
        <v>1040547944</v>
      </c>
      <c r="I71" s="238">
        <v>969937699</v>
      </c>
      <c r="J71" s="238">
        <v>1003479932.79458</v>
      </c>
      <c r="K71" s="238">
        <v>1040547944</v>
      </c>
      <c r="L71" s="173">
        <v>0.08</v>
      </c>
      <c r="M71" s="174" t="s">
        <v>184</v>
      </c>
      <c r="N71" s="173">
        <f t="shared" si="1"/>
        <v>1.0134180978246707E-2</v>
      </c>
      <c r="O71"/>
    </row>
    <row r="72" spans="1:15" ht="15" customHeight="1">
      <c r="A72" s="154" t="s">
        <v>155</v>
      </c>
      <c r="B72" s="154" t="s">
        <v>158</v>
      </c>
      <c r="C72" s="154" t="s">
        <v>186</v>
      </c>
      <c r="D72" s="154" t="s">
        <v>182</v>
      </c>
      <c r="E72" s="172" t="s">
        <v>335</v>
      </c>
      <c r="F72" s="154" t="s">
        <v>336</v>
      </c>
      <c r="G72" s="154" t="s">
        <v>183</v>
      </c>
      <c r="H72" s="238">
        <v>427024660</v>
      </c>
      <c r="I72" s="238">
        <v>396374399</v>
      </c>
      <c r="J72" s="238">
        <v>407981660.727162</v>
      </c>
      <c r="K72" s="238">
        <v>427024660</v>
      </c>
      <c r="L72" s="173">
        <v>0.09</v>
      </c>
      <c r="M72" s="174" t="s">
        <v>184</v>
      </c>
      <c r="N72" s="173">
        <f t="shared" si="1"/>
        <v>4.1202218903375748E-3</v>
      </c>
      <c r="O72"/>
    </row>
    <row r="73" spans="1:15" ht="16.5" customHeight="1">
      <c r="A73" s="154" t="s">
        <v>166</v>
      </c>
      <c r="B73" s="154" t="s">
        <v>243</v>
      </c>
      <c r="C73" s="154" t="s">
        <v>244</v>
      </c>
      <c r="D73" s="154" t="s">
        <v>182</v>
      </c>
      <c r="E73" s="172" t="s">
        <v>337</v>
      </c>
      <c r="F73" s="154" t="s">
        <v>245</v>
      </c>
      <c r="G73" s="154" t="s">
        <v>183</v>
      </c>
      <c r="H73" s="238">
        <v>1315616438.3529999</v>
      </c>
      <c r="I73" s="238">
        <v>997803343</v>
      </c>
      <c r="J73" s="238">
        <v>1027706604.14575</v>
      </c>
      <c r="K73" s="238">
        <v>1315616438.3529999</v>
      </c>
      <c r="L73" s="173">
        <v>0.09</v>
      </c>
      <c r="M73" s="174" t="s">
        <v>184</v>
      </c>
      <c r="N73" s="173">
        <f t="shared" si="1"/>
        <v>1.0378847028806903E-2</v>
      </c>
      <c r="O73"/>
    </row>
    <row r="74" spans="1:15" ht="16.5" customHeight="1">
      <c r="A74" s="154" t="s">
        <v>166</v>
      </c>
      <c r="B74" s="154" t="s">
        <v>249</v>
      </c>
      <c r="C74" s="154" t="s">
        <v>244</v>
      </c>
      <c r="D74" s="154" t="s">
        <v>182</v>
      </c>
      <c r="E74" s="172" t="s">
        <v>338</v>
      </c>
      <c r="F74" s="154" t="s">
        <v>250</v>
      </c>
      <c r="G74" s="154" t="s">
        <v>183</v>
      </c>
      <c r="H74" s="238">
        <v>132722602.7395</v>
      </c>
      <c r="I74" s="238">
        <v>99875413</v>
      </c>
      <c r="J74" s="238">
        <v>102792020.19503801</v>
      </c>
      <c r="K74" s="238">
        <v>132722602.7395</v>
      </c>
      <c r="L74" s="173">
        <v>8.7499999999999994E-2</v>
      </c>
      <c r="M74" s="174" t="s">
        <v>184</v>
      </c>
      <c r="N74" s="173">
        <f t="shared" si="1"/>
        <v>1.0381004160940725E-3</v>
      </c>
      <c r="O74"/>
    </row>
    <row r="75" spans="1:15" ht="16.5" customHeight="1">
      <c r="A75" s="154" t="s">
        <v>166</v>
      </c>
      <c r="B75" s="154" t="s">
        <v>249</v>
      </c>
      <c r="C75" s="154" t="s">
        <v>244</v>
      </c>
      <c r="D75" s="154" t="s">
        <v>182</v>
      </c>
      <c r="E75" s="172" t="s">
        <v>337</v>
      </c>
      <c r="F75" s="154" t="s">
        <v>250</v>
      </c>
      <c r="G75" s="154" t="s">
        <v>183</v>
      </c>
      <c r="H75" s="238">
        <v>2256284246.5714998</v>
      </c>
      <c r="I75" s="238">
        <v>1697882025</v>
      </c>
      <c r="J75" s="238">
        <v>1747464343.31565</v>
      </c>
      <c r="K75" s="238">
        <v>2256284246.5714998</v>
      </c>
      <c r="L75" s="173">
        <v>8.7499999999999994E-2</v>
      </c>
      <c r="M75" s="174" t="s">
        <v>184</v>
      </c>
      <c r="N75" s="173">
        <f t="shared" si="1"/>
        <v>1.7647707073599275E-2</v>
      </c>
      <c r="O75"/>
    </row>
    <row r="76" spans="1:15" ht="16.5" customHeight="1">
      <c r="A76" s="154" t="s">
        <v>155</v>
      </c>
      <c r="B76" s="154" t="s">
        <v>185</v>
      </c>
      <c r="C76" s="154" t="s">
        <v>186</v>
      </c>
      <c r="D76" s="154" t="s">
        <v>182</v>
      </c>
      <c r="E76" s="172" t="s">
        <v>339</v>
      </c>
      <c r="F76" s="154" t="s">
        <v>250</v>
      </c>
      <c r="G76" s="154" t="s">
        <v>183</v>
      </c>
      <c r="H76" s="238">
        <v>2457764388</v>
      </c>
      <c r="I76" s="238">
        <v>1865999091.45</v>
      </c>
      <c r="J76" s="238">
        <v>1918041938.06249</v>
      </c>
      <c r="K76" s="238">
        <v>2457764388</v>
      </c>
      <c r="L76" s="173">
        <v>0.09</v>
      </c>
      <c r="M76" s="174" t="s">
        <v>184</v>
      </c>
      <c r="N76" s="173">
        <f t="shared" si="1"/>
        <v>1.9370376515711947E-2</v>
      </c>
      <c r="O76"/>
    </row>
    <row r="77" spans="1:15" ht="15" customHeight="1">
      <c r="A77" s="154" t="s">
        <v>157</v>
      </c>
      <c r="B77" s="154" t="s">
        <v>185</v>
      </c>
      <c r="C77" s="154" t="s">
        <v>186</v>
      </c>
      <c r="D77" s="154" t="s">
        <v>182</v>
      </c>
      <c r="E77" s="172" t="s">
        <v>340</v>
      </c>
      <c r="F77" s="154" t="s">
        <v>188</v>
      </c>
      <c r="G77" s="154" t="s">
        <v>183</v>
      </c>
      <c r="H77" s="238">
        <v>308361643.83557498</v>
      </c>
      <c r="I77" s="238">
        <v>277294192</v>
      </c>
      <c r="J77" s="238">
        <v>286394581.34732801</v>
      </c>
      <c r="K77" s="238">
        <v>308361643.83557498</v>
      </c>
      <c r="L77" s="173">
        <v>0.12</v>
      </c>
      <c r="M77" s="174" t="s">
        <v>184</v>
      </c>
      <c r="N77" s="173">
        <f t="shared" si="1"/>
        <v>2.8923094759655335E-3</v>
      </c>
      <c r="O77"/>
    </row>
    <row r="78" spans="1:15">
      <c r="A78" s="154" t="s">
        <v>155</v>
      </c>
      <c r="B78" s="154" t="s">
        <v>260</v>
      </c>
      <c r="C78" s="154" t="s">
        <v>186</v>
      </c>
      <c r="D78" s="154" t="s">
        <v>182</v>
      </c>
      <c r="E78" s="172" t="s">
        <v>341</v>
      </c>
      <c r="F78" s="154" t="s">
        <v>342</v>
      </c>
      <c r="G78" s="154" t="s">
        <v>183</v>
      </c>
      <c r="H78" s="238">
        <v>1104219184</v>
      </c>
      <c r="I78" s="238">
        <v>793128888</v>
      </c>
      <c r="J78" s="238">
        <v>812885781.39318097</v>
      </c>
      <c r="K78" s="238">
        <v>1104219184</v>
      </c>
      <c r="L78" s="173">
        <v>0.08</v>
      </c>
      <c r="M78" s="174" t="s">
        <v>184</v>
      </c>
      <c r="N78" s="173">
        <f t="shared" si="1"/>
        <v>8.2093635897035454E-3</v>
      </c>
      <c r="O78"/>
    </row>
    <row r="79" spans="1:15" ht="15" customHeight="1">
      <c r="A79" s="154" t="s">
        <v>166</v>
      </c>
      <c r="B79" s="154" t="s">
        <v>243</v>
      </c>
      <c r="C79" s="154" t="s">
        <v>244</v>
      </c>
      <c r="D79" s="154" t="s">
        <v>182</v>
      </c>
      <c r="E79" s="172" t="s">
        <v>343</v>
      </c>
      <c r="F79" s="154" t="s">
        <v>245</v>
      </c>
      <c r="G79" s="154" t="s">
        <v>183</v>
      </c>
      <c r="H79" s="238">
        <v>756479452.05297506</v>
      </c>
      <c r="I79" s="238">
        <v>589319803</v>
      </c>
      <c r="J79" s="238">
        <v>602455916.77206695</v>
      </c>
      <c r="K79" s="238">
        <v>756479452.05297506</v>
      </c>
      <c r="L79" s="173">
        <v>0.09</v>
      </c>
      <c r="M79" s="174" t="s">
        <v>184</v>
      </c>
      <c r="N79" s="173">
        <f t="shared" si="1"/>
        <v>6.0842245992710686E-3</v>
      </c>
      <c r="O79"/>
    </row>
    <row r="80" spans="1:15" ht="15" customHeight="1">
      <c r="A80" s="154" t="s">
        <v>155</v>
      </c>
      <c r="B80" s="154" t="s">
        <v>161</v>
      </c>
      <c r="C80" s="154" t="s">
        <v>181</v>
      </c>
      <c r="D80" s="154" t="s">
        <v>182</v>
      </c>
      <c r="E80" s="172" t="s">
        <v>343</v>
      </c>
      <c r="F80" s="154" t="s">
        <v>344</v>
      </c>
      <c r="G80" s="154" t="s">
        <v>183</v>
      </c>
      <c r="H80" s="238">
        <v>223665750</v>
      </c>
      <c r="I80" s="238">
        <v>196851687</v>
      </c>
      <c r="J80" s="238">
        <v>200920632.10104099</v>
      </c>
      <c r="K80" s="238">
        <v>223665750</v>
      </c>
      <c r="L80" s="173">
        <v>7.0000000000000007E-2</v>
      </c>
      <c r="M80" s="174" t="s">
        <v>184</v>
      </c>
      <c r="N80" s="173">
        <f t="shared" si="1"/>
        <v>2.0291048992929816E-3</v>
      </c>
      <c r="O80"/>
    </row>
    <row r="81" spans="1:15" ht="15" customHeight="1">
      <c r="A81" s="154" t="s">
        <v>157</v>
      </c>
      <c r="B81" s="154" t="s">
        <v>194</v>
      </c>
      <c r="C81" s="154" t="s">
        <v>186</v>
      </c>
      <c r="D81" s="154" t="s">
        <v>182</v>
      </c>
      <c r="E81" s="172" t="s">
        <v>345</v>
      </c>
      <c r="F81" s="154" t="s">
        <v>346</v>
      </c>
      <c r="G81" s="154" t="s">
        <v>183</v>
      </c>
      <c r="H81" s="238">
        <v>58032219.177956998</v>
      </c>
      <c r="I81" s="238">
        <v>40630075</v>
      </c>
      <c r="J81" s="238">
        <v>41703912.374134101</v>
      </c>
      <c r="K81" s="238">
        <v>58032219.177956998</v>
      </c>
      <c r="L81" s="173">
        <v>0.12</v>
      </c>
      <c r="M81" s="174" t="s">
        <v>184</v>
      </c>
      <c r="N81" s="173">
        <f t="shared" si="1"/>
        <v>4.2116935445178839E-4</v>
      </c>
      <c r="O81"/>
    </row>
    <row r="82" spans="1:15" ht="15" customHeight="1">
      <c r="A82" s="154" t="s">
        <v>166</v>
      </c>
      <c r="B82" s="154" t="s">
        <v>190</v>
      </c>
      <c r="C82" s="154" t="s">
        <v>191</v>
      </c>
      <c r="D82" s="154" t="s">
        <v>182</v>
      </c>
      <c r="E82" s="172" t="s">
        <v>345</v>
      </c>
      <c r="F82" s="154" t="s">
        <v>231</v>
      </c>
      <c r="G82" s="154" t="s">
        <v>183</v>
      </c>
      <c r="H82" s="238">
        <v>153452712.32923499</v>
      </c>
      <c r="I82" s="238">
        <v>107585874</v>
      </c>
      <c r="J82" s="238">
        <v>107657492.240943</v>
      </c>
      <c r="K82" s="238">
        <v>153452712.32923499</v>
      </c>
      <c r="L82" s="173">
        <v>0.105</v>
      </c>
      <c r="M82" s="174" t="s">
        <v>184</v>
      </c>
      <c r="N82" s="173">
        <f t="shared" si="1"/>
        <v>1.0872369983478754E-3</v>
      </c>
      <c r="O82"/>
    </row>
    <row r="83" spans="1:15" ht="15" customHeight="1">
      <c r="A83" s="154" t="s">
        <v>155</v>
      </c>
      <c r="B83" s="154" t="s">
        <v>260</v>
      </c>
      <c r="C83" s="154" t="s">
        <v>186</v>
      </c>
      <c r="D83" s="154" t="s">
        <v>182</v>
      </c>
      <c r="E83" s="172" t="s">
        <v>345</v>
      </c>
      <c r="F83" s="154" t="s">
        <v>347</v>
      </c>
      <c r="G83" s="154" t="s">
        <v>183</v>
      </c>
      <c r="H83" s="238">
        <v>1656328776</v>
      </c>
      <c r="I83" s="238">
        <v>1190694520</v>
      </c>
      <c r="J83" s="238">
        <v>1217279017.47226</v>
      </c>
      <c r="K83" s="238">
        <v>1656328776</v>
      </c>
      <c r="L83" s="173">
        <v>0.08</v>
      </c>
      <c r="M83" s="174" t="s">
        <v>184</v>
      </c>
      <c r="N83" s="173">
        <f t="shared" si="1"/>
        <v>1.2293345846719105E-2</v>
      </c>
      <c r="O83"/>
    </row>
    <row r="84" spans="1:15" ht="15" customHeight="1">
      <c r="A84" s="154" t="s">
        <v>155</v>
      </c>
      <c r="B84" s="154" t="s">
        <v>251</v>
      </c>
      <c r="C84" s="154" t="s">
        <v>181</v>
      </c>
      <c r="D84" s="154" t="s">
        <v>182</v>
      </c>
      <c r="E84" s="172" t="s">
        <v>345</v>
      </c>
      <c r="F84" s="154" t="s">
        <v>348</v>
      </c>
      <c r="G84" s="154" t="s">
        <v>183</v>
      </c>
      <c r="H84" s="238">
        <v>747162741</v>
      </c>
      <c r="I84" s="238">
        <v>569854314</v>
      </c>
      <c r="J84" s="238">
        <v>585455411.60488999</v>
      </c>
      <c r="K84" s="238">
        <v>747162741</v>
      </c>
      <c r="L84" s="173">
        <v>0.11</v>
      </c>
      <c r="M84" s="174" t="s">
        <v>184</v>
      </c>
      <c r="N84" s="173">
        <f t="shared" si="1"/>
        <v>5.9125358684301915E-3</v>
      </c>
      <c r="O84"/>
    </row>
    <row r="85" spans="1:15">
      <c r="A85" s="154" t="s">
        <v>155</v>
      </c>
      <c r="B85" s="154" t="s">
        <v>349</v>
      </c>
      <c r="C85" s="154" t="s">
        <v>186</v>
      </c>
      <c r="D85" s="154" t="s">
        <v>182</v>
      </c>
      <c r="E85" s="172" t="s">
        <v>350</v>
      </c>
      <c r="F85" s="154" t="s">
        <v>351</v>
      </c>
      <c r="G85" s="154" t="s">
        <v>183</v>
      </c>
      <c r="H85" s="238">
        <v>1078595892</v>
      </c>
      <c r="I85" s="238">
        <v>985162738</v>
      </c>
      <c r="J85" s="238">
        <v>1002724257.83034</v>
      </c>
      <c r="K85" s="238">
        <v>1078595892</v>
      </c>
      <c r="L85" s="173">
        <v>6.25E-2</v>
      </c>
      <c r="M85" s="174" t="s">
        <v>184</v>
      </c>
      <c r="N85" s="173">
        <f t="shared" si="1"/>
        <v>1.0126549388816701E-2</v>
      </c>
      <c r="O85"/>
    </row>
    <row r="86" spans="1:15" ht="15" customHeight="1">
      <c r="A86" s="154" t="s">
        <v>155</v>
      </c>
      <c r="B86" s="154" t="s">
        <v>251</v>
      </c>
      <c r="C86" s="154" t="s">
        <v>181</v>
      </c>
      <c r="D86" s="154" t="s">
        <v>182</v>
      </c>
      <c r="E86" s="172" t="s">
        <v>352</v>
      </c>
      <c r="F86" s="154" t="s">
        <v>353</v>
      </c>
      <c r="G86" s="154" t="s">
        <v>183</v>
      </c>
      <c r="H86" s="238">
        <v>115143102</v>
      </c>
      <c r="I86" s="238">
        <v>84002218</v>
      </c>
      <c r="J86" s="238">
        <v>86376480.466195598</v>
      </c>
      <c r="K86" s="238">
        <v>115143102</v>
      </c>
      <c r="L86" s="173">
        <v>0.11</v>
      </c>
      <c r="M86" s="174" t="s">
        <v>184</v>
      </c>
      <c r="N86" s="173">
        <f t="shared" si="1"/>
        <v>8.7231927286343604E-4</v>
      </c>
      <c r="O86"/>
    </row>
    <row r="87" spans="1:15" ht="15" customHeight="1">
      <c r="A87" s="154" t="s">
        <v>155</v>
      </c>
      <c r="B87" s="154" t="s">
        <v>163</v>
      </c>
      <c r="C87" s="154" t="s">
        <v>181</v>
      </c>
      <c r="D87" s="154" t="s">
        <v>182</v>
      </c>
      <c r="E87" s="172" t="s">
        <v>354</v>
      </c>
      <c r="F87" s="154" t="s">
        <v>222</v>
      </c>
      <c r="G87" s="154" t="s">
        <v>183</v>
      </c>
      <c r="H87" s="238">
        <v>321008220</v>
      </c>
      <c r="I87" s="238">
        <v>299384676</v>
      </c>
      <c r="J87" s="238">
        <v>304720317.76314098</v>
      </c>
      <c r="K87" s="238">
        <v>321008220</v>
      </c>
      <c r="L87" s="173">
        <v>0.09</v>
      </c>
      <c r="M87" s="174" t="s">
        <v>184</v>
      </c>
      <c r="N87" s="173">
        <f t="shared" si="1"/>
        <v>3.0773817662307665E-3</v>
      </c>
      <c r="O87"/>
    </row>
    <row r="88" spans="1:15" ht="15" customHeight="1">
      <c r="A88" s="154" t="s">
        <v>155</v>
      </c>
      <c r="B88" s="154" t="s">
        <v>355</v>
      </c>
      <c r="C88" s="154" t="s">
        <v>186</v>
      </c>
      <c r="D88" s="154" t="s">
        <v>182</v>
      </c>
      <c r="E88" s="172" t="s">
        <v>309</v>
      </c>
      <c r="F88" s="154" t="s">
        <v>193</v>
      </c>
      <c r="G88" s="154" t="s">
        <v>183</v>
      </c>
      <c r="H88" s="238">
        <v>1136849316</v>
      </c>
      <c r="I88" s="238">
        <v>1028390292.73</v>
      </c>
      <c r="J88" s="238">
        <v>1045752759.58979</v>
      </c>
      <c r="K88" s="238">
        <v>1136849316</v>
      </c>
      <c r="L88" s="240">
        <v>6.7500000000000004E-2</v>
      </c>
      <c r="M88" s="174" t="s">
        <v>184</v>
      </c>
      <c r="N88" s="173">
        <f t="shared" si="1"/>
        <v>1.0561095820491421E-2</v>
      </c>
      <c r="O88"/>
    </row>
    <row r="89" spans="1:15">
      <c r="A89" s="154" t="s">
        <v>155</v>
      </c>
      <c r="B89" s="154" t="s">
        <v>355</v>
      </c>
      <c r="C89" s="154" t="s">
        <v>186</v>
      </c>
      <c r="D89" s="154" t="s">
        <v>182</v>
      </c>
      <c r="E89" s="172" t="s">
        <v>309</v>
      </c>
      <c r="F89" s="154" t="s">
        <v>193</v>
      </c>
      <c r="G89" s="154" t="s">
        <v>183</v>
      </c>
      <c r="H89" s="238">
        <v>1136849316</v>
      </c>
      <c r="I89" s="238">
        <v>1028390292.73</v>
      </c>
      <c r="J89" s="238">
        <v>1045752759.58979</v>
      </c>
      <c r="K89" s="238">
        <v>1136849316</v>
      </c>
      <c r="L89" s="240">
        <v>6.7500000000000004E-2</v>
      </c>
      <c r="M89" s="174" t="s">
        <v>184</v>
      </c>
      <c r="N89" s="173">
        <f t="shared" si="1"/>
        <v>1.0561095820491421E-2</v>
      </c>
      <c r="O89"/>
    </row>
    <row r="90" spans="1:15">
      <c r="A90" s="154" t="s">
        <v>155</v>
      </c>
      <c r="B90" s="154" t="s">
        <v>163</v>
      </c>
      <c r="C90" s="154" t="s">
        <v>181</v>
      </c>
      <c r="D90" s="154" t="s">
        <v>182</v>
      </c>
      <c r="E90" s="172" t="s">
        <v>356</v>
      </c>
      <c r="F90" s="239">
        <v>44544</v>
      </c>
      <c r="G90" s="154" t="s">
        <v>183</v>
      </c>
      <c r="H90" s="238">
        <v>1110958904</v>
      </c>
      <c r="I90" s="238">
        <v>985899420</v>
      </c>
      <c r="J90" s="238">
        <v>1004707853.29127</v>
      </c>
      <c r="K90" s="238">
        <v>1110958904</v>
      </c>
      <c r="L90" s="173">
        <v>7.4999999999999997E-2</v>
      </c>
      <c r="M90" s="174" t="s">
        <v>184</v>
      </c>
      <c r="N90" s="173">
        <f t="shared" si="1"/>
        <v>1.0146581792785868E-2</v>
      </c>
      <c r="O90"/>
    </row>
    <row r="91" spans="1:15">
      <c r="A91" s="154" t="s">
        <v>155</v>
      </c>
      <c r="B91" s="154" t="s">
        <v>164</v>
      </c>
      <c r="C91" s="154" t="s">
        <v>186</v>
      </c>
      <c r="D91" s="154" t="s">
        <v>182</v>
      </c>
      <c r="E91" s="172" t="s">
        <v>356</v>
      </c>
      <c r="F91" s="154" t="s">
        <v>357</v>
      </c>
      <c r="G91" s="154" t="s">
        <v>183</v>
      </c>
      <c r="H91" s="238">
        <v>1120797260</v>
      </c>
      <c r="I91" s="238">
        <v>983831649</v>
      </c>
      <c r="J91" s="238">
        <v>1001693177.06853</v>
      </c>
      <c r="K91" s="238">
        <v>1120797260</v>
      </c>
      <c r="L91" s="173">
        <v>6.9000000000000006E-2</v>
      </c>
      <c r="M91" s="174" t="s">
        <v>184</v>
      </c>
      <c r="N91" s="173">
        <f t="shared" si="1"/>
        <v>1.011613646604477E-2</v>
      </c>
      <c r="O91"/>
    </row>
    <row r="92" spans="1:15">
      <c r="A92" s="154" t="s">
        <v>166</v>
      </c>
      <c r="B92" s="154" t="s">
        <v>249</v>
      </c>
      <c r="C92" s="154" t="s">
        <v>244</v>
      </c>
      <c r="D92" s="154" t="s">
        <v>182</v>
      </c>
      <c r="E92" s="172" t="s">
        <v>358</v>
      </c>
      <c r="F92" s="154" t="s">
        <v>250</v>
      </c>
      <c r="G92" s="154" t="s">
        <v>183</v>
      </c>
      <c r="H92" s="238">
        <v>4910736301.3614998</v>
      </c>
      <c r="I92" s="238">
        <v>3724303244</v>
      </c>
      <c r="J92" s="238">
        <v>3800033356.3041401</v>
      </c>
      <c r="K92" s="238">
        <v>4910736301.3614998</v>
      </c>
      <c r="L92" s="173">
        <v>8.7499999999999994E-2</v>
      </c>
      <c r="M92" s="174" t="s">
        <v>184</v>
      </c>
      <c r="N92" s="173">
        <f t="shared" si="1"/>
        <v>3.8376677497589523E-2</v>
      </c>
      <c r="O92"/>
    </row>
    <row r="93" spans="1:15">
      <c r="A93" s="154" t="s">
        <v>155</v>
      </c>
      <c r="B93" s="154" t="s">
        <v>156</v>
      </c>
      <c r="C93" s="154" t="s">
        <v>181</v>
      </c>
      <c r="D93" s="154" t="s">
        <v>182</v>
      </c>
      <c r="E93" s="172" t="s">
        <v>358</v>
      </c>
      <c r="F93" s="154" t="s">
        <v>359</v>
      </c>
      <c r="G93" s="154" t="s">
        <v>183</v>
      </c>
      <c r="H93" s="238">
        <v>320890410</v>
      </c>
      <c r="I93" s="238">
        <v>243869873</v>
      </c>
      <c r="J93" s="238">
        <v>250068561.490794</v>
      </c>
      <c r="K93" s="238">
        <v>320890410</v>
      </c>
      <c r="L93" s="173">
        <v>0.1</v>
      </c>
      <c r="M93" s="174" t="s">
        <v>184</v>
      </c>
      <c r="N93" s="173">
        <f t="shared" si="1"/>
        <v>2.5254516570749402E-3</v>
      </c>
      <c r="O93"/>
    </row>
    <row r="94" spans="1:15">
      <c r="A94" s="154" t="s">
        <v>155</v>
      </c>
      <c r="B94" s="154" t="s">
        <v>160</v>
      </c>
      <c r="C94" s="154" t="s">
        <v>181</v>
      </c>
      <c r="D94" s="154" t="s">
        <v>182</v>
      </c>
      <c r="E94" s="172" t="s">
        <v>358</v>
      </c>
      <c r="F94" s="154" t="s">
        <v>360</v>
      </c>
      <c r="G94" s="154" t="s">
        <v>183</v>
      </c>
      <c r="H94" s="238">
        <v>1820000000</v>
      </c>
      <c r="I94" s="238">
        <v>1367807747</v>
      </c>
      <c r="J94" s="238">
        <v>1402285803.8399799</v>
      </c>
      <c r="K94" s="238">
        <v>1820000000</v>
      </c>
      <c r="L94" s="173">
        <v>0.1</v>
      </c>
      <c r="M94" s="174" t="s">
        <v>184</v>
      </c>
      <c r="N94" s="173">
        <f t="shared" si="1"/>
        <v>1.4161736229008997E-2</v>
      </c>
      <c r="O94"/>
    </row>
    <row r="95" spans="1:15">
      <c r="A95" s="154" t="s">
        <v>166</v>
      </c>
      <c r="B95" s="154" t="s">
        <v>249</v>
      </c>
      <c r="C95" s="154" t="s">
        <v>244</v>
      </c>
      <c r="D95" s="154" t="s">
        <v>182</v>
      </c>
      <c r="E95" s="172" t="s">
        <v>361</v>
      </c>
      <c r="F95" s="154" t="s">
        <v>250</v>
      </c>
      <c r="G95" s="154" t="s">
        <v>183</v>
      </c>
      <c r="H95" s="238">
        <v>1725393835.6135001</v>
      </c>
      <c r="I95" s="238">
        <v>1308477833</v>
      </c>
      <c r="J95" s="238">
        <v>1334818202.5443299</v>
      </c>
      <c r="K95" s="238">
        <v>1725393835.6135001</v>
      </c>
      <c r="L95" s="173">
        <v>8.7499999999999994E-2</v>
      </c>
      <c r="M95" s="174" t="s">
        <v>184</v>
      </c>
      <c r="N95" s="173">
        <f t="shared" si="1"/>
        <v>1.3480378426671883E-2</v>
      </c>
      <c r="O95"/>
    </row>
    <row r="96" spans="1:15">
      <c r="A96" s="154" t="s">
        <v>166</v>
      </c>
      <c r="B96" s="154" t="s">
        <v>243</v>
      </c>
      <c r="C96" s="154" t="s">
        <v>244</v>
      </c>
      <c r="D96" s="154" t="s">
        <v>182</v>
      </c>
      <c r="E96" s="172" t="s">
        <v>237</v>
      </c>
      <c r="F96" s="154" t="s">
        <v>245</v>
      </c>
      <c r="G96" s="154" t="s">
        <v>183</v>
      </c>
      <c r="H96" s="238">
        <v>1973424657.5295</v>
      </c>
      <c r="I96" s="238">
        <v>1539339539</v>
      </c>
      <c r="J96" s="238">
        <v>1564150894.90766</v>
      </c>
      <c r="K96" s="238">
        <v>1973424657.5295</v>
      </c>
      <c r="L96" s="173">
        <v>0.09</v>
      </c>
      <c r="M96" s="174" t="s">
        <v>184</v>
      </c>
      <c r="N96" s="173">
        <f t="shared" si="1"/>
        <v>1.579641777403203E-2</v>
      </c>
      <c r="O96"/>
    </row>
    <row r="97" spans="1:15">
      <c r="A97" s="154" t="s">
        <v>166</v>
      </c>
      <c r="B97" s="154" t="s">
        <v>243</v>
      </c>
      <c r="C97" s="154" t="s">
        <v>244</v>
      </c>
      <c r="D97" s="154" t="s">
        <v>182</v>
      </c>
      <c r="E97" s="172" t="s">
        <v>189</v>
      </c>
      <c r="F97" s="154" t="s">
        <v>245</v>
      </c>
      <c r="G97" s="154" t="s">
        <v>183</v>
      </c>
      <c r="H97" s="238">
        <v>3946849315.059</v>
      </c>
      <c r="I97" s="238">
        <v>3079406224</v>
      </c>
      <c r="J97" s="238">
        <v>3128377208.8461299</v>
      </c>
      <c r="K97" s="238">
        <v>3946849315.059</v>
      </c>
      <c r="L97" s="173">
        <v>0.09</v>
      </c>
      <c r="M97" s="174" t="s">
        <v>184</v>
      </c>
      <c r="N97" s="173">
        <f t="shared" si="1"/>
        <v>3.1593597207647331E-2</v>
      </c>
      <c r="O97"/>
    </row>
    <row r="98" spans="1:15">
      <c r="A98" s="154" t="s">
        <v>155</v>
      </c>
      <c r="B98" s="154" t="s">
        <v>156</v>
      </c>
      <c r="C98" s="154" t="s">
        <v>181</v>
      </c>
      <c r="D98" s="154" t="s">
        <v>182</v>
      </c>
      <c r="E98" s="172" t="s">
        <v>362</v>
      </c>
      <c r="F98" s="154" t="s">
        <v>363</v>
      </c>
      <c r="G98" s="154" t="s">
        <v>183</v>
      </c>
      <c r="H98" s="238">
        <v>188250000</v>
      </c>
      <c r="I98" s="238">
        <v>150104794.52000001</v>
      </c>
      <c r="J98" s="238">
        <v>152615935.33440199</v>
      </c>
      <c r="K98" s="238">
        <v>188250000</v>
      </c>
      <c r="L98" s="173">
        <v>8.5000000000000006E-2</v>
      </c>
      <c r="M98" s="174" t="s">
        <v>184</v>
      </c>
      <c r="N98" s="173">
        <f t="shared" si="1"/>
        <v>1.5412739789783466E-3</v>
      </c>
      <c r="O98"/>
    </row>
    <row r="99" spans="1:15">
      <c r="A99" s="154" t="s">
        <v>166</v>
      </c>
      <c r="B99" s="154" t="s">
        <v>190</v>
      </c>
      <c r="C99" s="154" t="s">
        <v>191</v>
      </c>
      <c r="D99" s="154" t="s">
        <v>182</v>
      </c>
      <c r="E99" s="172" t="s">
        <v>364</v>
      </c>
      <c r="F99" s="154" t="s">
        <v>231</v>
      </c>
      <c r="G99" s="154" t="s">
        <v>183</v>
      </c>
      <c r="H99" s="238">
        <v>82151452.055044994</v>
      </c>
      <c r="I99" s="238">
        <v>56772225</v>
      </c>
      <c r="J99" s="238">
        <v>57670616.810247399</v>
      </c>
      <c r="K99" s="238">
        <v>82151452.055044994</v>
      </c>
      <c r="L99" s="173">
        <v>0.105</v>
      </c>
      <c r="M99" s="174" t="s">
        <v>184</v>
      </c>
      <c r="N99" s="173">
        <f t="shared" si="1"/>
        <v>5.8241769345058157E-4</v>
      </c>
      <c r="O99"/>
    </row>
    <row r="100" spans="1:15">
      <c r="A100" s="154" t="s">
        <v>166</v>
      </c>
      <c r="B100" s="154" t="s">
        <v>249</v>
      </c>
      <c r="C100" s="154" t="s">
        <v>244</v>
      </c>
      <c r="D100" s="154" t="s">
        <v>182</v>
      </c>
      <c r="E100" s="172" t="s">
        <v>364</v>
      </c>
      <c r="F100" s="154" t="s">
        <v>250</v>
      </c>
      <c r="G100" s="154" t="s">
        <v>183</v>
      </c>
      <c r="H100" s="238">
        <v>929058219.17649996</v>
      </c>
      <c r="I100" s="238">
        <v>733907112</v>
      </c>
      <c r="J100" s="238">
        <v>743445363.57123196</v>
      </c>
      <c r="K100" s="238">
        <v>929058219.17649996</v>
      </c>
      <c r="L100" s="173">
        <v>8.7499999999999994E-2</v>
      </c>
      <c r="M100" s="174" t="s">
        <v>184</v>
      </c>
      <c r="N100" s="173">
        <f t="shared" si="1"/>
        <v>7.5080822402570123E-3</v>
      </c>
      <c r="O100"/>
    </row>
    <row r="101" spans="1:15">
      <c r="A101" s="154" t="s">
        <v>155</v>
      </c>
      <c r="B101" s="154" t="s">
        <v>304</v>
      </c>
      <c r="C101" s="154" t="s">
        <v>186</v>
      </c>
      <c r="D101" s="154" t="s">
        <v>182</v>
      </c>
      <c r="E101" s="172" t="s">
        <v>365</v>
      </c>
      <c r="F101" s="154" t="s">
        <v>363</v>
      </c>
      <c r="G101" s="154" t="s">
        <v>183</v>
      </c>
      <c r="H101" s="238">
        <v>2211149589</v>
      </c>
      <c r="I101" s="238">
        <v>18044872330</v>
      </c>
      <c r="J101" s="238">
        <v>1828626989.1993001</v>
      </c>
      <c r="K101" s="238">
        <v>2211149589</v>
      </c>
      <c r="L101" s="173">
        <v>7.5999999999999998E-2</v>
      </c>
      <c r="M101" s="174" t="s">
        <v>184</v>
      </c>
      <c r="N101" s="173">
        <f t="shared" si="1"/>
        <v>1.8467371638059112E-2</v>
      </c>
      <c r="O101"/>
    </row>
    <row r="102" spans="1:15">
      <c r="A102" s="154" t="s">
        <v>155</v>
      </c>
      <c r="B102" s="154" t="s">
        <v>304</v>
      </c>
      <c r="C102" s="154" t="s">
        <v>186</v>
      </c>
      <c r="D102" s="154" t="s">
        <v>182</v>
      </c>
      <c r="E102" s="172" t="s">
        <v>365</v>
      </c>
      <c r="F102" s="154" t="s">
        <v>366</v>
      </c>
      <c r="G102" s="154" t="s">
        <v>183</v>
      </c>
      <c r="H102" s="238">
        <v>2958509592</v>
      </c>
      <c r="I102" s="238">
        <v>2402038355</v>
      </c>
      <c r="J102" s="238">
        <v>2433679259.5257502</v>
      </c>
      <c r="K102" s="238">
        <v>2958509592</v>
      </c>
      <c r="L102" s="173">
        <v>7.7499999999999999E-2</v>
      </c>
      <c r="M102" s="174" t="s">
        <v>184</v>
      </c>
      <c r="N102" s="173">
        <f t="shared" si="1"/>
        <v>2.4577816907962187E-2</v>
      </c>
      <c r="O102"/>
    </row>
    <row r="103" spans="1:15">
      <c r="A103" s="154" t="s">
        <v>155</v>
      </c>
      <c r="B103" s="154" t="s">
        <v>304</v>
      </c>
      <c r="C103" s="154" t="s">
        <v>186</v>
      </c>
      <c r="D103" s="154" t="s">
        <v>182</v>
      </c>
      <c r="E103" s="172" t="s">
        <v>365</v>
      </c>
      <c r="F103" s="154" t="s">
        <v>366</v>
      </c>
      <c r="G103" s="154" t="s">
        <v>183</v>
      </c>
      <c r="H103" s="238">
        <v>2896873973</v>
      </c>
      <c r="I103" s="238">
        <v>2902463013.6999998</v>
      </c>
      <c r="J103" s="238">
        <v>2382977608.0759001</v>
      </c>
      <c r="K103" s="238">
        <v>2896873973</v>
      </c>
      <c r="L103" s="173">
        <v>7.7499999999999999E-2</v>
      </c>
      <c r="M103" s="174" t="s">
        <v>184</v>
      </c>
      <c r="N103" s="173">
        <f t="shared" si="1"/>
        <v>2.4065779053594902E-2</v>
      </c>
      <c r="O103"/>
    </row>
    <row r="104" spans="1:15">
      <c r="A104" s="154" t="s">
        <v>155</v>
      </c>
      <c r="B104" s="154" t="s">
        <v>304</v>
      </c>
      <c r="C104" s="154" t="s">
        <v>186</v>
      </c>
      <c r="D104" s="154" t="s">
        <v>182</v>
      </c>
      <c r="E104" s="172" t="s">
        <v>258</v>
      </c>
      <c r="F104" s="154" t="s">
        <v>367</v>
      </c>
      <c r="G104" s="154" t="s">
        <v>183</v>
      </c>
      <c r="H104" s="238">
        <v>4807578083</v>
      </c>
      <c r="I104" s="238">
        <v>3899999999</v>
      </c>
      <c r="J104" s="238">
        <v>3949761802.9201298</v>
      </c>
      <c r="K104" s="238">
        <v>4807578083</v>
      </c>
      <c r="L104" s="173">
        <v>7.7499999999999999E-2</v>
      </c>
      <c r="M104" s="174" t="s">
        <v>184</v>
      </c>
      <c r="N104" s="173">
        <f t="shared" si="1"/>
        <v>3.9888790621139959E-2</v>
      </c>
      <c r="O104"/>
    </row>
    <row r="105" spans="1:15">
      <c r="A105" s="154" t="s">
        <v>155</v>
      </c>
      <c r="B105" s="154" t="s">
        <v>304</v>
      </c>
      <c r="C105" s="154" t="s">
        <v>186</v>
      </c>
      <c r="D105" s="154" t="s">
        <v>182</v>
      </c>
      <c r="E105" s="172" t="s">
        <v>368</v>
      </c>
      <c r="F105" s="154" t="s">
        <v>366</v>
      </c>
      <c r="G105" s="154" t="s">
        <v>183</v>
      </c>
      <c r="H105" s="238">
        <v>677991781</v>
      </c>
      <c r="I105" s="238">
        <v>550817466</v>
      </c>
      <c r="J105" s="238">
        <v>557730119.87856102</v>
      </c>
      <c r="K105" s="238">
        <v>677991781</v>
      </c>
      <c r="L105" s="173">
        <v>7.7499999999999999E-2</v>
      </c>
      <c r="M105" s="174" t="s">
        <v>184</v>
      </c>
      <c r="N105" s="173">
        <f t="shared" si="1"/>
        <v>5.6325371212237324E-3</v>
      </c>
      <c r="O105"/>
    </row>
    <row r="106" spans="1:15">
      <c r="A106" s="154" t="s">
        <v>155</v>
      </c>
      <c r="B106" s="154" t="s">
        <v>304</v>
      </c>
      <c r="C106" s="154" t="s">
        <v>186</v>
      </c>
      <c r="D106" s="154" t="s">
        <v>182</v>
      </c>
      <c r="E106" s="172" t="s">
        <v>368</v>
      </c>
      <c r="F106" s="154" t="s">
        <v>369</v>
      </c>
      <c r="G106" s="154" t="s">
        <v>183</v>
      </c>
      <c r="H106" s="238">
        <v>3698136985</v>
      </c>
      <c r="I106" s="238">
        <v>3002547945.21</v>
      </c>
      <c r="J106" s="238">
        <v>3040233837.5374298</v>
      </c>
      <c r="K106" s="238">
        <v>3698136985</v>
      </c>
      <c r="L106" s="173">
        <v>7.7499999999999999E-2</v>
      </c>
      <c r="M106" s="174" t="s">
        <v>184</v>
      </c>
      <c r="N106" s="173">
        <f t="shared" si="1"/>
        <v>3.070343403877605E-2</v>
      </c>
      <c r="O106"/>
    </row>
    <row r="107" spans="1:15">
      <c r="A107" s="154" t="s">
        <v>155</v>
      </c>
      <c r="B107" s="154" t="s">
        <v>304</v>
      </c>
      <c r="C107" s="154" t="s">
        <v>186</v>
      </c>
      <c r="D107" s="154" t="s">
        <v>182</v>
      </c>
      <c r="E107" s="172" t="s">
        <v>368</v>
      </c>
      <c r="F107" s="154" t="s">
        <v>370</v>
      </c>
      <c r="G107" s="154" t="s">
        <v>183</v>
      </c>
      <c r="H107" s="238">
        <v>4930849316</v>
      </c>
      <c r="I107" s="238">
        <v>4000000000</v>
      </c>
      <c r="J107" s="238">
        <v>4050212334.55303</v>
      </c>
      <c r="K107" s="238">
        <v>4930849316</v>
      </c>
      <c r="L107" s="173">
        <v>7.7499999999999999E-2</v>
      </c>
      <c r="M107" s="174" t="s">
        <v>184</v>
      </c>
      <c r="N107" s="173">
        <f t="shared" si="1"/>
        <v>4.0903244257590794E-2</v>
      </c>
      <c r="O107"/>
    </row>
    <row r="108" spans="1:15">
      <c r="A108" s="154" t="s">
        <v>155</v>
      </c>
      <c r="B108" s="154" t="s">
        <v>163</v>
      </c>
      <c r="C108" s="154" t="s">
        <v>181</v>
      </c>
      <c r="D108" s="154" t="s">
        <v>182</v>
      </c>
      <c r="E108" s="172" t="s">
        <v>371</v>
      </c>
      <c r="F108" s="154" t="s">
        <v>372</v>
      </c>
      <c r="G108" s="154" t="s">
        <v>183</v>
      </c>
      <c r="H108" s="238">
        <v>108175342</v>
      </c>
      <c r="I108" s="238">
        <v>101027783.39</v>
      </c>
      <c r="J108" s="238">
        <v>102134767.99144401</v>
      </c>
      <c r="K108" s="238">
        <v>108175342</v>
      </c>
      <c r="L108" s="173">
        <v>0.08</v>
      </c>
      <c r="M108" s="174" t="s">
        <v>184</v>
      </c>
      <c r="N108" s="173">
        <f t="shared" si="1"/>
        <v>1.0314628017662766E-3</v>
      </c>
      <c r="O108"/>
    </row>
    <row r="109" spans="1:15">
      <c r="A109" s="154" t="s">
        <v>155</v>
      </c>
      <c r="B109" s="154" t="s">
        <v>162</v>
      </c>
      <c r="C109" s="154" t="s">
        <v>186</v>
      </c>
      <c r="D109" s="154" t="s">
        <v>182</v>
      </c>
      <c r="E109" s="172" t="s">
        <v>373</v>
      </c>
      <c r="F109" s="154" t="s">
        <v>374</v>
      </c>
      <c r="G109" s="154" t="s">
        <v>183</v>
      </c>
      <c r="H109" s="238">
        <v>3267780822</v>
      </c>
      <c r="I109" s="238">
        <v>3104537773</v>
      </c>
      <c r="J109" s="238">
        <v>3126365315.3847499</v>
      </c>
      <c r="K109" s="238">
        <v>3267780822</v>
      </c>
      <c r="L109" s="173">
        <v>0.09</v>
      </c>
      <c r="M109" s="174" t="s">
        <v>184</v>
      </c>
      <c r="N109" s="173">
        <f t="shared" si="1"/>
        <v>3.1573279021124362E-2</v>
      </c>
      <c r="O109"/>
    </row>
    <row r="110" spans="1:15">
      <c r="A110" s="154" t="s">
        <v>155</v>
      </c>
      <c r="B110" s="154" t="s">
        <v>160</v>
      </c>
      <c r="C110" s="154" t="s">
        <v>181</v>
      </c>
      <c r="D110" s="154" t="s">
        <v>182</v>
      </c>
      <c r="E110" s="172" t="s">
        <v>375</v>
      </c>
      <c r="F110" s="154" t="s">
        <v>376</v>
      </c>
      <c r="G110" s="154" t="s">
        <v>183</v>
      </c>
      <c r="H110" s="238">
        <v>55999314</v>
      </c>
      <c r="I110" s="238">
        <v>51434099.57</v>
      </c>
      <c r="J110" s="238">
        <v>51939161.164557397</v>
      </c>
      <c r="K110" s="238">
        <v>55999314</v>
      </c>
      <c r="L110" s="173">
        <v>9.5000000000000001E-2</v>
      </c>
      <c r="M110" s="174" t="s">
        <v>184</v>
      </c>
      <c r="N110" s="173">
        <f t="shared" si="1"/>
        <v>5.245355107740831E-4</v>
      </c>
      <c r="O110"/>
    </row>
    <row r="111" spans="1:15">
      <c r="A111" s="154" t="s">
        <v>166</v>
      </c>
      <c r="B111" s="154" t="s">
        <v>190</v>
      </c>
      <c r="C111" s="154" t="s">
        <v>191</v>
      </c>
      <c r="D111" s="154" t="s">
        <v>182</v>
      </c>
      <c r="E111" s="172" t="s">
        <v>259</v>
      </c>
      <c r="F111" s="154" t="s">
        <v>294</v>
      </c>
      <c r="G111" s="154" t="s">
        <v>183</v>
      </c>
      <c r="H111" s="238">
        <v>209888458.988713</v>
      </c>
      <c r="I111" s="238">
        <v>119408620</v>
      </c>
      <c r="J111" s="238">
        <v>120765771.307945</v>
      </c>
      <c r="K111" s="238">
        <v>209888458.988713</v>
      </c>
      <c r="L111" s="173">
        <v>0.1125</v>
      </c>
      <c r="M111" s="174" t="s">
        <v>184</v>
      </c>
      <c r="N111" s="173">
        <f t="shared" si="1"/>
        <v>1.2196179937589266E-3</v>
      </c>
      <c r="O111"/>
    </row>
    <row r="112" spans="1:15">
      <c r="A112" s="154" t="s">
        <v>155</v>
      </c>
      <c r="B112" s="154" t="s">
        <v>160</v>
      </c>
      <c r="C112" s="154" t="s">
        <v>181</v>
      </c>
      <c r="D112" s="154" t="s">
        <v>182</v>
      </c>
      <c r="E112" s="172" t="s">
        <v>377</v>
      </c>
      <c r="F112" s="154" t="s">
        <v>317</v>
      </c>
      <c r="G112" s="154" t="s">
        <v>183</v>
      </c>
      <c r="H112" s="238">
        <v>280736986</v>
      </c>
      <c r="I112" s="238">
        <v>203713278</v>
      </c>
      <c r="J112" s="238">
        <v>205814231.87445599</v>
      </c>
      <c r="K112" s="238">
        <v>280736986</v>
      </c>
      <c r="L112" s="173">
        <v>9.5000000000000001E-2</v>
      </c>
      <c r="M112" s="174" t="s">
        <v>184</v>
      </c>
      <c r="N112" s="173">
        <f t="shared" si="1"/>
        <v>2.0785255445078636E-3</v>
      </c>
      <c r="O112"/>
    </row>
    <row r="113" spans="1:15">
      <c r="A113" s="154" t="s">
        <v>155</v>
      </c>
      <c r="B113" s="154" t="s">
        <v>160</v>
      </c>
      <c r="C113" s="154" t="s">
        <v>181</v>
      </c>
      <c r="D113" s="154" t="s">
        <v>182</v>
      </c>
      <c r="E113" s="172" t="s">
        <v>377</v>
      </c>
      <c r="F113" s="154" t="s">
        <v>317</v>
      </c>
      <c r="G113" s="154" t="s">
        <v>183</v>
      </c>
      <c r="H113" s="238">
        <v>421105478</v>
      </c>
      <c r="I113" s="238">
        <v>305569916</v>
      </c>
      <c r="J113" s="238">
        <v>308721347.11250401</v>
      </c>
      <c r="K113" s="238">
        <v>421105478</v>
      </c>
      <c r="L113" s="173">
        <v>9.5000000000000001E-2</v>
      </c>
      <c r="M113" s="174" t="s">
        <v>184</v>
      </c>
      <c r="N113" s="173">
        <f t="shared" si="1"/>
        <v>3.117788309700751E-3</v>
      </c>
      <c r="O113"/>
    </row>
    <row r="114" spans="1:15">
      <c r="A114" s="154" t="s">
        <v>155</v>
      </c>
      <c r="B114" s="154" t="s">
        <v>160</v>
      </c>
      <c r="C114" s="154" t="s">
        <v>181</v>
      </c>
      <c r="D114" s="154" t="s">
        <v>182</v>
      </c>
      <c r="E114" s="172" t="s">
        <v>378</v>
      </c>
      <c r="F114" s="154" t="s">
        <v>379</v>
      </c>
      <c r="G114" s="154" t="s">
        <v>183</v>
      </c>
      <c r="H114" s="238">
        <v>390082192</v>
      </c>
      <c r="I114" s="238">
        <v>303369863.00999999</v>
      </c>
      <c r="J114" s="238">
        <v>306836350.424281</v>
      </c>
      <c r="K114" s="238">
        <v>390082192</v>
      </c>
      <c r="L114" s="173">
        <v>0.08</v>
      </c>
      <c r="M114" s="174" t="s">
        <v>184</v>
      </c>
      <c r="N114" s="173">
        <f t="shared" si="1"/>
        <v>3.0987516583861124E-3</v>
      </c>
      <c r="O114"/>
    </row>
    <row r="115" spans="1:15">
      <c r="A115" s="154" t="s">
        <v>155</v>
      </c>
      <c r="B115" s="154" t="s">
        <v>227</v>
      </c>
      <c r="C115" s="154" t="s">
        <v>181</v>
      </c>
      <c r="D115" s="154" t="s">
        <v>182</v>
      </c>
      <c r="E115" s="172" t="s">
        <v>380</v>
      </c>
      <c r="F115" s="154" t="s">
        <v>381</v>
      </c>
      <c r="G115" s="154" t="s">
        <v>183</v>
      </c>
      <c r="H115" s="238">
        <v>1883198616</v>
      </c>
      <c r="I115" s="238">
        <v>1521736533.96</v>
      </c>
      <c r="J115" s="238">
        <v>1535336503.44276</v>
      </c>
      <c r="K115" s="238">
        <v>1883198616</v>
      </c>
      <c r="L115" s="173">
        <v>8.5000000000000006E-2</v>
      </c>
      <c r="M115" s="174" t="s">
        <v>184</v>
      </c>
      <c r="N115" s="173">
        <f t="shared" si="1"/>
        <v>1.5505420168260156E-2</v>
      </c>
      <c r="O115"/>
    </row>
    <row r="116" spans="1:15">
      <c r="A116" s="154" t="s">
        <v>155</v>
      </c>
      <c r="B116" s="154" t="s">
        <v>160</v>
      </c>
      <c r="C116" s="154" t="s">
        <v>181</v>
      </c>
      <c r="D116" s="154" t="s">
        <v>182</v>
      </c>
      <c r="E116" s="172" t="s">
        <v>382</v>
      </c>
      <c r="F116" s="154" t="s">
        <v>383</v>
      </c>
      <c r="G116" s="154" t="s">
        <v>183</v>
      </c>
      <c r="H116" s="238">
        <v>336164384</v>
      </c>
      <c r="I116" s="238">
        <v>302585431.19999999</v>
      </c>
      <c r="J116" s="238">
        <v>304790784.63355601</v>
      </c>
      <c r="K116" s="238">
        <v>336164384</v>
      </c>
      <c r="L116" s="173">
        <v>0.08</v>
      </c>
      <c r="M116" s="174" t="s">
        <v>184</v>
      </c>
      <c r="N116" s="173">
        <f t="shared" si="1"/>
        <v>3.0780934137629376E-3</v>
      </c>
      <c r="O116"/>
    </row>
    <row r="117" spans="1:15">
      <c r="A117" s="154" t="s">
        <v>155</v>
      </c>
      <c r="B117" s="154" t="s">
        <v>160</v>
      </c>
      <c r="C117" s="154" t="s">
        <v>181</v>
      </c>
      <c r="D117" s="154" t="s">
        <v>182</v>
      </c>
      <c r="E117" s="172" t="s">
        <v>384</v>
      </c>
      <c r="F117" s="154" t="s">
        <v>379</v>
      </c>
      <c r="G117" s="154" t="s">
        <v>183</v>
      </c>
      <c r="H117" s="238">
        <v>780164384</v>
      </c>
      <c r="I117" s="238">
        <v>608712328.76999998</v>
      </c>
      <c r="J117" s="238">
        <v>613672490.41888404</v>
      </c>
      <c r="K117" s="238">
        <v>780164384</v>
      </c>
      <c r="L117" s="173">
        <v>0.1</v>
      </c>
      <c r="M117" s="174" t="s">
        <v>184</v>
      </c>
      <c r="N117" s="173">
        <f t="shared" si="1"/>
        <v>6.1975011916351195E-3</v>
      </c>
      <c r="O117"/>
    </row>
    <row r="118" spans="1:15">
      <c r="A118" s="154" t="s">
        <v>155</v>
      </c>
      <c r="B118" s="154" t="s">
        <v>304</v>
      </c>
      <c r="C118" s="154" t="s">
        <v>186</v>
      </c>
      <c r="D118" s="154" t="s">
        <v>182</v>
      </c>
      <c r="E118" s="172" t="s">
        <v>385</v>
      </c>
      <c r="F118" s="154" t="s">
        <v>386</v>
      </c>
      <c r="G118" s="154" t="s">
        <v>183</v>
      </c>
      <c r="H118" s="238">
        <v>4594170000</v>
      </c>
      <c r="I118" s="238">
        <v>3508489273.9699998</v>
      </c>
      <c r="J118" s="238">
        <v>3528635616.8058</v>
      </c>
      <c r="K118" s="238">
        <v>4594170000</v>
      </c>
      <c r="L118" s="173">
        <v>7.7499999999999999E-2</v>
      </c>
      <c r="M118" s="174" t="s">
        <v>184</v>
      </c>
      <c r="N118" s="173">
        <f t="shared" si="1"/>
        <v>3.5635821682462564E-2</v>
      </c>
      <c r="O118"/>
    </row>
    <row r="119" spans="1:15">
      <c r="A119" s="154" t="s">
        <v>387</v>
      </c>
      <c r="B119" s="154" t="s">
        <v>388</v>
      </c>
      <c r="C119" s="154" t="s">
        <v>389</v>
      </c>
      <c r="D119" s="154" t="s">
        <v>182</v>
      </c>
      <c r="E119" s="172" t="s">
        <v>390</v>
      </c>
      <c r="F119" s="154" t="s">
        <v>391</v>
      </c>
      <c r="G119" s="154" t="s">
        <v>183</v>
      </c>
      <c r="H119" s="238">
        <v>3761512500</v>
      </c>
      <c r="I119" s="238">
        <v>3155281391</v>
      </c>
      <c r="J119" s="238">
        <v>3165713742.83884</v>
      </c>
      <c r="K119" s="238">
        <v>3761512500</v>
      </c>
      <c r="L119" s="173">
        <v>7.7499999999999999E-2</v>
      </c>
      <c r="M119" s="174" t="s">
        <v>184</v>
      </c>
      <c r="N119" s="173">
        <f t="shared" si="1"/>
        <v>3.1970660246196443E-2</v>
      </c>
      <c r="O119"/>
    </row>
    <row r="120" spans="1:15">
      <c r="A120" s="154" t="s">
        <v>155</v>
      </c>
      <c r="B120" s="154" t="s">
        <v>304</v>
      </c>
      <c r="C120" s="154" t="s">
        <v>186</v>
      </c>
      <c r="D120" s="154" t="s">
        <v>182</v>
      </c>
      <c r="E120" s="172" t="s">
        <v>390</v>
      </c>
      <c r="F120" s="154" t="s">
        <v>392</v>
      </c>
      <c r="G120" s="154" t="s">
        <v>183</v>
      </c>
      <c r="H120" s="238">
        <v>1441000000</v>
      </c>
      <c r="I120" s="238">
        <v>1108174657.53</v>
      </c>
      <c r="J120" s="238">
        <v>1114076959.9853799</v>
      </c>
      <c r="K120" s="238">
        <v>1441000000</v>
      </c>
      <c r="L120" s="173">
        <v>7.7499999999999999E-2</v>
      </c>
      <c r="M120" s="174" t="s">
        <v>184</v>
      </c>
      <c r="N120" s="173">
        <f t="shared" si="1"/>
        <v>1.1251104448839991E-2</v>
      </c>
      <c r="O120"/>
    </row>
    <row r="121" spans="1:15">
      <c r="A121" s="154" t="s">
        <v>155</v>
      </c>
      <c r="B121" s="154" t="s">
        <v>194</v>
      </c>
      <c r="C121" s="154" t="s">
        <v>186</v>
      </c>
      <c r="D121" s="154" t="s">
        <v>182</v>
      </c>
      <c r="E121" s="172" t="s">
        <v>393</v>
      </c>
      <c r="F121" s="154" t="s">
        <v>394</v>
      </c>
      <c r="G121" s="154" t="s">
        <v>183</v>
      </c>
      <c r="H121" s="238">
        <v>547668986</v>
      </c>
      <c r="I121" s="238">
        <v>504137499.01999998</v>
      </c>
      <c r="J121" s="238">
        <v>505537889.20261598</v>
      </c>
      <c r="K121" s="238">
        <v>547668986</v>
      </c>
      <c r="L121" s="173">
        <v>8.5000000000000006E-2</v>
      </c>
      <c r="M121" s="174" t="s">
        <v>184</v>
      </c>
      <c r="N121" s="173">
        <f t="shared" si="1"/>
        <v>5.1054458520885066E-3</v>
      </c>
      <c r="O121"/>
    </row>
    <row r="122" spans="1:15">
      <c r="A122" s="154" t="s">
        <v>155</v>
      </c>
      <c r="B122" s="154" t="s">
        <v>304</v>
      </c>
      <c r="C122" s="154" t="s">
        <v>186</v>
      </c>
      <c r="D122" s="154" t="s">
        <v>182</v>
      </c>
      <c r="E122" s="172" t="s">
        <v>395</v>
      </c>
      <c r="F122" s="154" t="s">
        <v>396</v>
      </c>
      <c r="G122" s="154" t="s">
        <v>183</v>
      </c>
      <c r="H122" s="238">
        <v>1637500000</v>
      </c>
      <c r="I122" s="238">
        <v>1255042808.22</v>
      </c>
      <c r="J122" s="238">
        <v>1257096660.1415801</v>
      </c>
      <c r="K122" s="238">
        <v>1637500000</v>
      </c>
      <c r="L122" s="173">
        <v>7.7499999999999999E-2</v>
      </c>
      <c r="M122" s="174" t="s">
        <v>184</v>
      </c>
      <c r="N122" s="173">
        <f t="shared" si="1"/>
        <v>1.2695465693614591E-2</v>
      </c>
      <c r="O122"/>
    </row>
    <row r="123" spans="1:15">
      <c r="A123" s="154" t="s">
        <v>155</v>
      </c>
      <c r="B123" s="154" t="s">
        <v>304</v>
      </c>
      <c r="C123" s="154" t="s">
        <v>186</v>
      </c>
      <c r="D123" s="154" t="s">
        <v>182</v>
      </c>
      <c r="E123" s="172" t="s">
        <v>397</v>
      </c>
      <c r="F123" s="154" t="s">
        <v>398</v>
      </c>
      <c r="G123" s="154" t="s">
        <v>183</v>
      </c>
      <c r="H123" s="238">
        <v>1312619998</v>
      </c>
      <c r="I123" s="238">
        <v>1020046138.4994299</v>
      </c>
      <c r="J123" s="238">
        <v>1020046138.4994299</v>
      </c>
      <c r="K123" s="238">
        <v>1312619998</v>
      </c>
      <c r="L123" s="173">
        <v>7.7499999999999999E-2</v>
      </c>
      <c r="M123" s="174" t="s">
        <v>184</v>
      </c>
      <c r="N123" s="173">
        <f t="shared" si="1"/>
        <v>1.0301483702744915E-2</v>
      </c>
      <c r="O123"/>
    </row>
    <row r="124" spans="1:15">
      <c r="A124" s="154" t="s">
        <v>155</v>
      </c>
      <c r="B124" s="154" t="s">
        <v>162</v>
      </c>
      <c r="C124" s="154" t="s">
        <v>186</v>
      </c>
      <c r="D124" s="154" t="s">
        <v>182</v>
      </c>
      <c r="E124" s="172" t="s">
        <v>399</v>
      </c>
      <c r="F124" s="154" t="s">
        <v>374</v>
      </c>
      <c r="G124" s="154" t="s">
        <v>183</v>
      </c>
      <c r="H124" s="238">
        <v>2178520548</v>
      </c>
      <c r="I124" s="238">
        <v>2091330965.4000001</v>
      </c>
      <c r="J124" s="238">
        <v>2091330965.4000001</v>
      </c>
      <c r="K124" s="238">
        <v>2178520548</v>
      </c>
      <c r="L124" s="173">
        <v>0.09</v>
      </c>
      <c r="M124" s="174" t="s">
        <v>184</v>
      </c>
      <c r="N124" s="173">
        <f t="shared" si="1"/>
        <v>2.1120428815902949E-2</v>
      </c>
      <c r="O124"/>
    </row>
    <row r="125" spans="1:15">
      <c r="A125" s="154" t="s">
        <v>157</v>
      </c>
      <c r="B125" s="154" t="s">
        <v>185</v>
      </c>
      <c r="C125" s="154" t="s">
        <v>186</v>
      </c>
      <c r="D125" s="154" t="s">
        <v>182</v>
      </c>
      <c r="E125" s="172" t="s">
        <v>399</v>
      </c>
      <c r="F125" s="154" t="s">
        <v>188</v>
      </c>
      <c r="G125" s="154" t="s">
        <v>183</v>
      </c>
      <c r="H125" s="238">
        <v>100918356.15996</v>
      </c>
      <c r="I125" s="238">
        <v>96020820</v>
      </c>
      <c r="J125" s="238">
        <v>96047226</v>
      </c>
      <c r="K125" s="238">
        <v>100918356.15996</v>
      </c>
      <c r="L125" s="173">
        <v>0.12</v>
      </c>
      <c r="M125" s="174" t="s">
        <v>184</v>
      </c>
      <c r="N125" s="173">
        <f t="shared" si="1"/>
        <v>9.6998448990590503E-4</v>
      </c>
      <c r="O125"/>
    </row>
    <row r="126" spans="1:15">
      <c r="A126" s="154" t="s">
        <v>219</v>
      </c>
      <c r="B126" s="154" t="s">
        <v>260</v>
      </c>
      <c r="C126" s="154" t="s">
        <v>186</v>
      </c>
      <c r="D126" s="154" t="s">
        <v>182</v>
      </c>
      <c r="E126" s="172" t="s">
        <v>399</v>
      </c>
      <c r="F126" s="154" t="s">
        <v>262</v>
      </c>
      <c r="G126" s="154" t="s">
        <v>183</v>
      </c>
      <c r="H126" s="238">
        <v>623410958.88</v>
      </c>
      <c r="I126" s="238">
        <v>523003283</v>
      </c>
      <c r="J126" s="238">
        <v>523003283</v>
      </c>
      <c r="K126" s="238">
        <v>623410958.88</v>
      </c>
      <c r="L126" s="173">
        <v>0.09</v>
      </c>
      <c r="M126" s="174" t="s">
        <v>184</v>
      </c>
      <c r="N126" s="173">
        <f t="shared" si="1"/>
        <v>5.2818295104105212E-3</v>
      </c>
      <c r="O126"/>
    </row>
    <row r="127" spans="1:15">
      <c r="A127" s="154" t="s">
        <v>155</v>
      </c>
      <c r="B127" s="154" t="s">
        <v>304</v>
      </c>
      <c r="C127" s="154" t="s">
        <v>186</v>
      </c>
      <c r="D127" s="154" t="s">
        <v>182</v>
      </c>
      <c r="E127" s="172" t="s">
        <v>399</v>
      </c>
      <c r="F127" s="154" t="s">
        <v>366</v>
      </c>
      <c r="G127" s="154" t="s">
        <v>183</v>
      </c>
      <c r="H127" s="238">
        <v>739627398</v>
      </c>
      <c r="I127" s="238">
        <v>615824239.15999997</v>
      </c>
      <c r="J127" s="238">
        <v>615824239.15999997</v>
      </c>
      <c r="K127" s="238">
        <v>739627398</v>
      </c>
      <c r="L127" s="173">
        <v>7.7499999999999999E-2</v>
      </c>
      <c r="M127" s="174" t="s">
        <v>184</v>
      </c>
      <c r="N127" s="173">
        <f t="shared" si="1"/>
        <v>6.2192317818039284E-3</v>
      </c>
      <c r="O127"/>
    </row>
    <row r="128" spans="1:15">
      <c r="A128" s="154" t="s">
        <v>155</v>
      </c>
      <c r="B128" s="154" t="s">
        <v>227</v>
      </c>
      <c r="C128" s="154" t="s">
        <v>181</v>
      </c>
      <c r="D128" s="154" t="s">
        <v>182</v>
      </c>
      <c r="E128" s="172" t="s">
        <v>399</v>
      </c>
      <c r="F128" s="154" t="s">
        <v>400</v>
      </c>
      <c r="G128" s="154" t="s">
        <v>183</v>
      </c>
      <c r="H128" s="238">
        <v>1882849344</v>
      </c>
      <c r="I128" s="238">
        <v>1565057041</v>
      </c>
      <c r="J128" s="238">
        <v>1565057041</v>
      </c>
      <c r="K128" s="238">
        <v>1882849344</v>
      </c>
      <c r="L128" s="173">
        <v>8.5000000000000006E-2</v>
      </c>
      <c r="M128" s="174" t="s">
        <v>184</v>
      </c>
      <c r="N128" s="173">
        <f t="shared" si="1"/>
        <v>1.5805568976953378E-2</v>
      </c>
      <c r="O128"/>
    </row>
    <row r="129" spans="1:15">
      <c r="A129" s="293" t="s">
        <v>154</v>
      </c>
      <c r="B129" s="293"/>
      <c r="C129" s="293"/>
      <c r="D129" s="293"/>
      <c r="E129" s="293"/>
      <c r="F129" s="293"/>
      <c r="G129" s="293"/>
      <c r="H129" s="293"/>
      <c r="I129" s="294"/>
      <c r="J129" s="241">
        <f>SUM(J5:J128)</f>
        <v>94094860259.311508</v>
      </c>
      <c r="K129" s="295"/>
      <c r="L129" s="293"/>
      <c r="M129" s="293"/>
      <c r="N129" s="293"/>
      <c r="O129"/>
    </row>
    <row r="130" spans="1:15">
      <c r="A130"/>
      <c r="B130"/>
      <c r="C130"/>
      <c r="D130"/>
      <c r="E130"/>
      <c r="F130"/>
      <c r="G130"/>
      <c r="H130"/>
      <c r="I130"/>
      <c r="J130" s="242"/>
      <c r="K130"/>
      <c r="L130"/>
      <c r="M130"/>
      <c r="N130"/>
      <c r="O130"/>
    </row>
    <row r="131" spans="1:15">
      <c r="A131" s="243" t="s">
        <v>401</v>
      </c>
      <c r="B131"/>
      <c r="C131" s="244">
        <v>99019342061.147003</v>
      </c>
      <c r="D131"/>
      <c r="E131"/>
      <c r="F131"/>
      <c r="G131"/>
      <c r="H131"/>
      <c r="I131"/>
      <c r="J131" s="245"/>
      <c r="K131"/>
      <c r="L131"/>
      <c r="M131"/>
      <c r="N131"/>
      <c r="O131"/>
    </row>
  </sheetData>
  <mergeCells count="4">
    <mergeCell ref="A1:B1"/>
    <mergeCell ref="A2:I2"/>
    <mergeCell ref="A129:I129"/>
    <mergeCell ref="K129:N129"/>
  </mergeCells>
  <pageMargins left="0.7" right="0.7" top="0.75" bottom="0.75" header="0.3" footer="0.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MrGxWGr2UAX1WQxP3/U5vzvAAR+QXN1k8iglMN9KhPs=</DigestValue>
    </Reference>
    <Reference Type="http://www.w3.org/2000/09/xmldsig#Object" URI="#idOfficeObject">
      <DigestMethod Algorithm="http://www.w3.org/2001/04/xmlenc#sha256"/>
      <DigestValue>oOIgjDfsE/kkXcxl/7XDAnPMx0TPgm6ySjcegLsmaO8=</DigestValue>
    </Reference>
    <Reference Type="http://uri.etsi.org/01903#SignedProperties" URI="#idSignedProperties">
      <Transforms>
        <Transform Algorithm="http://www.w3.org/TR/2001/REC-xml-c14n-20010315"/>
      </Transforms>
      <DigestMethod Algorithm="http://www.w3.org/2001/04/xmlenc#sha256"/>
      <DigestValue>QgMT9Tb/PadV9v9VTQ24x543o5QHMAGaohdvrdvGYLM=</DigestValue>
    </Reference>
    <Reference Type="http://www.w3.org/2000/09/xmldsig#Object" URI="#idValidSigLnImg">
      <DigestMethod Algorithm="http://www.w3.org/2001/04/xmlenc#sha256"/>
      <DigestValue>3AfDQ+dLXQjPWSpo/YgDmY/cuLx9GKS9oEl2XzjvKUA=</DigestValue>
    </Reference>
    <Reference Type="http://www.w3.org/2000/09/xmldsig#Object" URI="#idInvalidSigLnImg">
      <DigestMethod Algorithm="http://www.w3.org/2001/04/xmlenc#sha256"/>
      <DigestValue>FoFdLemOgPA5rc3jKSEsATlGJcouM/plFZMdR2MDClw=</DigestValue>
    </Reference>
  </SignedInfo>
  <SignatureValue>SgL8syKyrjGGCsGBsULFI7ZfedJdi3OsBUQRCIBvcvjry84KA4qnRmds1Iwc6CTEdROP6x8Cbhbh
8s1acgk7pjsHNA7Lbq9ylDa8mQMJe86eN23V9kNLPBXy4dk2kb+G5PaSkvriJIR1IJG0eqanVWPt
9bpiR4ENKMJz8WJwUQ6Y0bVUFptOrRBfF5zu+2Yrrdcwxk6Szb/P1PWtugDmZu08pYZPlQSBvIHn
ZNaI0tRjYzFrn0yf+omrz5P7dpP2GLam7RVMwHEwqYeM6vIvuVAXBQwtexTupYXbR9IZMGNidPKj
RJmClwKnqG9JZIxMCGK1PPXjeBRirJyYXRsc5g==</SignatureValue>
  <KeyInfo>
    <X509Data>
      <X509Certificate>MIIIADCCBeigAwIBAgIIXd7CC9J+KOMwDQYJKoZIhvcNAQELBQAwWzEXMBUGA1UEBRMOUlVDIDgwMDUwMTcyLTExGjAYBgNVBAMTEUNBLURPQ1VNRU5UQSBTLkEuMRcwFQYDVQQKEw5ET0NVTUVOVEEgUy5BLjELMAkGA1UEBhMCUFkwHhcNMTkwNzMxMTkxMDA0WhcNMjEwNzMwMTkyMDA0WjCBoTELMAkGA1UEBhMCUFkxGTAXBgNVBAQMEFRBTEFWRVJBIFNBR1VJRVIxEjAQBgNVBAUTCUNJMTI0NjU3NzESMBAGA1UEKgwJSlVBTiBKT1NFMRcwFQYDVQQKDA5QRVJTT05BIEZJU0lDQTERMA8GA1UECwwIRklSTUEgRjIxIzAhBgNVBAMMGkpVQU4gSk9TRSBUQUxBVkVSQSBTQUdVSUVSMIIBIjANBgkqhkiG9w0BAQEFAAOCAQ8AMIIBCgKCAQEA5XtDA5QAoR0dU/m+QI/mljx0lUDdrVfXiyhdYkc57fNYwtYkUBhaPQCsmo4fEWuqTN/JY9ALzU9jjIdvDZrIexJdwn5RNPE7/x+UlTZlTFawn1gVVZj56H/adX/niYm1usO8ZEv2G3K1l8YPOsXvSGl9uZKh7Y3mgWtPZBuL4JY8u56njXEHuS46mNaIGZYTOfhNUoxWIWNxVl6Lyy2Wuc+qys5eOHEo7vXNndZqBnQ9eOEV76gcSR+hmOZ4A5QikNEhqAddB6R5pYikbzwFiA8ZNHdXrAUj7WLF4X0lDsKKEeQogAK7laGd4LMovryJVImjznHkgPTmyWlCB2p9kQIDAQABo4IDfzCCA3swDAYDVR0TAQH/BAIwADAOBgNVHQ8BAf8EBAMCBeAwKgYDVR0lAQH/BCAwHgYIKwYBBQUHAwEGCCsGAQUFBwMCBggrBgEFBQcDBDAdBgNVHQ4EFgQUTa7aUSy/ZxW1OSEnnSkMjNuNoak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JAYDVR0RBB0wG4EZanVhbi50YWxhdmVyYUBlZGdl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OWe6JG/ndw/dzif4StS/cGUPoVqrkGjvwggEvcjQVCXvIBCX0uKb78gajRq1HCnSrPJ9pW2d8eJZ8t+5HzomUVM0+nnrCQ6xvnuqRVhKBRdr0Eq773Vawtt1Qgr8m1+C5A+wRO//6a+bIr1N0ry86tZf05Zo+Wto5iB1gysF/8fOd1KuVaXZ6QqngfM9qfYTgJ85u4eUR0nfqvq17e8oUNEXOUiQogF/PtZ4/akhwHrBC84jjt9k2CV0GUhzwe1D0OKv+fz4WYLlRiHSXm1raUWpeFJmw0yD5fDEbxWekeTrVTLacQkSMCO0dmbpp4kLwAloCVM5qRf73CLbWAXnw8cmVCAUc75+jKJZ4sl7P4tSFrhrQ/2rI9rMp/Yv3hLIKpvpaD6mev+cq10n80txoERKhfpiKbFzm28vm1Qsi+OXitf+0dfgdPGnmhytdYB3MJS5JJvrsAf+vWcMunZdtxpE2aUKNKYfx5KtoQIUzfJZS+9dnPZsOe5EjxO9th0wrLdfXusSNAjR7rrHgxJQYNDhlfdsP2FEz+JQo5Y0HQ8qO6LCxhH0xhDRFj20VOHO5TFGsTLtEpvkwGetQqI2tbx+SEXRMmVp2G/QIHgS37Yf9kDbxlnThAO5fgVsfx0TSsGV46FcLivgM1uR28ntpmiSJdy5UvELq2TPYcDeRNT</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pPStarIlrW8uEtgGY71OsKaluLUS6AdwQX2wUX6mczU=</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Y5xNQNn9fxYV+5MIxQjT72xAIqwysrLCvD9PBRvdjDQ=</DigestValue>
      </Reference>
      <Reference URI="/xl/drawings/vmlDrawing1.vml?ContentType=application/vnd.openxmlformats-officedocument.vmlDrawing">
        <DigestMethod Algorithm="http://www.w3.org/2001/04/xmlenc#sha256"/>
        <DigestValue>ncz3owp9sgisONxI/THAYNhaIEyt6o6EWQADJ5/pFg4=</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7en0B5UPmCvQrqtNnPt7nLxLWY0nGdm94yKwsMIY/z4=</DigestValue>
      </Reference>
      <Reference URI="/xl/media/image3.emf?ContentType=image/x-emf">
        <DigestMethod Algorithm="http://www.w3.org/2001/04/xmlenc#sha256"/>
        <DigestValue>kydVdj5rkviQxf59iLG/XaaxoCx/Fgmi0+/cRxNVkrI=</DigestValue>
      </Reference>
      <Reference URI="/xl/media/image4.emf?ContentType=image/x-emf">
        <DigestMethod Algorithm="http://www.w3.org/2001/04/xmlenc#sha256"/>
        <DigestValue>lmCC5pavgm628BVtsyV8U3JYkC6zEqdqd3dlGBx4PuU=</DigestValue>
      </Reference>
      <Reference URI="/xl/media/image5.emf?ContentType=image/x-emf">
        <DigestMethod Algorithm="http://www.w3.org/2001/04/xmlenc#sha256"/>
        <DigestValue>3GBlnvtU1ripZy2y4rnqEuLLUXTuhUi8hQbTj8f2Fr8=</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/E2xUnaKVvQhybBMAm8SzdIUH7GTLxtcurIpY3UIOPM=</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L2ohcak+/9wjYOAARmXQmriXd+UJTzNQelAERlcaQk4=</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printerSettings/printerSettings6.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0N+XvAGAMIsPAR7Vmb7QWfFSqF4pgmh91z2XeILbVGw=</DigestValue>
      </Reference>
      <Reference URI="/xl/styles.xml?ContentType=application/vnd.openxmlformats-officedocument.spreadsheetml.styles+xml">
        <DigestMethod Algorithm="http://www.w3.org/2001/04/xmlenc#sha256"/>
        <DigestValue>KgwHCIEMP3TvWU2sbjgohFQK4WF7mf/HWgRHPiXqmDk=</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oF66FdqiqYiQUfFB/cEoOJaRUNlW6UKsMRyyl/FQzvY=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sheet1.xml?ContentType=application/vnd.openxmlformats-officedocument.spreadsheetml.worksheet+xml">
        <DigestMethod Algorithm="http://www.w3.org/2001/04/xmlenc#sha256"/>
        <DigestValue>hAcYZrBpnSTLtBo98XM+OSvOTzS8s2iKQTzxnhU9gZc=</DigestValue>
      </Reference>
      <Reference URI="/xl/worksheets/sheet2.xml?ContentType=application/vnd.openxmlformats-officedocument.spreadsheetml.worksheet+xml">
        <DigestMethod Algorithm="http://www.w3.org/2001/04/xmlenc#sha256"/>
        <DigestValue>9oWIOCk/G7VzAGEBXFachCPHyTzM4fuXUGVT3uL86lU=</DigestValue>
      </Reference>
      <Reference URI="/xl/worksheets/sheet3.xml?ContentType=application/vnd.openxmlformats-officedocument.spreadsheetml.worksheet+xml">
        <DigestMethod Algorithm="http://www.w3.org/2001/04/xmlenc#sha256"/>
        <DigestValue>qwjSLNUHq4a4hC4WCcYGhl0PGk98zZMuk0R9GPzOfqA=</DigestValue>
      </Reference>
      <Reference URI="/xl/worksheets/sheet4.xml?ContentType=application/vnd.openxmlformats-officedocument.spreadsheetml.worksheet+xml">
        <DigestMethod Algorithm="http://www.w3.org/2001/04/xmlenc#sha256"/>
        <DigestValue>utlBHewLIIfUj6CxoKq/ydf5XaZTJbJe690fWdYWZB4=</DigestValue>
      </Reference>
      <Reference URI="/xl/worksheets/sheet5.xml?ContentType=application/vnd.openxmlformats-officedocument.spreadsheetml.worksheet+xml">
        <DigestMethod Algorithm="http://www.w3.org/2001/04/xmlenc#sha256"/>
        <DigestValue>Udbd3Zi5s/1YSVLDPynbDvGZ8HBDTX2jguTRofeunK0=</DigestValue>
      </Reference>
      <Reference URI="/xl/worksheets/sheet6.xml?ContentType=application/vnd.openxmlformats-officedocument.spreadsheetml.worksheet+xml">
        <DigestMethod Algorithm="http://www.w3.org/2001/04/xmlenc#sha256"/>
        <DigestValue>fqTs7j55AeSx/HPB19runBf07XDwZk7MlqYRwc6lECc=</DigestValue>
      </Reference>
      <Reference URI="/xl/worksheets/sheet7.xml?ContentType=application/vnd.openxmlformats-officedocument.spreadsheetml.worksheet+xml">
        <DigestMethod Algorithm="http://www.w3.org/2001/04/xmlenc#sha256"/>
        <DigestValue>6odEQSO1jcy8eanxsllzuMz5p1jhe5EztlFgFyjc46M=</DigestValue>
      </Reference>
      <Reference URI="/xl/worksheets/sheet8.xml?ContentType=application/vnd.openxmlformats-officedocument.spreadsheetml.worksheet+xml">
        <DigestMethod Algorithm="http://www.w3.org/2001/04/xmlenc#sha256"/>
        <DigestValue>7Zglq/ynyNcjXFpgwHWS9Iz7Hrj/+N76uc94PHsxaWA=</DigestValue>
      </Reference>
    </Manifest>
    <SignatureProperties>
      <SignatureProperty Id="idSignatureTime" Target="#idPackageSignature">
        <mdssi:SignatureTime xmlns:mdssi="http://schemas.openxmlformats.org/package/2006/digital-signature">
          <mdssi:Format>YYYY-MM-DDThh:mm:ssTZD</mdssi:Format>
          <mdssi:Value>2020-10-30T20:02:23Z</mdssi:Value>
        </mdssi:SignatureTime>
      </SignatureProperty>
    </SignatureProperties>
  </Object>
  <Object Id="idOfficeObject">
    <SignatureProperties>
      <SignatureProperty Id="idOfficeV1Details" Target="#idPackageSignature">
        <SignatureInfoV1 xmlns="http://schemas.microsoft.com/office/2006/digsig">
          <SetupID>{238BDF6B-2B52-475C-8CA4-DEBD0C691126}</SetupID>
          <SignatureText>Juan José Talavera Saguier</SignatureText>
          <SignatureImage/>
          <SignatureComments/>
          <WindowsVersion>10.0</WindowsVersion>
          <OfficeVersion>16.0.13328/21</OfficeVersion>
          <ApplicationVersion>16.0.13328</ApplicationVersion>
          <Monitors>1</Monitors>
          <HorizontalResolution>3200</HorizontalResolution>
          <VerticalResolution>1800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2020-10-30T20:02:23Z</xd:SigningTime>
          <xd:SigningCertificate>
            <xd:Cert>
              <xd:CertDigest>
                <DigestMethod Algorithm="http://www.w3.org/2001/04/xmlenc#sha256"/>
                <DigestValue>XY5zzZoT1RGkwSmaGdEzOHyklWDvIprgF+LPTKFX5ug=</DigestValue>
              </xd:CertDigest>
              <xd:IssuerSerial>
                <X509IssuerName>C=PY, O=DOCUMENTA S.A., CN=CA-DOCUMENTA S.A., SERIALNUMBER=RUC 80050172-1</X509IssuerName>
                <X509SerialNumber>6764057046388975843</X509SerialNumber>
              </xd:IssuerSerial>
            </xd:Cert>
          </xd:SigningCertificate>
          <xd:SignaturePolicyIdentifier>
            <xd:SignaturePolicyImplied/>
          </xd:SignaturePolicyIdentifier>
        </xd:SignedSignatureProperties>
      </xd:SignedProperties>
    </xd:QualifyingProperties>
  </Object>
  <Object Id="idValidSigLnImg">AQAAAGwAAAAAAAAAAAAAAL8BAADfAAAAAAAAAAAAAAD0EAAAdggAACBFTUYAAAEARBwAAKoAAAAGAAAAAAAAAAAAAAAAAAAAgAwAAAgHAAA2AQAArgAAAAAAAAAAAAAAAAAAAPC6BACwpwIACgAAABAAAAAAAAAAAAAAAEsAAAAQAAAAAAAAAAUAAAAeAAAAGAAAAAAAAAAAAAAAwAEAAOAAAAAnAAAAGAAAAAEAAAA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8PDwAAAAAAAlAAAADAAAAAEAAABMAAAAZAAAAAAAAAAAAAAAvwEAAN8AAAAAAAAAAAAAAMABAADgAAAAIQDwAAAAAAAAAAAAAACAPwAAAAAAAAAAAACAPwAAAAAAAAAAAAAAAAAAAAAAAAAAAAAAAAAAAAAAAAAAJQAAAAwAAAAAAACAKAAAAAwAAAABAAAAJwAAABgAAAABAAAAAAAAAPDw8A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8AAAAAACUAAAAMAAAAAQAAAEwAAABkAAAAAAAAAAYAAAC/AQAAIQAAAAAAAAAGAAAAwAEAABwAAAAhAPAAAAAAAAAAAAAAAIA/AAAAAAAAAAAAAIA/AAAAAAAAAAAAAAAAAAAAAAAAAAAAAAAAAAAAAAAAAAAlAAAADAAAAAAAAIAoAAAADAAAAAEAAAAnAAAAGAAAAAEAAAAAAAAA////AAAAAAAlAAAADAAAAAEAAABMAAAAZAAAAEYBAAAHAAAApQEAAB8AAABGAQAABwAAAGAAAAAZAAAAIQDwAAAAAAAAAAAAAACAPwAAAAAAAAAAAACAPwAAAAAAAAAAAAAAAAAAAAAAAAAAAAAAAAAAAAAAAAAAJQAAAAwAAAAAAACAKAAAAAwAAAABAAAAUgAAAHABAAABAAAA7f///wAAAAAAAAAAAAAAAJABAAAAAAABAAAAAHMAZQBnAG8AZQAgAHUAaQAAAAAAAAAAAAAAAAAAAAAAAAAAAAAAAAAAAAAAAAAAAAAAAAAAAAAAAAAAAAAAAAAAAAAA3vE9diBeNnbgk5sDioZHXSIAAACcFasE5QDf3P/////Yy10DdMfbXLDMXQMgAAAAAwCKADDLXQMCAgAAGMtdAwIAAAABAAAAHwEAAAgAAABKJckFAAAAAAIAAACAy10D2MtdA8SnTekAAAAAhMxdA/nwPXbUyl0DyGx8BAAAPXZOAWgG7f///wAAAAAAAAAAAAAAAJABAAAAAAABAAAAAHMAZQBnAG8AZQAgAHUAaQC2MUrgOMtdA41l6XUAADZ2LMtdAwAAAAA0y10DAAAAANuU2lwAADZ2AAAAABMAFACKhkddIF42dkzLXQPE9GN1AAAAADjJrATgxDd2ZHYACAAAAAAlAAAADAAAAAEAAAAYAAAADAAAAAAAAAASAAAADAAAAAEAAAAeAAAAGAAAAEYBAAAHAAAApgEAACAAAAAlAAAADAAAAAEAAABUAAAAiAAAAEcBAAAHAAAApAEAAB8AAAABAAAAAAAbQauqGkFHAQAABwAAAAoAAABMAAAAAAAAAAAAAAAAAAAA//////////9gAAAAMQAwAC8AMwAwAC8AMgAwADIAMAAKAAAACgAAAAcAAAAKAAAACgAAAAcAAAAKAAAACgAAAAoAAAAKAAAASwAAAEAAAAAwAAAABQAAACAAAAABAAAAAQAAABAAAAAAAAAAAAAAAMABAADgAAAAAAAAAAAAAADAAQAA4AAAAFIAAABwAQAAAgAAABQAAAAJAAAAAAAAAAAAAAC8AgAAAAAAAAECAiJTAHkAcwB0AGUAbQAAAAAAAAAAAAAAAAAAAAAAAAAAAAAAAAAAAAAAAAAAAAAAAAAAAAAAAAAAAAAAAAAAAAAAAAD8dgkAAACAM6EDAAAAAOCTmwPgk5sDYIZHXQAAAADblNpcCQAAAAAAAAAAAAAAAAAAAAAAAADIlJsDAAAAAAAAAAAAAAAAAAAAAAAAAAAAAAAAAAAAAAAAAAAAAAAAAAAAAAAAAAAAAAAAAAAAAAAAAAAAAAAAkOpdA7YQSuAAAAZ3hOtdA/gQ+Hbgk5sD25TaXAAAAAAIEvh2//8AAAAAAADrEvh26xL4drTrXQO4610DYIZHXQAAAAAAAAAAAAAAAAAAAADEruh1CQAAAOzrXQMHAAAA7OtdAwAAAAABAAAAAdgAAAACAAAAAAAAAAAAAAAAAAAAAAAAOMmsBGR2AAgAAAAAJQAAAAwAAAACAAAAJwAAABgAAAADAAAAAAAAAAAAAAAAAAAAJQAAAAwAAAADAAAATAAAAGQAAAAAAAAAAAAAAP//////////AAAAACgAAAAAAAAAUwAAACEA8AAAAAAAAAAAAAAAgD8AAAAAAAAAAAAAgD8AAAAAAAAAAAAAAAAAAAAAAAAAAAAAAAAAAAAAAAAAACUAAAAMAAAAAAAAgCgAAAAMAAAAAwAAACcAAAAYAAAAAwAAAAAAAAAAAAAAAAAAACUAAAAMAAAAAwAAAEwAAABkAAAAAAAAAAAAAAD//////////wAAAAAoAAAAwAEAAAAAAAAhAPAAAAAAAAAAAAAAAIA/AAAAAAAAAAAAAIA/AAAAAAAAAAAAAAAAAAAAAAAAAAAAAAAAAAAAAAAAAAAlAAAADAAAAAAAAIAoAAAADAAAAAMAAAAnAAAAGAAAAAMAAAAAAAAAAAAAAAAAAAAlAAAADAAAAAMAAABMAAAAZAAAAAAAAAAAAAAA///////////AAQAAKAAAAAAAAABTAAAAIQDwAAAAAAAAAAAAAACAPwAAAAAAAAAAAACAPwAAAAAAAAAAAAAAAAAAAAAAAAAAAAAAAAAAAAAAAAAAJQAAAAwAAAAAAACAKAAAAAwAAAADAAAAJwAAABgAAAADAAAAAAAAAAAAAAAAAAAAJQAAAAwAAAADAAAATAAAAGQAAAAAAAAAewAAAL8BAAB8AAAAAAAAAHsAAADAAQAAAgAAACEA8AAAAAAAAAAAAAAAgD8AAAAAAAAAAAAAgD8AAAAAAAAAAAAAAAAAAAAAAAAAAAAAAAAAAAAAAAAAACUAAAAMAAAAAAAAgCgAAAAMAAAAAwAAACcAAAAYAAAAAwAAAAAAAAD///8AAAAAACUAAAAMAAAAAwAAAEwAAABkAAAAAAAAACgAAAC/AQAAegAAAAAAAAAoAAAAwAEAAFMAAAAhAPAAAAAAAAAAAAAAAIA/AAAAAAAAAAAAAIA/AAAAAAAAAAAAAAAAAAAAAAAAAAAAAAAAAAAAAAAAAAAlAAAADAAAAAAAAIAoAAAADAAAAAMAAAAnAAAAGAAAAAMAAAAAAAAA////AAAAAAAlAAAADAAAAAMAAABMAAAAZAAAAA8AAABXAAAAJQAAAHoAAAAPAAAAVwAAABcAAAAkAAAAIQDwAAAAAAAAAAAAAACAPwAAAAAAAAAAAACAPwAAAAAAAAAAAAAAAAAAAAAAAAAAAAAAAAAAAAAAAAAAJQAAAAwAAAAAAACAKAAAAAwAAAADAAAAUgAAAHABAAADAAAA4P///wAAAAAAAAAAAAAAAJABAAAAAAABAAAAAGEAcgBpAGEAbAAAAAAAAAAAAAAAAAAAAAAAAAAAAAAAAAAAAAAAAAAAAAAAAAAAAAAAAAAAAAAAAAAAAAAAAAAAAFwD3vE9dgAAAAAgAAAALBEKgfCUXBJollwDhMJRXQAAmwMAAAAAIAAAACibXAOgDwAA6JpcA41cNlwgAAAAAQAAANtANlxCS79xcNYTCf89Nly9Vz9cEGCYXHDWEwmMwo5cAwAAANz7TOkom1wDbJhcA/nwPXa8llwDBgAAAAAAPXZswo5c4P///wAAAAAAAAAAAAAAAJABAAAAAAABAAAAAGEAcgBpAGEAbAAAAAAAAAAAAAAAAAAAAAAAAAAAAAAABgAAAAAAAADEruh1AAAAACCYXAMGAAAAIJhcAwAAAAABAAAAAdgAAAACAAAAAAAAAAAAADjJrATgxDd2ZHYACAAAAAAlAAAADAAAAAMAAAAYAAAADAAAAAAAAAASAAAADAAAAAEAAAAWAAAADAAAAAgAAABUAAAAVAAAABAAAABXAAAAJAAAAHoAAAABAAAAAAAbQauqGkEQAAAAewAAAAEAAABMAAAABAAAAA8AAABXAAAAJgAAAHsAAABQAAAAWAAAABUAAAAWAAAADAAAAAAAAAAlAAAADAAAAAIAAAAnAAAAGAAAAAQAAAAAAAAA////AAAAAAAlAAAADAAAAAQAAABMAAAAZAAAAEAAAAAuAAAAsAEAAHoAAABAAAAALgAAAHEBAABNAAAAIQDwAAAAAAAAAAAAAACAPwAAAAAAAAAAAACAPwAAAAAAAAAAAAAAAAAAAAAAAAAAAAAAAAAAAAAAAAAAJQAAAAwAAAAAAACAKAAAAAwAAAAEAAAAJwAAABgAAAAEAAAAAAAAAP///wAAAAAAJQAAAAwAAAAEAAAATAAAAGQAAABAAAAALgAAALABAAB0AAAAQAAAAC4AAABxAQAARwAAACEA8AAAAAAAAAAAAAAAgD8AAAAAAAAAAAAAgD8AAAAAAAAAAAAAAAAAAAAAAAAAAAAAAAAAAAAAAAAAACUAAAAMAAAAAAAAgCgAAAAMAAAABAAAACcAAAAYAAAABAAAAAAAAAD///8AAAAAACUAAAAMAAAABAAAAEwAAABkAAAAQAAAAE8AAACJAQAAdAAAAEAAAABPAAAASgEAACYAAAAhAPAAAAAAAAAAAAAAAIA/AAAAAAAAAAAAAIA/AAAAAAAAAAAAAAAAAAAAAAAAAAAAAAAAAAAAAAAAAAAlAAAADAAAAAAAAIAoAAAADAAAAAQAAABSAAAAcAEAAAQAAADk////AAAAAAAAAAAAAAAAkAEAAAAAAAEAAAAAcwBlAGcAbwBlACAAdQBpAAAAAAAAAAAAAAAAAAAAAAAAAAAAAAAAAAAAAAAAAAAAAAAAAAAAAAAAAAAAAAAAAAAAXAPe8T12TwAAAECdXAP0DgosRKk5XDAurAQAAAAAAAAAAAAAAAAAAABAqIVUEsiYXAMgAAAABwAAAAAAAEIBllwDGCVyCwAAAADEmFwDAQAAAAAAAAA8l1wACAAAANBAfwTcn1MSZPpM6SAaAADkmFwD+fA9djSXXAPIbHwEAAA9dqyZXAPk////AAAAAAAAAAAAAAAAkAEAAAAAAAEAAAAAcwBlAGcAbwBlACAAdQBpAAAAAAAAAAAAAAAAAAAAAAAJAAAAAAAAAMSu6HUAAAAAmJhcAwkAAACYmFwDAAAAAAEAAAAB2AAAAAIAAAAAAAAAAAAAOMmsBODEN3ZkdgAIAAAAACUAAAAMAAAABAAAABgAAAAMAAAAAAAAABIAAAAMAAAAAQAAAB4AAAAYAAAAQAAAAE8AAACKAQAAdQAAACUAAAAMAAAABAAAAFQAAADoAAAAQQAAAE8AAACIAQAAdAAAAAEAAAAAABtBq6oaQUEAAABPAAAAGgAAAEwAAAAAAAAAAAAAAAAAAAD//////////4AAAABKAHUAYQBuACAASgBvAHMA6QAgAFQAYQBsAGEAdgBlAHIAYQAgAFMAYQBnAHUAaQBlAHIACgAAABAAAAAOAAAAEAAAAAgAAAAKAAAAEAAAAAwAAAAPAAAACAAAAA8AAAAOAAAABwAAAA4AAAANAAAADwAAAAoAAAAOAAAACAAAAA8AAAAOAAAAEAAAABAAAAAHAAAADwAAAAoAAABLAAAAQAAAADAAAAAFAAAAIAAAAAEAAAABAAAAEAAAAAAAAAAAAAAAwAEAAOAAAAAAAAAAAAAAAMABAADgAAAAJQAAAAwAAAACAAAAJwAAABgAAAAFAAAAAAAAAP///wAAAAAAJQAAAAwAAAAFAAAATAAAAGQAAAAAAAAAgwAAAL8BAADZAAAAAAAAAIMAAADAAQAAVwAAACEA8AAAAAAAAAAAAAAAgD8AAAAAAAAAAAAAgD8AAAAAAAAAAAAAAAAAAAAAAAAAAAAAAAAAAAAAAAAAACUAAAAMAAAAAAAAgCgAAAAMAAAABQAAACcAAAAYAAAABQAAAAAAAAD///8AAAAAACUAAAAMAAAABQAAAEwAAABkAAAAGgAAAIMAAAClAQAAmwAAABoAAACDAAAAjAEAABkAAAAhAPAAAAAAAAAAAAAAAIA/AAAAAAAAAAAAAIA/AAAAAAAAAAAAAAAAAAAAAAAAAAAAAAAAAAAAAAAAAAAlAAAADAAAAAAAAIAoAAAADAAAAAUAAAAlAAAADAAAAAEAAAAYAAAADAAAAAAAAAASAAAADAAAAAEAAAAeAAAAGAAAABoAAACDAAAApgEAAJwAAAAlAAAADAAAAAEAAABUAAAA6AAAABsAAACDAAAA+wAAAJsAAAABAAAAAAAbQauqGkEbAAAAgwAAABoAAABMAAAAAAAAAAAAAAAAAAAA//////////+AAAAASgB1AGEAbgAgAEoAbwBzAGUAIABUAGEAbABhAHYAZQByAGEAIABTAGEAZwB1AGkAZQByAAcAAAALAAAACgAAAAsAAAAFAAAABwAAAAsAAAAIAAAACgAAAAUAAAAKAAAACgAAAAUAAAAKAAAACQAAAAoAAAAHAAAACgAAAAUAAAAKAAAACgAAAAsAAAALAAAABQAAAAoAAAAHAAAASwAAAEAAAAAwAAAABQAAACAAAAABAAAAAQAAABAAAAAAAAAAAAAAAMABAADgAAAAAAAAAAAAAADAAQAA4AAAACUAAAAMAAAAAgAAACcAAAAYAAAABQAAAAAAAAD///8AAAAAACUAAAAMAAAABQAAAEwAAABkAAAAGgAAAKIAAAClAQAAugAAABoAAACiAAAAjAEAABkAAAAhAPAAAAAAAAAAAAAAAIA/AAAAAAAAAAAAAIA/AAAAAAAAAAAAAAAAAAAAAAAAAAAAAAAAAAAAAAAAAAAlAAAADAAAAAAAAIAoAAAADAAAAAUAAAAlAAAADAAAAAEAAAAYAAAADAAAAAAAAAASAAAADAAAAAEAAAAeAAAAGAAAABoAAACiAAAApgEAALsAAAAlAAAADAAAAAEAAABUAAAAqAAAABsAAACiAAAAkwAAALoAAAABAAAAAAAbQauqGkEbAAAAogAAAA8AAABMAAAAAAAAAAAAAAAAAAAA//////////9sAAAAUwBpAG4AZABpAGMAbwAgAFQAaQB0AHUAbABhAHIAAAAKAAAABQAAAAsAAAALAAAABQAAAAkAAAALAAAABQAAAAoAAAAFAAAABgAAAAsAAAAFAAAACgAAAAcAAABLAAAAQAAAADAAAAAFAAAAIAAAAAEAAAABAAAAEAAAAAAAAAAAAAAAwAEAAOAAAAAAAAAAAAAAAMABAADgAAAAJQAAAAwAAAACAAAAJwAAABgAAAAFAAAAAAAAAP///wAAAAAAJQAAAAwAAAAFAAAATAAAAGQAAAAaAAAAwQAAAJMBAADZAAAAGgAAAMEAAAB6AQAAGQAAACEA8AAAAAAAAAAAAAAAgD8AAAAAAAAAAAAAgD8AAAAAAAAAAAAAAAAAAAAAAAAAAAAAAAAAAAAAAAAAACUAAAAMAAAAAAAAgCgAAAAMAAAABQAAACUAAAAMAAAAAQAAABgAAAAMAAAAAAAAABIAAAAMAAAAAQAAABYAAAAMAAAAAAAAAFQAAAA4AQAAGwAAAMEAAACSAQAA2QAAAAEAAAAAABtBq6oaQRsAAADBAAAAJwAAAEwAAAAEAAAAGgAAAMEAAACUAQAA2gAAAJwAAABGAGkAcgBtAGEAZABvACAAcABvAHIAOgAgAEoAVQBBAE4AIABKAE8AUwBFACAAVABBAEwAQQBWAEUAUgBBACAAUwBBAEcAVQBJAEUAUgAAAAkAAAAFAAAABwAAABAAAAAKAAAACwAAAAsAAAAFAAAACwAAAAsAAAAHAAAABAAAAAUAAAAHAAAADQAAAAwAAAAOAAAABQAAAAcAAAAOAAAACgAAAAoAAAAFAAAACgAAAAwAAAAJAAAADAAAAAwAAAAKAAAACwAAAAwAAAAFAAAACgAAAAwAAAANAAAADQAAAAUAAAAKAAAACwAAABYAAAAMAAAAAAAAACUAAAAMAAAAAgAAAA4AAAAUAAAAAAAAABAAAAAUAAAA</Object>
  <Object Id="idInvalidSigLnImg">AQAAAGwAAAAAAAAAAAAAAL8BAADfAAAAAAAAAAAAAAD0EAAAdggAACBFTUYAAAEAOCQAALAAAAAGAAAAAAAAAAAAAAAAAAAAgAwAAAgHAAA2AQAArgAAAAAAAAAAAAAAAAAAAPC6BACwpwIACgAAABAAAAAAAAAAAAAAAEsAAAAQAAAAAAAAAAUAAAAeAAAAGAAAAAAAAAAAAAAAwAEAAOAAAAAnAAAAGAAAAAEAAAA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8PDwAAAAAAAlAAAADAAAAAEAAABMAAAAZAAAAAAAAAAAAAAAvwEAAN8AAAAAAAAAAAAAAMABAADgAAAAIQDwAAAAAAAAAAAAAACAPwAAAAAAAAAAAACAPwAAAAAAAAAAAAAAAAAAAAAAAAAAAAAAAAAAAAAAAAAAJQAAAAwAAAAAAACAKAAAAAwAAAABAAAAJwAAABgAAAABAAAAAAAAAPDw8A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8AAAAAACUAAAAMAAAAAQAAAEwAAABkAAAAAAAAAAYAAAC/AQAAIQAAAAAAAAAGAAAAwAEAABwAAAAhAPAAAAAAAAAAAAAAAIA/AAAAAAAAAAAAAIA/AAAAAAAAAAAAAAAAAAAAAAAAAAAAAAAAAAAAAAAAAAAlAAAADAAAAAAAAIAoAAAADAAAAAEAAAAnAAAAGAAAAAEAAAAAAAAA////AAAAAAAlAAAADAAAAAEAAABMAAAAZAAAABoAAAAGAAAANQAAACEAAAAaAAAABgAAABwAAAAcAAAAIQDwAAAAAAAAAAAAAACAPwAAAAAAAAAAAACAPwAAAAAAAAAAAAAAAAAAAAAAAAAAAAAAAAAAAAAAAAAAJQAAAAwAAAAAAACAKAAAAAwAAAABAAAAUAAAADQHAAAcAAAABgAAADMAAAAdAAAAHAAAAAYAAAAAAAAAAAAAABgAAAAYAAAATAAAACgAAAB0AAAAwAYAAAAAAAAAAAAAGAAAACgAAAAYAAAAGAAAAAEAGAAAAAAAAAAAAAAAAAAAAAAAAAAAAAAAAAAAAAAAAAAAAAAAAAAAAAAAAAAAAAAAAAAAAAAAAAAAAAAAAAAFCyEJFT8AAAAAAAAAAAAAAAAAAAAAAAAAAAAAAAAAAQQOIGAAAAAAAAAAAAAAAAAAAAAAAAAAAAAAAAAAAAAAAAAAAAABAwkeQsYfQ8kQI2oAAAAAAAAAAAAAAAAAAAAAAAAAAAIULIQOH14AAAAAAAAAAAAAAAAAAAAAAAAAAAAAAAAAAAAAAAAAAAAAAAAVLosfQ8kfQ8kKF0YAAAAAAAAAAAAAAAAAAAATKX0aOKoAAQQAAAB7t91LdKBLdKBLdKBLdKBLdKBLdKBLdKBLdKBLdKA8XIAECRgbO7MfQ8keQcQGDiwbKjo7W34EBwsSKHoeQsYHDy8AAAAAAABLdKCPweCozuWJvt+rz+WMwOCrz+WSwuGrz+WMwOCrz+VVc4YFCyMcProfQ8kcPbgFCyEDBQkVLYkfQ8kRJnMAAAAAAAAAAABLdKCs0Obn6eyeyePt7e2lzeTt7e2z0+ft7e2lzeTt7e2s0OaTk5MGCx8aOawfQ8kcProZNqMfQ8kWMZQGCRAAAAAAAAAAAABLdKCEvN+SwuHt7e3t7e3t7e3t7e3t7e3t7e3t7e3t7e3t7e0AAAAAAAABAwsYNaAfQ8kfQ8kaOq4CBA4uSGMAAAAAAAAAAABLdKCs0Obn6ezt7e3t7e3t7e3t7e3t7e3t7e3t7e3t7e3c3NxhYWEEBg4SJ3YfQ8kfQ8kfQ8keQcQLGUsJDxQAAAAAAAAAAABLdKCPweCozuXt7e2+eje+eje+eje+eje+eje+ejerqagUFBUMG1IcProfQ8kfQ8kcProIETQQI2oeQcQSKHoBAgcAAAAAAABLdKCs0Obn6ezt7e3t7e3t7e3t7e3t7e3t7e3t7e0yMjIVL40fQ8kfQ8kfQ8kaOawECRxcXFxTU1MECRwTKX0ZNqMHDy8AAABLdKCPweCozuXt7e2+eje+eje+eje+eje+eje+ejdFRUUULIYfQ8kfQ8kSJ3YHCRGTk5Pt7e2rz+VynroaKDgDBxcMGk4AAABLdKCs0Obn6ezt7e3t7e3t7e3t7e3t7e3t7e3t7e29vb0LDBMMGlAFCyNCQkLIyMjt7e3t7e3t7e2eyeNLdKAAAAAAAAAAAABLdKCPweCozuXt7e3t7e3H2uaTw+GTw+HM3eft7e3t7e3R0dGOjo61tbXt7e3t7e3t7e3t7e2rz+WJvt9LdKAAAAAAAAAAAABLdKCs0Obn6ezt7e3C2OV7t917t917t91/ud7M3eft7e3t7e3t7e3t7e3t7e3t7e3t7e3t7e3t7e2eyeNLdKAAAAAAAAAAAABLdKCPweCozuXt7e2QwuF7t917t917t917t92eyePt7e3t7e3t7e3t7e3t7e3t7e3t7e3t7e2rz+WJvt9LdKAAAAAAAAAAAABLdKCs0Obn6ezt7e2QwuF7t917t917t917t92eyePt7e3t7e3t7e3t7e3t7e3t7e3t7e3t7e3t7e2eyeNLdKAAAAAAAAAAAABLdKCPweCozuXt7e3C2OV7t917t917t91/ud7M3eft7e3t7e3t7e3t7e3t7e3t7e3t7e3t7e2rz+WJvt9LdKAAAAAAAAAAAABLdKCs0Obn6ezt7e3t7e3H2uaTw+GTw+G+1uXt7e3t7e3t7e3t7e3t7e3t7e3t7e3t7e3t7e3t7e2eyeNLdKAAAAAAAAAAAABLdKCEvN+SwuHt7e3t7e3t7e3t7e3t7e3t7e3t7e3t7e3t7e3t7e3t7e3t7e3t7e3t7e3t7e2Tw+GCu95LdKAAAAAAAAAAAABLdKCs0Obn6eyeyePt7e2lzeTt7e2z0+ft7e2lzeTt7e2s0Obt7e2s0Obt7e2s0Obt7e2XxeLt7e2lzeRLdKAAAAAAAAAAAABLdKCPweCozuWJvt+rz+WMwOCrz+WSwuGrz+WMwOCrz+WPweCrz+WPweCrz+WPweCrz+WGvd+rz+WMwOBLdKAAAAAAAAAAAAB7t91LdKBLdKBLdKBLdKBLdKBLdKBLdKBLdKBLdKBLdKBLdKBLdKBLdKBLdKBLdKBLdKBLdKBLdKBLdKB7t90AAAAAAAAAAAAAAAAAAAAAAAAAAAAAAAAAAAAAAAAAAAAAAAAAAAAAAAAAAAAAAAAAAAAAAAAAAAAAAAAAAAAAAAAAAAAAAAAAAAAAAAAAAAAAAAAAAAAAAAAAAAAAAAAAAAAAAAAAAAAAAAAAAAAAAAAAAAAAAAAAAAAAAAAAAAAAAAAAAAAAAAAAAAAAAAAAAAAAAAAnAAAAGAAAAAEAAAAAAAAA////AAAAAAAlAAAADAAAAAEAAABMAAAAZAAAAFAAAAAHAAAA0gAAAB8AAABQAAAABwAAAIMAAAAZAAAAIQDwAAAAAAAAAAAAAACAPwAAAAAAAAAAAACAPwAAAAAAAAAAAAAAAAAAAAAAAAAAAAAAAAAAAAAAAAAAJQAAAAwAAAAAAACAKAAAAAwAAAABAAAAUgAAAHABAAABAAAA7f///wAAAAAAAAAAAAAAAJABAAAAAAABAAAAAHMAZQBnAG8AZQAgAHUAaQAAAAAAAAAAAAAAAAAAAAAAAAAAAAAAAAAAAAAAAAAAAAAAAAAAAAAAAAAAAAAAAAAAAAAA3vE9diBeNnbgk5sDioZHXSIAAACcFasE5QDf3P/////Yy10DdMfbXLDMXQMgAAAAAwCKADDLXQMCAgAAGMtdAwIAAAABAAAAHwEAAAgAAABKJckFAAAAAAIAAACAy10D2MtdA8SnTekAAAAAhMxdA/nwPXbUyl0DyGx8BAAAPXZOAWgG7f///wAAAAAAAAAAAAAAAJABAAAAAAABAAAAAHMAZQBnAG8AZQAgAHUAaQC2MUrgOMtdA41l6XUAADZ2LMtdAwAAAAA0y10DAAAAANuU2lwAADZ2AAAAABMAFACKhkddIF42dkzLXQPE9GN1AAAAADjJrATgxDd2ZHYACAAAAAAlAAAADAAAAAEAAAAYAAAADAAAAP8AAAASAAAADAAAAAEAAAAeAAAAGAAAAFAAAAAHAAAA0wAAACAAAAAlAAAADAAAAAEAAABUAAAAqAAAAFEAAAAHAAAA0QAAAB8AAAABAAAAAAAbQauqGkFRAAAABwAAAA8AAABMAAAAAAAAAAAAAAAAAAAA//////////9sAAAARgBpAHIAbQBhACAAbgBvACAAdgDhAGwAaQBkAGEAAAAJAAAABQAAAAcAAAAQAAAACgAAAAUAAAALAAAACwAAAAUAAAAJAAAACgAAAAUAAAAFAAAACwAAAAoAAABLAAAAQAAAADAAAAAFAAAAIAAAAAEAAAABAAAAEAAAAAAAAAAAAAAAwAEAAOAAAAAAAAAAAAAAAMABAADgAAAAUgAAAHABAAACAAAAFAAAAAkAAAAAAAAAAAAAALwCAAAAAAAAAQICIlMAeQBzAHQAZQBtAAAAAAAAAAAAAAAAAAAAAAAAAAAAAAAAAAAAAAAAAAAAAAAAAAAAAAAAAAAAAAAAAAAAAAAAAPx2CQAAAIAzoQMAAAAA4JObA+CTmwNghkddAAAAANuU2lwJAAAAAAAAAAAAAAAAAAAAAAAAAMiUmwMAAAAAAAAAAAAAAAAAAAAAAAAAAAAAAAAAAAAAAAAAAAAAAAAAAAAAAAAAAAAAAAAAAAAAAAAAAAAAAACQ6l0DthBK4AAABneE610D+BD4duCTmwPblNpcAAAAAAgS+Hb//wAAAAAAAOsS+HbrEvh2tOtdA7jrXQNghkddAAAAAAAAAAAAAAAAAAAAAMSu6HUJAAAA7OtdAwcAAADs610DAAAAAAEAAAAB2AAAAAIAAAAAAAAAAAAAAAAAAAAAAAA4yawEZHYACAAAAAAlAAAADAAAAAIAAAAnAAAAGAAAAAMAAAAAAAAAAAAAAAAAAAAlAAAADAAAAAMAAABMAAAAZAAAAAAAAAAAAAAA//////////8AAAAAKAAAAAAAAABTAAAAIQDwAAAAAAAAAAAAAACAPwAAAAAAAAAAAACAPwAAAAAAAAAAAAAAAAAAAAAAAAAAAAAAAAAAAAAAAAAAJQAAAAwAAAAAAACAKAAAAAwAAAADAAAAJwAAABgAAAADAAAAAAAAAAAAAAAAAAAAJQAAAAwAAAADAAAATAAAAGQAAAAAAAAAAAAAAP//////////AAAAACgAAADAAQAAAAAAACEA8AAAAAAAAAAAAAAAgD8AAAAAAAAAAAAAgD8AAAAAAAAAAAAAAAAAAAAAAAAAAAAAAAAAAAAAAAAAACUAAAAMAAAAAAAAgCgAAAAMAAAAAwAAACcAAAAYAAAAAwAAAAAAAAAAAAAAAAAAACUAAAAMAAAAAwAAAEwAAABkAAAAAAAAAAAAAAD//////////8ABAAAoAAAAAAAAAFMAAAAhAPAAAAAAAAAAAAAAAIA/AAAAAAAAAAAAAIA/AAAAAAAAAAAAAAAAAAAAAAAAAAAAAAAAAAAAAAAAAAAlAAAADAAAAAAAAIAoAAAADAAAAAMAAAAnAAAAGAAAAAMAAAAAAAAAAAAAAAAAAAAlAAAADAAAAAMAAABMAAAAZAAAAAAAAAB7AAAAvwEAAHwAAAAAAAAAewAAAMABAAACAAAAIQDwAAAAAAAAAAAAAACAPwAAAAAAAAAAAACAPwAAAAAAAAAAAAAAAAAAAAAAAAAAAAAAAAAAAAAAAAAAJQAAAAwAAAAAAACAKAAAAAwAAAADAAAAJwAAABgAAAADAAAAAAAAAP///wAAAAAAJQAAAAwAAAADAAAATAAAAGQAAAAAAAAAKAAAAL8BAAB6AAAAAAAAACgAAADAAQAAUwAAACEA8AAAAAAAAAAAAAAAgD8AAAAAAAAAAAAAgD8AAAAAAAAAAAAAAAAAAAAAAAAAAAAAAAAAAAAAAAAAACUAAAAMAAAAAAAAgCgAAAAMAAAAAwAAACcAAAAYAAAAAwAAAAAAAAD///8AAAAAACUAAAAMAAAAAwAAAEwAAABkAAAADwAAAFcAAAAlAAAAegAAAA8AAABXAAAAFwAAACQAAAAhAPAAAAAAAAAAAAAAAIA/AAAAAAAAAAAAAIA/AAAAAAAAAAAAAAAAAAAAAAAAAAAAAAAAAAAAAAAAAAAlAAAADAAAAAAAAIAoAAAADAAAAAMAAABSAAAAcAEAAAMAAADg////AAAAAAAAAAAAAAAAkAEAAAAAAAEAAAAAYQByAGkAYQBsAAAAAAAAAAAAAAAAAAAAAAAAAAAAAAAAAAAAAAAAAAAAAAAAAAAAAAAAAAAAAAAAAAAAAAAAAAAAXAPe8T12AAAAACAAAAAsEQqB8JRcEmiWXAOEwlFdAACbAwAAAAAgAAAAKJtcA6APAADomlwDjVw2XCAAAAABAAAA20A2XEJLv3Fw1hMJ/z02XL1XP1wQYJhccNYTCYzCjlwDAAAA3PtM6SibXANsmFwD+fA9dryWXAMGAAAAAAA9dmzCjlzg////AAAAAAAAAAAAAAAAkAEAAAAAAAEAAAAAYQByAGkAYQBsAAAAAAAAAAAAAAAAAAAAAAAAAAAAAAAGAAAAAAAAAMSu6HUAAAAAIJhcAwYAAAAgmFwDAAAAAAEAAAAB2AAAAAIAAAAAAAAAAAAAOMmsBODEN3ZkdgAIAAAAACUAAAAMAAAAAwAAABgAAAAMAAAAAAAAABIAAAAMAAAAAQAAABYAAAAMAAAACAAAAFQAAABUAAAAEAAAAFcAAAAkAAAAegAAAAEAAAAAABtBq6oaQRAAAAB7AAAAAQAAAEwAAAAEAAAADwAAAFcAAAAmAAAAewAAAFAAAABYAPAAFQAAABYAAAAMAAAAAAAAACUAAAAMAAAAAgAAACcAAAAYAAAABAAAAAAAAAD///8AAAAAACUAAAAMAAAABAAAAEwAAABkAAAAQAAAAC4AAACwAQAAegAAAEAAAAAuAAAAcQEAAE0AAAAhAPAAAAAAAAAAAAAAAIA/AAAAAAAAAAAAAIA/AAAAAAAAAAAAAAAAAAAAAAAAAAAAAAAAAAAAAAAAAAAlAAAADAAAAAAAAIAoAAAADAAAAAQAAAAnAAAAGAAAAAQAAAAAAAAA////AAAAAAAlAAAADAAAAAQAAABMAAAAZAAAAEAAAAAuAAAAsAEAAHQAAABAAAAALgAAAHEBAABHAAAAIQDwAAAAAAAAAAAAAACAPwAAAAAAAAAAAACAPwAAAAAAAAAAAAAAAAAAAAAAAAAAAAAAAAAAAAAAAAAAJQAAAAwAAAAAAACAKAAAAAwAAAAEAAAAJwAAABgAAAAEAAAAAAAAAP///wAAAAAAJQAAAAwAAAAEAAAATAAAAGQAAABAAAAATwAAAIkBAAB0AAAAQAAAAE8AAABKAQAAJgAAACEA8AAAAAAAAAAAAAAAgD8AAAAAAAAAAAAAgD8AAAAAAAAAAAAAAAAAAAAAAAAAAAAAAAAAAAAAAAAAACUAAAAMAAAAAAAAgCgAAAAMAAAABAAAAFIAAABwAQAABAAAAOT///8AAAAAAAAAAAAAAACQAQAAAAAAAQAAAABzAGUAZwBvAGUAIAB1AGkAAAAAAAAAAAAAAAAAAAAAAAAAAAAAAAAAAAAAAAAAAAAAAAAAAAAAAAAAAAAAAAAAAABcA97xPXZPAAAAQJ1cA/QOCixEqTlcMC6sBAAAAAAAAAAAAAAAAAAAAECohVQSyJhcAyAAAAAHAAAAAAAAQgGWXAMYJXILAAAAAMSYXAMBAAAAAAAAADyXXAAIAAAA0EB/BNyfUxJk+kzpIBoAAOSYXAP58D12NJdcA8hsfAQAAD12rJlcA+T///8AAAAAAAAAAAAAAACQAQAAAAAAAQAAAABzAGUAZwBvAGUAIAB1AGkAAAAAAAAAAAAAAAAAAAAAAAkAAAAAAAAAxK7odQAAAACYmFwDCQAAAJiYXAMAAAAAAQAAAAHYAAAAAgAAAAAAAAAAAAA4yawE4MQ3dmR2AAgAAAAAJQAAAAwAAAAEAAAAGAAAAAwAAAAAAAAAEgAAAAwAAAABAAAAHgAAABgAAABAAAAATwAAAIoBAAB1AAAAJQAAAAwAAAAEAAAAVAAAAOgAAABBAAAATwAAAIgBAAB0AAAAAQAAAAAAG0GrqhpBQQAAAE8AAAAaAAAATAAAAAAAAAAAAAAAAAAAAP//////////gAAAAEoAdQBhAG4AIABKAG8AcwDpACAAVABhAGwAYQB2AGUAcgBhACAAUwBhAGcAdQBpAGUAcgAKAAAAEAAAAA4AAAAQAAAACAAAAAoAAAAQAAAADAAAAA8AAAAIAAAADwAAAA4AAAAHAAAADgAAAA0AAAAPAAAACgAAAA4AAAAIAAAADwAAAA4AAAAQAAAAEAAAAAcAAAAPAAAACgAAAEsAAABAAAAAMAAAAAUAAAAgAAAAAQAAAAEAAAAQAAAAAAAAAAAAAADAAQAA4AAAAAAAAAAAAAAAwAEAAOAAAAAlAAAADAAAAAIAAAAnAAAAGAAAAAUAAAAAAAAA////AAAAAAAlAAAADAAAAAUAAABMAAAAZAAAAAAAAACDAAAAvwEAANkAAAAAAAAAgwAAAMABAABXAAAAIQDwAAAAAAAAAAAAAACAPwAAAAAAAAAAAACAPwAAAAAAAAAAAAAAAAAAAAAAAAAAAAAAAAAAAAAAAAAAJQAAAAwAAAAAAACAKAAAAAwAAAAFAAAAJwAAABgAAAAFAAAAAAAAAP///wAAAAAAJQAAAAwAAAAFAAAATAAAAGQAAAAaAAAAgwAAAKUBAACbAAAAGgAAAIMAAACMAQAAGQAAACEA8AAAAAAAAAAAAAAAgD8AAAAAAAAAAAAAgD8AAAAAAAAAAAAAAAAAAAAAAAAAAAAAAAAAAAAAAAAAACUAAAAMAAAAAAAAgCgAAAAMAAAABQAAACUAAAAMAAAAAQAAABgAAAAMAAAAAAAAABIAAAAMAAAAAQAAAB4AAAAYAAAAGgAAAIMAAACmAQAAnAAAACUAAAAMAAAAAQAAAFQAAADoAAAAGwAAAIMAAAD7AAAAmwAAAAEAAAAAABtBq6oaQRsAAACDAAAAGgAAAEwAAAAAAAAAAAAAAAAAAAD//////////4AAAABKAHUAYQBuACAASgBvAHMAZQAgAFQAYQBsAGEAdgBlAHIAYQAgAFMAYQBnAHUAaQBlAHIABwAAAAsAAAAKAAAACwAAAAUAAAAHAAAACwAAAAgAAAAKAAAABQAAAAoAAAAKAAAABQAAAAoAAAAJAAAACgAAAAcAAAAKAAAABQAAAAoAAAAKAAAACwAAAAsAAAAFAAAACgAAAAcAAABLAAAAQAAAADAAAAAFAAAAIAAAAAEAAAABAAAAEAAAAAAAAAAAAAAAwAEAAOAAAAAAAAAAAAAAAMABAADgAAAAJQAAAAwAAAACAAAAJwAAABgAAAAFAAAAAAAAAP///wAAAAAAJQAAAAwAAAAFAAAATAAAAGQAAAAaAAAAogAAAKUBAAC6AAAAGgAAAKIAAACMAQAAGQAAACEA8AAAAAAAAAAAAAAAgD8AAAAAAAAAAAAAgD8AAAAAAAAAAAAAAAAAAAAAAAAAAAAAAAAAAAAAAAAAACUAAAAMAAAAAAAAgCgAAAAMAAAABQAAACUAAAAMAAAAAQAAABgAAAAMAAAAAAAAABIAAAAMAAAAAQAAAB4AAAAYAAAAGgAAAKIAAACmAQAAuwAAACUAAAAMAAAAAQAAAFQAAACoAAAAGwAAAKIAAACTAAAAugAAAAEAAAAAABtBq6oaQRsAAACiAAAADwAAAEwAAAAAAAAAAAAAAAAAAAD//////////2wAAABTAGkAbgBkAGkAYwBvACAAVABpAHQAdQBsAGEAcgAAAAoAAAAFAAAACwAAAAsAAAAFAAAACQAAAAsAAAAFAAAACgAAAAUAAAAGAAAACwAAAAUAAAAKAAAABwAAAEsAAABAAAAAMAAAAAUAAAAgAAAAAQAAAAEAAAAQAAAAAAAAAAAAAADAAQAA4AAAAAAAAAAAAAAAwAEAAOAAAAAlAAAADAAAAAIAAAAnAAAAGAAAAAUAAAAAAAAA////AAAAAAAlAAAADAAAAAUAAABMAAAAZAAAABoAAADBAAAAkwEAANkAAAAaAAAAwQAAAHoBAAAZAAAAIQDwAAAAAAAAAAAAAACAPwAAAAAAAAAAAACAPwAAAAAAAAAAAAAAAAAAAAAAAAAAAAAAAAAAAAAAAAAAJQAAAAwAAAAAAACAKAAAAAwAAAAFAAAAJQAAAAwAAAABAAAAGAAAAAwAAAAAAAAAEgAAAAwAAAABAAAAFgAAAAwAAAAAAAAAVAAAADgBAAAbAAAAwQAAAJIBAADZAAAAAQAAAAAAG0GrqhpBGwAAAMEAAAAnAAAATAAAAAQAAAAaAAAAwQAAAJQBAADaAAAAnAAAAEYAaQByAG0AYQBkAG8AIABwAG8AcgA6ACAASgBVAEEATgAgAEoATwBTAEUAIABUAEEATABBAFYARQBSAEEAIABTAEEARwBVAEkARQBSAAAACQAAAAUAAAAHAAAAEAAAAAoAAAALAAAACwAAAAUAAAALAAAACwAAAAcAAAAEAAAABQAAAAcAAAANAAAADAAAAA4AAAAFAAAABwAAAA4AAAAKAAAACgAAAAUAAAAKAAAADAAAAAkAAAAMAAAADAAAAAoAAAALAAAADAAAAAUAAAAKAAAADAAAAA0AAAANAAAABQAAAAoAAAAL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cevR4dmxNGX8q1gYSMdrS0HmAVcNRc+8Pw1n5m5EFb0=</DigestValue>
    </Reference>
    <Reference Type="http://www.w3.org/2000/09/xmldsig#Object" URI="#idOfficeObject">
      <DigestMethod Algorithm="http://www.w3.org/2001/04/xmlenc#sha256"/>
      <DigestValue>PXTNJ8UZau7hpTJUJkHPOQKd5VO1zakIIHEm3gzeZtw=</DigestValue>
    </Reference>
    <Reference Type="http://uri.etsi.org/01903#SignedProperties" URI="#idSignedProperties">
      <Transforms>
        <Transform Algorithm="http://www.w3.org/TR/2001/REC-xml-c14n-20010315"/>
      </Transforms>
      <DigestMethod Algorithm="http://www.w3.org/2001/04/xmlenc#sha256"/>
      <DigestValue>PDPmXXtdT6F53dO8/dT0EtPyK4pAm/5jSAU0HjlM6Bk=</DigestValue>
    </Reference>
    <Reference Type="http://www.w3.org/2000/09/xmldsig#Object" URI="#idValidSigLnImg">
      <DigestMethod Algorithm="http://www.w3.org/2001/04/xmlenc#sha256"/>
      <DigestValue>/N2z/47b5A1GEelQ+i6y2yf56aGIEec5w5UueKKkKRI=</DigestValue>
    </Reference>
    <Reference Type="http://www.w3.org/2000/09/xmldsig#Object" URI="#idInvalidSigLnImg">
      <DigestMethod Algorithm="http://www.w3.org/2001/04/xmlenc#sha256"/>
      <DigestValue>b0rlHHa4nysPVXYv5sbS9gOn97jWaku0ApvN7zR1CNE=</DigestValue>
    </Reference>
  </SignedInfo>
  <SignatureValue>ECegvPvi24baU6WMvDSgrg3mn0TI75nvS58WrA4qYFTGbTxoGmaZnzO6FfNz1fa4dqlEHH/LMCxH
sOXZ8RJIByasgfmKX0JZNjokOM3vQt3wHGtEzxJVLvwRzNhuZPGt0eIgullrCG9JgNrKUeXQvHKC
KPh3BcWdmBAtF4CdLiPx1BFUoHLvSHs3GtPRF3gSgpGD2AyT4RVF+n/n48oav3Z1fAgN1PnFa3et
DqATpQd/msWKpR0vOsg/f6mLkHlcDux6VQaginCy0Gy9sHIg27mWWpQ/rjG/BUWLmKUsfcoJlD2r
d0mMff3wrCx+6mFZhjvvPgWUw1wlUxz35usSHQ==</SignatureValue>
  <KeyInfo>
    <X509Data>
      <X509Certificate>MIIH9zCCBd+gAwIBAgIINoAg9rBE6OUwDQYJKoZIhvcNAQELBQAwWzEXMBUGA1UEBRMOUlVDIDgwMDUwMTcyLTExGjAYBgNVBAMTEUNBLURPQ1VNRU5UQSBTLkEuMRcwFQYDVQQKEw5ET0NVTUVOVEEgUy5BLjELMAkGA1UEBhMCUFkwHhcNMTkwNjA0MTYxMjE2WhcNMjEwNjAzMTYyMjE2WjCBmTELMAkGA1UEBhMCUFkxFjAUBgNVBAQMDUNBTExJWk8gUEVDQ0kxEjAQBgNVBAUTCUNJMjAzNDY2MTERMA8GA1UEKgwIRkVERVJJQ08xFzAVBgNVBAoMDlBFUlNPTkEgRklTSUNBMREwDwYDVQQLDAhGSVJNQSBGMjEfMB0GA1UEAwwWRkVERVJJQ08gQ0FMTElaTyBQRUNDSTCCASIwDQYJKoZIhvcNAQEBBQADggEPADCCAQoCggEBAO1yWZUw7DZFlbOn0lg+s1cBLQX+W7PeUcVt3azEZ/I8LPK0/StqLafJVfW0DFAeVd/cMgfhODalgY4viZoABXaR0l4C1FALTxbyNevlid7ZOZIMoSGvR3yoaVuUjMXJ0nygN90StcFSv3n2O0DdBuiAMmCU1fQv0ivcTOM3CqumWufaXnQP7XyFjDlUSL9x2t2PJIyNWQmVBLlncTWuZ+kI1m2WspWICA0ycZAYEgjGbXja/hDWc0HsNLbVVfe/GP4zrBCnbBrZjsQvRQ8DnVn3nV4ZQeeaFi6ziSNmu6VUJBg61nszvhjeBDho9vUNRwCz568XWYgF+DODuG222O0CAwEAAaOCA34wggN6MAwGA1UdEwEB/wQCMAAwDgYDVR0PAQH/BAQDAgXgMCoGA1UdJQEB/wQgMB4GCCsGAQUFBwMBBggrBgEFBQcDAgYIKwYBBQUHAwQwHQYDVR0OBBYEFNWfOKUHxHm1tiemgXwgZM2hqBCFMIGWBggrBgEFBQcBAQSBiTCBhjA5BggrBgEFBQcwAYYtaHR0cD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MGA1UdEQQcMBqBGGZjYWxsaXpvQGludmVzdG9y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B1+e6ZG61DTdFwdQJqOpOQO+44g0NWTf1wFf9JBeXTtjedlhuf8HZwq5XZVYZM+3c3eVTNqha2c6QxonbbWvHLT2EQ+1qtp0lx8fsT6h/enM7kHJ5VLb15od+gZxPfEVjLb8weWJL22JQjS0lP9yVJ5w+Cy5yKDmIE+a8p/G/Qbf2pU4j0yB1RWHvAuLHh9/IGef2QtDCWy5dnDbdcrZowlqGjSXZrJu16W1boPCmH3K9s6cn9MZLc2gYFhRhj22s+Qg4NL8Vg2P+r41iRb/XZyO8ezdTFtR69KMqM3tGKH+J+74dFZF23Wkg/2TCT0SRHo9QH0EQPTwICZucLLM7TMLtQn9uUlumKWO7RML8nNT7P4+6bAp4YsBlj08rruqJQbvd4VWiG9npjbr7JUtnthMiWjkDpiAiFhC+2PQoqxY+r0V7/+ZF8PjeB0kvIeqISN8gLV4bXijQASCOtRsY+Gu8r60ch3Kj4TypbG1wZfx1njXl/vwgurQTkInSLE1OzR2XQO341ctx6HhTE9Kkbfdqz80dGkPcJ7W/mvjALJngRAsQZuzVP7QiEzus3/mPQKmxawTLN75Y4JLGR7x/GW+LT0X3Th1ta9Eo22vBcPvjF3eKZlguOJMK6EihtjOfC4y1ZRALlUfFRSNtSrTuqMa1obXc0nIBYBiQhTv3Q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pPStarIlrW8uEtgGY71OsKaluLUS6AdwQX2wUX6mczU=</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Y5xNQNn9fxYV+5MIxQjT72xAIqwysrLCvD9PBRvdjDQ=</DigestValue>
      </Reference>
      <Reference URI="/xl/drawings/vmlDrawing1.vml?ContentType=application/vnd.openxmlformats-officedocument.vmlDrawing">
        <DigestMethod Algorithm="http://www.w3.org/2001/04/xmlenc#sha256"/>
        <DigestValue>ncz3owp9sgisONxI/THAYNhaIEyt6o6EWQADJ5/pFg4=</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7en0B5UPmCvQrqtNnPt7nLxLWY0nGdm94yKwsMIY/z4=</DigestValue>
      </Reference>
      <Reference URI="/xl/media/image3.emf?ContentType=image/x-emf">
        <DigestMethod Algorithm="http://www.w3.org/2001/04/xmlenc#sha256"/>
        <DigestValue>kydVdj5rkviQxf59iLG/XaaxoCx/Fgmi0+/cRxNVkrI=</DigestValue>
      </Reference>
      <Reference URI="/xl/media/image4.emf?ContentType=image/x-emf">
        <DigestMethod Algorithm="http://www.w3.org/2001/04/xmlenc#sha256"/>
        <DigestValue>lmCC5pavgm628BVtsyV8U3JYkC6zEqdqd3dlGBx4PuU=</DigestValue>
      </Reference>
      <Reference URI="/xl/media/image5.emf?ContentType=image/x-emf">
        <DigestMethod Algorithm="http://www.w3.org/2001/04/xmlenc#sha256"/>
        <DigestValue>3GBlnvtU1ripZy2y4rnqEuLLUXTuhUi8hQbTj8f2Fr8=</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/E2xUnaKVvQhybBMAm8SzdIUH7GTLxtcurIpY3UIOPM=</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L2ohcak+/9wjYOAARmXQmriXd+UJTzNQelAERlcaQk4=</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printerSettings/printerSettings6.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0N+XvAGAMIsPAR7Vmb7QWfFSqF4pgmh91z2XeILbVGw=</DigestValue>
      </Reference>
      <Reference URI="/xl/styles.xml?ContentType=application/vnd.openxmlformats-officedocument.spreadsheetml.styles+xml">
        <DigestMethod Algorithm="http://www.w3.org/2001/04/xmlenc#sha256"/>
        <DigestValue>KgwHCIEMP3TvWU2sbjgohFQK4WF7mf/HWgRHPiXqmDk=</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oF66FdqiqYiQUfFB/cEoOJaRUNlW6UKsMRyyl/FQzvY=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sheet1.xml?ContentType=application/vnd.openxmlformats-officedocument.spreadsheetml.worksheet+xml">
        <DigestMethod Algorithm="http://www.w3.org/2001/04/xmlenc#sha256"/>
        <DigestValue>hAcYZrBpnSTLtBo98XM+OSvOTzS8s2iKQTzxnhU9gZc=</DigestValue>
      </Reference>
      <Reference URI="/xl/worksheets/sheet2.xml?ContentType=application/vnd.openxmlformats-officedocument.spreadsheetml.worksheet+xml">
        <DigestMethod Algorithm="http://www.w3.org/2001/04/xmlenc#sha256"/>
        <DigestValue>9oWIOCk/G7VzAGEBXFachCPHyTzM4fuXUGVT3uL86lU=</DigestValue>
      </Reference>
      <Reference URI="/xl/worksheets/sheet3.xml?ContentType=application/vnd.openxmlformats-officedocument.spreadsheetml.worksheet+xml">
        <DigestMethod Algorithm="http://www.w3.org/2001/04/xmlenc#sha256"/>
        <DigestValue>qwjSLNUHq4a4hC4WCcYGhl0PGk98zZMuk0R9GPzOfqA=</DigestValue>
      </Reference>
      <Reference URI="/xl/worksheets/sheet4.xml?ContentType=application/vnd.openxmlformats-officedocument.spreadsheetml.worksheet+xml">
        <DigestMethod Algorithm="http://www.w3.org/2001/04/xmlenc#sha256"/>
        <DigestValue>utlBHewLIIfUj6CxoKq/ydf5XaZTJbJe690fWdYWZB4=</DigestValue>
      </Reference>
      <Reference URI="/xl/worksheets/sheet5.xml?ContentType=application/vnd.openxmlformats-officedocument.spreadsheetml.worksheet+xml">
        <DigestMethod Algorithm="http://www.w3.org/2001/04/xmlenc#sha256"/>
        <DigestValue>Udbd3Zi5s/1YSVLDPynbDvGZ8HBDTX2jguTRofeunK0=</DigestValue>
      </Reference>
      <Reference URI="/xl/worksheets/sheet6.xml?ContentType=application/vnd.openxmlformats-officedocument.spreadsheetml.worksheet+xml">
        <DigestMethod Algorithm="http://www.w3.org/2001/04/xmlenc#sha256"/>
        <DigestValue>fqTs7j55AeSx/HPB19runBf07XDwZk7MlqYRwc6lECc=</DigestValue>
      </Reference>
      <Reference URI="/xl/worksheets/sheet7.xml?ContentType=application/vnd.openxmlformats-officedocument.spreadsheetml.worksheet+xml">
        <DigestMethod Algorithm="http://www.w3.org/2001/04/xmlenc#sha256"/>
        <DigestValue>6odEQSO1jcy8eanxsllzuMz5p1jhe5EztlFgFyjc46M=</DigestValue>
      </Reference>
      <Reference URI="/xl/worksheets/sheet8.xml?ContentType=application/vnd.openxmlformats-officedocument.spreadsheetml.worksheet+xml">
        <DigestMethod Algorithm="http://www.w3.org/2001/04/xmlenc#sha256"/>
        <DigestValue>7Zglq/ynyNcjXFpgwHWS9Iz7Hrj/+N76uc94PHsxaWA=</DigestValue>
      </Reference>
    </Manifest>
    <SignatureProperties>
      <SignatureProperty Id="idSignatureTime" Target="#idPackageSignature">
        <mdssi:SignatureTime xmlns:mdssi="http://schemas.openxmlformats.org/package/2006/digital-signature">
          <mdssi:Format>YYYY-MM-DDThh:mm:ssTZD</mdssi:Format>
          <mdssi:Value>2020-10-30T20:31:27Z</mdssi:Value>
        </mdssi:SignatureTime>
      </SignatureProperty>
    </SignatureProperties>
  </Object>
  <Object Id="idOfficeObject">
    <SignatureProperties>
      <SignatureProperty Id="idOfficeV1Details" Target="#idPackageSignature">
        <SignatureInfoV1 xmlns="http://schemas.microsoft.com/office/2006/digsig">
          <SetupID>{110BF333-E2A1-424C-9A72-949867740D17}</SetupID>
          <SignatureText>Federico CALLIZO PECCI</SignatureText>
          <SignatureImage/>
          <SignatureComments/>
          <WindowsVersion>10.0</WindowsVersion>
          <OfficeVersion>16.0.13231/21</OfficeVersion>
          <ApplicationVersion>16.0.13231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2020-10-30T20:31:27Z</xd:SigningTime>
          <xd:SigningCertificate>
            <xd:Cert>
              <xd:CertDigest>
                <DigestMethod Algorithm="http://www.w3.org/2001/04/xmlenc#sha256"/>
                <DigestValue>SWmuNmIvaJ4c5L2HTVwypbSqhpbmVolPq4zu1vzP/ek=</DigestValue>
              </xd:CertDigest>
              <xd:IssuerSerial>
                <X509IssuerName>C=PY, O=DOCUMENTA S.A., CN=CA-DOCUMENTA S.A., SERIALNUMBER=RUC 80050172-1</X509IssuerName>
                <X509SerialNumber>3927175118958422245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jGwAAkQ0AACBFTUYAAAEAABwAAKoAAAAGAAAAAAAAAAAAAAAAAAAAgAcAADgEAAAJAgAAJQEAAAAAAAAAAAAAAAAAACjzBwCIe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3vHBdyBeVXfw0pEAuE/kZCIAAAAU0p8FC3v9uf////+AxW8AFNF5ZA8ADwDAxG8AFDQVEdjEbwACAgAASQAAAAIAAAABAAAAHwEAAAgAAABKJbwPAAAAAAIAAAAoxW8AgMVvACnXdn4AAAAALMZvAPnwwXd8xG8AAHDkAAAAwXcCAAIA9f///wAAAAAAAAAAAAAAAJABAAAAAAABAAAAAHMAZQBnAG8AZQAgAHUAaQBjxBx14MRvAI1mrHcAAFV31MRvAAAAAADcxG8AAAAAAPGeeGQAAFV3AAAAABMAFAC4T+RkIF5Vd/TEbwBk9Z52AAAAAMgu5ADgxFZ3ZHYACAAAAAAlAAAADAAAAAEAAAAYAAAADAAAAAAAAAASAAAADAAAAAEAAAAeAAAAGAAAAL0AAAAEAAAA9wAAABEAAAAlAAAADAAAAAEAAABUAAAAiAAAAL4AAAAEAAAA9QAAABAAAAABAAAAVRXZQXsJ2UG+AAAABAAAAAoAAABMAAAAAAAAAAAAAAAAAAAA//////////9gAAAAMwAwAC8AMQAwAC8AMgAwADIAMA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AxO5nfQZG4AuGWXAAAAAADw0pEA8NKRAI5P5GQAAAAA8Z54ZAkAAAAAAAAAAAAAAAAAAAAAAAAA2NORAAAAAAAAAAAAAAAAAAAAAAAAAAAAAAAAAAAAAAAAAAAAAAAAAAAAAAAAAAAAAAAAAAAAAAAAAAAAAAAAAE4Q6XcAAB11sGVuADgR4nfw0pEA8Z54ZAAAAABIEuJ3//8AAAAAAAArE+J3KxPid+BlbgDkZW4Ajk/kZAAAAAAAAAAAAAAAAAcAAAAAAAAA1K+rdwkAAAAYZm4ABwAAABhmbgAAAAAAAQAAAAHYAAAAAgAAAAAAAAAAAADILuQA4MRWd2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G4A3vHBdyAAAAD0Y24AEw0KhwAAkQAAAAAAIAAAALRobgCgDwAAdGhuAKNZwGEgAAAAAQAAAIs+wGGThSBPIADpE687wGHwSiNiAQAAACAA6RMDAAAAO4kgTyDIGWK0aG4AAAAAAHF3d36QKxliBGZuAPnwwXdUZG4ABAAAAAAAwXcwbBIU4P///wAAAAAAAAAAAAAAAJABAAAAAAABAAAAAGEAcgBpAGEAbAAAAAAAAAAAAAAAAAAAAAAAAAAAAAAABgAAAAAAAADUr6t3AAAAALhlbgAGAAAAuGVuAAAAAAABAAAAAdgAAAACAAAAAAAAAAAAAMgu5ADgxFZ3ZHYACAAAAAAlAAAADAAAAAMAAAAYAAAADAAAAAAAAAASAAAADAAAAAEAAAAWAAAADAAAAAgAAABUAAAAVAAAAAoAAAAnAAAAHgAAAEoAAAABAAAAVRXZQXsJ2UEKAAAASwAAAAEAAABMAAAABAAAAAkAAAAnAAAAIAAAAEsAAABQAAAAWABv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TAAAARwAAACkAAAAzAAAAqwAAABUAAAAhAPAAAAAAAAAAAAAAAIA/AAAAAAAAAAAAAIA/AAAAAAAAAAAAAAAAAAAAAAAAAAAAAAAAAAAAAAAAAAAlAAAADAAAAAAAAIAoAAAADAAAAAQAAABSAAAAcAEAAAQAAADw////AAAAAAAAAAAAAAAAkAEAAAAAAAEAAAAAcwBlAGcAbwBlACAAdQBpAAAAAAAAAAAAAAAAAAAAAAAAAAAAAAAAAAAAAAAAAAAAAAAAAAAAAAAAAAAAAAAAAAAAbgDe8cF3LQAAANhqbgDqEwpJ5KfDYaD6nwUAAAAAAAAAAAAAAAAAAABA2GASFGBmbgAgAAAABwAAAAAAAEIBZG4AYC8QFAAAAABcZm4AAQAAAAAAAADUZG4ACAAAAPjPBRF0kBYU+Xd3fjDCAAB8Zm4A+fDBd8xkbgAAcOQAAADBd0RnbgDw////AAAAAAAAAAAAAAAAkAEAAAAAAAEAAAAAcwBlAGcAbwBlACAAdQBpAAAAAAAAAAAAAAAAAAAAAAAJAAAAAAAAANSvq3cAAAAAMGZuAAkAAAAwZm4AAAAAAAEAAAAB2AAAAAIAAAAAAAAAAAAAyC7kAODEVndkdgAIAAAAACUAAAAMAAAABAAAABgAAAAMAAAAAAAAABIAAAAMAAAAAQAAAB4AAAAYAAAAKQAAADMAAADUAAAASAAAACUAAAAMAAAABAAAAFQAAADQAAAAKgAAADMAAADSAAAARwAAAAEAAABVFdlBewnZQSoAAAAzAAAAFgAAAEwAAAAAAAAAAAAAAAAAAAD//////////3gAAABGAGUAZABlAHIAaQBjAG8AIABDAEEATABMAEkAWgBPACAAUABFAEMAQwBJAAgAAAAIAAAACQAAAAgAAAAGAAAABAAAAAcAAAAJAAAABAAAAAoAAAAKAAAACAAAAAgAAAAEAAAACQAAAAwAAAAEAAAACQAAAAgAAAAKAAAACgAAAAQ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ASAAAADAAAAAEAAAAeAAAAGAAAAAkAAABQAAAA9wAAAF0AAAAlAAAADAAAAAEAAABUAAAA0AAAAAoAAABQAAAAdgAAAFwAAAABAAAAVRXZQXsJ2UEKAAAAUAAAABYAAABMAAAAAAAAAAAAAAAAAAAA//////////94AAAARgBlAGQAZQByAGkAYwBvACAAQwBhAGwAbABpAHoAbwAgAFAAZQBjAGMAaQAGAAAABgAAAAcAAAAGAAAABAAAAAMAAAAFAAAABwAAAAMAAAAHAAAABgAAAAMAAAADAAAAAwAAAAUAAAAHAAAAAwAAAAYAAAAGAAAABQAAAAUAAAAD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rAAAAAoAAABgAAAAVgAAAGwAAAABAAAAVRXZQXsJ2UEKAAAAYAAAABAAAABMAAAAAAAAAAAAAAAAAAAA//////////9sAAAARABpAHIAZQBjAHQAbwByACAAVABpAHQAdQBsAGEAcgAIAAAAAwAAAAQAAAAGAAAABQAAAAQAAAAHAAAABAAAAAMAAAAGAAAAAwAAAAQAAAAHAAAAAwAAAAYAAAAEAAAASwAAAEAAAAAwAAAABQAAACAAAAABAAAAAQAAABAAAAAAAAAAAAAAAAABAACAAAAAAAAAAAAAAAAAAQAAgAAAACUAAAAMAAAAAgAAACcAAAAYAAAABQAAAAAAAAD///8AAAAAACUAAAAMAAAABQAAAEwAAABkAAAACQAAAHAAAADQAAAAfAAAAAkAAABwAAAAyAAAAA0AAAAhAPAAAAAAAAAAAAAAAIA/AAAAAAAAAAAAAIA/AAAAAAAAAAAAAAAAAAAAAAAAAAAAAAAAAAAAAAAAAAAlAAAADAAAAAAAAIAoAAAADAAAAAUAAAAlAAAADAAAAAEAAAAYAAAADAAAAAAAAAASAAAADAAAAAEAAAAWAAAADAAAAAAAAABUAAAAIAEAAAoAAABwAAAAzwAAAHwAAAABAAAAVRXZQXsJ2UEKAAAAcAAAACMAAABMAAAABAAAAAkAAABwAAAA0QAAAH0AAACUAAAARgBpAHIAbQBhAGQAbwAgAHAAbwByADoAIABGAEUARABFAFIASQBDAE8AIABDAEEATABMAEkAWgBPACAAUABFAEMAQwBJAAAABgAAAAMAAAAEAAAACQAAAAYAAAAHAAAABwAAAAMAAAAHAAAABwAAAAQAAAADAAAAAwAAAAYAAAAGAAAACAAAAAYAAAAHAAAAAwAAAAcAAAAJAAAAAwAAAAcAAAAHAAAABQAAAAUAAAADAAAABgAAAAkAAAADAAAABgAAAAYAAAAHAAAABwAAAAMAAAAWAAAADAAAAAAAAAAlAAAADAAAAAIAAAAOAAAAFAAAAAAAAAAQAAAAFAAAAA==</Object>
  <Object Id="idInvalidSigLnImg">AQAAAGwAAAAAAAAAAAAAAP8AAAB/AAAAAAAAAAAAAAAjGwAAkQ0AACBFTUYAAAEAbCEAALEAAAAGAAAAAAAAAAAAAAAAAAAAgAcAADgEAAAJAgAAJQEAAAAAAAAAAAAAAAAAACjzBwCIe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3vHBdyBeVXfw0pEAuE/kZCIAAAAU0p8FC3v9uf////+AxW8AFNF5ZA8ADwDAxG8AFDQVEdjEbwACAgAASQAAAAIAAAABAAAAHwEAAAgAAABKJbwPAAAAAAIAAAAoxW8AgMVvACnXdn4AAAAALMZvAPnwwXd8xG8AAHDkAAAAwXcCAAIA9f///wAAAAAAAAAAAAAAAJABAAAAAAABAAAAAHMAZQBnAG8AZQAgAHUAaQBjxBx14MRvAI1mrHcAAFV31MRvAAAAAADcxG8AAAAAAPGeeGQAAFV3AAAAABMAFAC4T+RkIF5Vd/TEbwBk9Z52AAAAAMgu5ADgxFZ3ZHYACAAAAAAlAAAADAAAAAEAAAAYAAAADAAAAP8AAAASAAAADAAAAAEAAAAeAAAAGAAAACIAAAAEAAAAcgAAABEAAAAlAAAADAAAAAEAAABUAAAAqAAAACMAAAAEAAAAcAAAABAAAAABAAAAVRXZQXsJ2UEjAAAABAAAAA8AAABMAAAAAAAAAAAAAAAAAAAA//////////9sAAAARgBpAHIAbQBhACAAbgBvACAAdgDhAGwAaQBkAGEAIg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DE7md9BkbgC4ZZcAAAAAAPDSkQDw0pEAjk/kZAAAAADxnnhkCQAAAAAAAAAAAAAAAAAAAAAAAADY05EAAAAAAAAAAAAAAAAAAAAAAAAAAAAAAAAAAAAAAAAAAAAAAAAAAAAAAAAAAAAAAAAAAAAAAAAAAAAAAAAAThDpdwAAHXWwZW4AOBHid/DSkQDxnnhkAAAAAEgS4nf//wAAAAAAACsT4ncrE+J34GVuAORlbgCOT+RkAAAAAAAAAAAAAAAABwAAAAAAAADUr6t3CQAAABhmbgAHAAAAGGZuAAAAAAABAAAAAdgAAAACAAAAAAAAAAAAAMgu5ADgxFZ3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bgDe8cF3IAAAAPRjbgATDQqHAACRAAAAAAAgAAAAtGhuAKAPAAB0aG4Ao1nAYSAAAAABAAAAiz7AYZOFIE8gAOkTrzvAYfBKI2IBAAAAIADpEwMAAAA7iSBPIMgZYrRobgAAAAAAcXd3fpArGWIEZm4A+fDBd1RkbgAEAAAAAADBdzBsEhTg////AAAAAAAAAAAAAAAAkAEAAAAAAAEAAAAAYQByAGkAYQBsAAAAAAAAAAAAAAAAAAAAAAAAAAAAAAAGAAAAAAAAANSvq3cAAAAAuGVuAAYAAAC4ZW4AAAAAAAEAAAAB2AAAAAIAAAAAAAAAAAAAyC7kAODEVndkdgAIAAAAACUAAAAMAAAAAwAAABgAAAAMAAAAAAAAABIAAAAMAAAAAQAAABYAAAAMAAAACAAAAFQAAABUAAAACgAAACcAAAAeAAAASgAAAAEAAABVFdlBewnZQQoAAABLAAAAAQAAAEwAAAAEAAAACQAAACcAAAAgAAAASwAAAFAAAABYAAg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NMAAABHAAAAKQAAADMAAACrAAAAFQAAACEA8AAAAAAAAAAAAAAAgD8AAAAAAAAAAAAAgD8AAAAAAAAAAAAAAAAAAAAAAAAAAAAAAAAAAAAAAAAAACUAAAAMAAAAAAAAgCgAAAAMAAAABAAAAFIAAABwAQAABAAAAPD///8AAAAAAAAAAAAAAACQAQAAAAAAAQAAAABzAGUAZwBvAGUAIAB1AGkAAAAAAAAAAAAAAAAAAAAAAAAAAAAAAAAAAAAAAAAAAAAAAAAAAAAAAAAAAAAAAAAAAABuAN7xwXctAAAA2GpuAOoTCknkp8NhoPqfBQAAAAAAAAAAAAAAAAAAAEDYYBIUYGZuACAAAAAHAAAAAAAAQgFkbgBgLxAUAAAAAFxmbgABAAAAAAAAANRkbgAIAAAA+M8FEXSQFhT5d3d+MMIAAHxmbgD58MF3zGRuAABw5AAAAMF3RGduAPD///8AAAAAAAAAAAAAAACQAQAAAAAAAQAAAABzAGUAZwBvAGUAIAB1AGkAAAAAAAAAAAAAAAAAAAAAAAkAAAAAAAAA1K+rdwAAAAAwZm4ACQAAADBmbgAAAAAAAQAAAAHYAAAAAgAAAAAAAAAAAADILuQA4MRWd2R2AAgAAAAAJQAAAAwAAAAEAAAAGAAAAAwAAAAAAAAAEgAAAAwAAAABAAAAHgAAABgAAAApAAAAMwAAANQAAABIAAAAJQAAAAwAAAAEAAAAVAAAANAAAAAqAAAAMwAAANIAAABHAAAAAQAAAFUV2UF7CdlBKgAAADMAAAAWAAAATAAAAAAAAAAAAAAAAAAAAP//////////eAAAAEYAZQBkAGUAcgBpAGMAbwAgAEMAQQBMAEwASQBaAE8AIABQAEUAQwBDAEkACAAAAAgAAAAJAAAACAAAAAYAAAAEAAAABwAAAAkAAAAEAAAACgAAAAoAAAAIAAAACAAAAAQAAAAJAAAADAAAAAQAAAAJAAAACAAAAAoAAAAKAAAAB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QAAAACgAAAFAAAAB2AAAAXAAAAAEAAABVFdlBewnZQQoAAABQAAAAFgAAAEwAAAAAAAAAAAAAAAAAAAD//////////3gAAABGAGUAZABlAHIAaQBjAG8AIABDAGEAbABsAGkAegBvACAAUABlAGMAYwBpAAYAAAAGAAAABwAAAAYAAAAEAAAAAwAAAAUAAAAHAAAAAwAAAAcAAAAGAAAAAwAAAAMAAAADAAAABQAAAAcAAAADAAAABgAAAAYAAAAFAAAABQAAAAM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sAAAACgAAAGAAAABWAAAAbAAAAAEAAABVFdlBewnZQQoAAABgAAAAEAAAAEwAAAAAAAAAAAAAAAAAAAD//////////2wAAABEAGkAcgBlAGMAdABvAHIAIABUAGkAdAB1AGwAYQByAAgAAAADAAAABAAAAAYAAAAFAAAABAAAAAcAAAAEAAAAAwAAAAYAAAADAAAABAAAAAcAAAADAAAABgAAAAQAAABLAAAAQAAAADAAAAAFAAAAIAAAAAEAAAABAAAAEAAAAAAAAAAAAAAAAAEAAIAAAAAAAAAAAAAAAAABAACAAAAAJQAAAAwAAAACAAAAJwAAABgAAAAFAAAAAAAAAP///wAAAAAAJQAAAAwAAAAFAAAATAAAAGQAAAAJAAAAcAAAANAAAAB8AAAACQAAAHAAAADIAAAADQAAACEA8AAAAAAAAAAAAAAAgD8AAAAAAAAAAAAAgD8AAAAAAAAAAAAAAAAAAAAAAAAAAAAAAAAAAAAAAAAAACUAAAAMAAAAAAAAgCgAAAAMAAAABQAAACUAAAAMAAAAAQAAABgAAAAMAAAAAAAAABIAAAAMAAAAAQAAABYAAAAMAAAAAAAAAFQAAAAgAQAACgAAAHAAAADPAAAAfAAAAAEAAABVFdlBewnZQQoAAABwAAAAIwAAAEwAAAAEAAAACQAAAHAAAADRAAAAfQAAAJQAAABGAGkAcgBtAGEAZABvACAAcABvAHIAOgAgAEYARQBEAEUAUgBJAEMATwAgAEMAQQBMAEwASQBaAE8AIABQAEUAQwBDAEkAAAAGAAAAAwAAAAQAAAAJAAAABgAAAAcAAAAHAAAAAwAAAAcAAAAHAAAABAAAAAMAAAADAAAABgAAAAYAAAAIAAAABgAAAAcAAAADAAAABwAAAAkAAAADAAAABwAAAAcAAAAFAAAABQAAAAMAAAAGAAAACQAAAAMAAAAGAAAABgAAAAcAAAAHAAAAAw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X6BBK559mEoGD6r0F8gAxkdV6D0Q8nCFX+Sdy5mo0Lw=</DigestValue>
    </Reference>
    <Reference Type="http://www.w3.org/2000/09/xmldsig#Object" URI="#idOfficeObject">
      <DigestMethod Algorithm="http://www.w3.org/2001/04/xmlenc#sha256"/>
      <DigestValue>q9gGAexxbckzMj+6whLrzRZsYRWlkAT5+mh3pV25xRc=</DigestValue>
    </Reference>
    <Reference Type="http://uri.etsi.org/01903#SignedProperties" URI="#idSignedProperties">
      <Transforms>
        <Transform Algorithm="http://www.w3.org/TR/2001/REC-xml-c14n-20010315"/>
      </Transforms>
      <DigestMethod Algorithm="http://www.w3.org/2001/04/xmlenc#sha256"/>
      <DigestValue>X3yoPwUMANUhXYWOk/ZxIo3E1DY/iDM29Gf0azvxCNQ=</DigestValue>
    </Reference>
    <Reference Type="http://www.w3.org/2000/09/xmldsig#Object" URI="#idValidSigLnImg">
      <DigestMethod Algorithm="http://www.w3.org/2001/04/xmlenc#sha256"/>
      <DigestValue>qDAGPayGWDL9S2zcXktordC6otGaNurKjOW95pHgGFk=</DigestValue>
    </Reference>
    <Reference Type="http://www.w3.org/2000/09/xmldsig#Object" URI="#idInvalidSigLnImg">
      <DigestMethod Algorithm="http://www.w3.org/2001/04/xmlenc#sha256"/>
      <DigestValue>wlPFe0PsT84wQZS+dcXk7/DIXXYMVniUeY+m9rJri24=</DigestValue>
    </Reference>
  </SignedInfo>
  <SignatureValue>Kb51FElmAKugMpPONq2cpF74Iuk05q0J+oz5HGfuHphcixmUYHxvzhgqgE0VcLAt9Pd2DtKPC3Fu
VvZEl4lgkVk9p5Vqz5qtFTUssodNlF6kAaZCO/pSsDFDhjymk7UliP6FzaeM8OBo3SDntmWSWF0H
JDCbuXQiTPtSOsPc2Qs2uQpNM0kbBQMeLUU3ZWylMq62sfkyjSyzQGbip9Gu8MuOOxLQ4+WfE+t1
Y5dustMhqkKSNGj7LLRUN+uP+uDD8znuldMAcJa6Xqe7WeQDx6XUZIHoXJSolVbVLuxYkFqzk+41
geTlcMu6RMUsf+V0JIp7tvwv7+SCzzG3CDNK4Q==</SignatureValue>
  <KeyInfo>
    <X509Data>
      <X509Certificate>MIIH/TCCBeWgAwIBAgIIfadh7InbXLIwDQYJKoZIhvcNAQELBQAwWzEXMBUGA1UEBRMOUlVDIDgwMDUwMTcyLTExGjAYBgNVBAMTEUNBLURPQ1VNRU5UQSBTLkEuMRcwFQYDVQQKEw5ET0NVTUVOVEEgUy5BLjELMAkGA1UEBhMCUFkwHhcNMTkwNjA0MTUzMDI4WhcNMjEwNjAzMTU0MDI4WjCBoTELMAkGA1UEBhMCUFkxFjAUBgNVBAQMDU5FRkZBIFBFUlNBTk8xEjAQBgNVBAUTCUNJMTQ4ODQ3MjEVMBMGA1UEKgwMQU5BIENSSVNUSU5BMRcwFQYDVQQKDA5QRVJTT05BIEZJU0lDQTERMA8GA1UECwwIRklSTUEgRjIxIzAhBgNVBAMMGkFOQSBDUklTVElOQSBORUZGQSBQRVJTQU5PMIIBIjANBgkqhkiG9w0BAQEFAAOCAQ8AMIIBCgKCAQEAsQw7Ce5b70+nf2lIOuU+dxAAQ1EvYpJOHwB/+llAyFNFZ7wBlp7N6xLsTlRk5nUSw5a2E8LN+tj/O96/zmUtdo836zYmEAhxsG4hU+mwT4lzf5RcddHGLHAT4R4X57Lr1jJXKjXTy5Gh8h0PaW0ewE5xYladTjNY4NiPkpUm/HyMuiM3EqFuA8iKLjZ7R9l9eUb3C2vNb5t1fqLZDyxi6+vUdw563BFOvu4RWSKtTjt4pQ+aHQauafnbyYFHzvtTThacRWIlQqilh4azFZy+jiG4e0O1nLWtku/FdRGZMNfQt2t1hoJ9n99epuZJE6FrHrvs8WPGk2lvtiuAFETv/QIDAQABo4IDfDCCA3gwDAYDVR0TAQH/BAIwADAOBgNVHQ8BAf8EBAMCBeAwKgYDVR0lAQH/BCAwHgYIKwYBBQUHAwEGCCsGAQUFBwMCBggrBgEFBQcDBDAdBgNVHQ4EFgQUA/zKkiov3OEIw0r2Gkwxr5E7bzM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QYDVR0RBBowGIEWYW5lZmZhQGludmVzdG9y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Cb00FwTajSXz9oI3+v7+sYV+iHd9Mj4aolRcbIZ2Hb1OLBvFmekgxma022x1dWCoiLzDoI66Uwq7+0NoZjYtqf2gRQu5lhcXFtUwiIUacgaOh4s1dBnhhfLbdSSeMv271bsJePkh0iJW0wF8pLJILOudugvgpEvlF1HeOrt92+8CXlQbygy38O3zwpFfhEbbHgEhjCxppe7FkZ4bxGLhNELZLTCq+jUr/6bZldBXqqHwbxKk8SaLCIlQht+YqE6ioGf5z0DHQtFzbdXj4jqtZ4puAHU+EXF+FGFdGzhvYrDw2md8bBo/wTWKYrkNzp3wVx1bR0zKTbSdkZdUwUUJUP5C98K/naGznd6VxJ9j0ct+9rQK0W3ojjWvjXUiC6VjipoFKA8YJHyJTNRBHZgRcXYTUaHj49UV5OEVgduQqnoq4htMIaOtM4JOYpQPxJUBuqHJEFAV74lezvGicydzJdXB4bbVIlQKynAqe0vmKv15hVLSiiO9Uy8xbyD60fRe2OiqlQ473XRiqCGoayzN25VbWelTPu76g1RnUuMH62mXBBj9iQm9eTBbEu2zN+VzKCMXVKVVK/weh3SVMO2ipMVTBJRAgj9SjyertAwpqHF17A5l8N/WRscHZQCE+OcQLGup0RVaUZorgrkc0R/AcO8Xp4bu3DFINsheo2PYpYC</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pPStarIlrW8uEtgGY71OsKaluLUS6AdwQX2wUX6mczU=</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Y5xNQNn9fxYV+5MIxQjT72xAIqwysrLCvD9PBRvdjDQ=</DigestValue>
      </Reference>
      <Reference URI="/xl/drawings/vmlDrawing1.vml?ContentType=application/vnd.openxmlformats-officedocument.vmlDrawing">
        <DigestMethod Algorithm="http://www.w3.org/2001/04/xmlenc#sha256"/>
        <DigestValue>ncz3owp9sgisONxI/THAYNhaIEyt6o6EWQADJ5/pFg4=</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7en0B5UPmCvQrqtNnPt7nLxLWY0nGdm94yKwsMIY/z4=</DigestValue>
      </Reference>
      <Reference URI="/xl/media/image3.emf?ContentType=image/x-emf">
        <DigestMethod Algorithm="http://www.w3.org/2001/04/xmlenc#sha256"/>
        <DigestValue>kydVdj5rkviQxf59iLG/XaaxoCx/Fgmi0+/cRxNVkrI=</DigestValue>
      </Reference>
      <Reference URI="/xl/media/image4.emf?ContentType=image/x-emf">
        <DigestMethod Algorithm="http://www.w3.org/2001/04/xmlenc#sha256"/>
        <DigestValue>lmCC5pavgm628BVtsyV8U3JYkC6zEqdqd3dlGBx4PuU=</DigestValue>
      </Reference>
      <Reference URI="/xl/media/image5.emf?ContentType=image/x-emf">
        <DigestMethod Algorithm="http://www.w3.org/2001/04/xmlenc#sha256"/>
        <DigestValue>3GBlnvtU1ripZy2y4rnqEuLLUXTuhUi8hQbTj8f2Fr8=</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/E2xUnaKVvQhybBMAm8SzdIUH7GTLxtcurIpY3UIOPM=</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L2ohcak+/9wjYOAARmXQmriXd+UJTzNQelAERlcaQk4=</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printerSettings/printerSettings6.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0N+XvAGAMIsPAR7Vmb7QWfFSqF4pgmh91z2XeILbVGw=</DigestValue>
      </Reference>
      <Reference URI="/xl/styles.xml?ContentType=application/vnd.openxmlformats-officedocument.spreadsheetml.styles+xml">
        <DigestMethod Algorithm="http://www.w3.org/2001/04/xmlenc#sha256"/>
        <DigestValue>KgwHCIEMP3TvWU2sbjgohFQK4WF7mf/HWgRHPiXqmDk=</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oF66FdqiqYiQUfFB/cEoOJaRUNlW6UKsMRyyl/FQzvY=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sheet1.xml?ContentType=application/vnd.openxmlformats-officedocument.spreadsheetml.worksheet+xml">
        <DigestMethod Algorithm="http://www.w3.org/2001/04/xmlenc#sha256"/>
        <DigestValue>hAcYZrBpnSTLtBo98XM+OSvOTzS8s2iKQTzxnhU9gZc=</DigestValue>
      </Reference>
      <Reference URI="/xl/worksheets/sheet2.xml?ContentType=application/vnd.openxmlformats-officedocument.spreadsheetml.worksheet+xml">
        <DigestMethod Algorithm="http://www.w3.org/2001/04/xmlenc#sha256"/>
        <DigestValue>9oWIOCk/G7VzAGEBXFachCPHyTzM4fuXUGVT3uL86lU=</DigestValue>
      </Reference>
      <Reference URI="/xl/worksheets/sheet3.xml?ContentType=application/vnd.openxmlformats-officedocument.spreadsheetml.worksheet+xml">
        <DigestMethod Algorithm="http://www.w3.org/2001/04/xmlenc#sha256"/>
        <DigestValue>qwjSLNUHq4a4hC4WCcYGhl0PGk98zZMuk0R9GPzOfqA=</DigestValue>
      </Reference>
      <Reference URI="/xl/worksheets/sheet4.xml?ContentType=application/vnd.openxmlformats-officedocument.spreadsheetml.worksheet+xml">
        <DigestMethod Algorithm="http://www.w3.org/2001/04/xmlenc#sha256"/>
        <DigestValue>utlBHewLIIfUj6CxoKq/ydf5XaZTJbJe690fWdYWZB4=</DigestValue>
      </Reference>
      <Reference URI="/xl/worksheets/sheet5.xml?ContentType=application/vnd.openxmlformats-officedocument.spreadsheetml.worksheet+xml">
        <DigestMethod Algorithm="http://www.w3.org/2001/04/xmlenc#sha256"/>
        <DigestValue>Udbd3Zi5s/1YSVLDPynbDvGZ8HBDTX2jguTRofeunK0=</DigestValue>
      </Reference>
      <Reference URI="/xl/worksheets/sheet6.xml?ContentType=application/vnd.openxmlformats-officedocument.spreadsheetml.worksheet+xml">
        <DigestMethod Algorithm="http://www.w3.org/2001/04/xmlenc#sha256"/>
        <DigestValue>fqTs7j55AeSx/HPB19runBf07XDwZk7MlqYRwc6lECc=</DigestValue>
      </Reference>
      <Reference URI="/xl/worksheets/sheet7.xml?ContentType=application/vnd.openxmlformats-officedocument.spreadsheetml.worksheet+xml">
        <DigestMethod Algorithm="http://www.w3.org/2001/04/xmlenc#sha256"/>
        <DigestValue>6odEQSO1jcy8eanxsllzuMz5p1jhe5EztlFgFyjc46M=</DigestValue>
      </Reference>
      <Reference URI="/xl/worksheets/sheet8.xml?ContentType=application/vnd.openxmlformats-officedocument.spreadsheetml.worksheet+xml">
        <DigestMethod Algorithm="http://www.w3.org/2001/04/xmlenc#sha256"/>
        <DigestValue>7Zglq/ynyNcjXFpgwHWS9Iz7Hrj/+N76uc94PHsxaWA=</DigestValue>
      </Reference>
    </Manifest>
    <SignatureProperties>
      <SignatureProperty Id="idSignatureTime" Target="#idPackageSignature">
        <mdssi:SignatureTime xmlns:mdssi="http://schemas.openxmlformats.org/package/2006/digital-signature">
          <mdssi:Format>YYYY-MM-DDThh:mm:ssTZD</mdssi:Format>
          <mdssi:Value>2020-10-30T20:45:33Z</mdssi:Value>
        </mdssi:SignatureTime>
      </SignatureProperty>
    </SignatureProperties>
  </Object>
  <Object Id="idOfficeObject">
    <SignatureProperties>
      <SignatureProperty Id="idOfficeV1Details" Target="#idPackageSignature">
        <SignatureInfoV1 xmlns="http://schemas.microsoft.com/office/2006/digsig">
          <SetupID>{58BC1AB9-633E-4480-8B5B-E6BBF6B37C6F}</SetupID>
          <SignatureText>Ana Neffa</SignatureText>
          <SignatureImage/>
          <SignatureComments/>
          <WindowsVersion>10.0</WindowsVersion>
          <OfficeVersion>16.0.13231/21</OfficeVersion>
          <ApplicationVersion>16.0.13231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2020-10-30T20:45:33Z</xd:SigningTime>
          <xd:SigningCertificate>
            <xd:Cert>
              <xd:CertDigest>
                <DigestMethod Algorithm="http://www.w3.org/2001/04/xmlenc#sha256"/>
                <DigestValue>DTt+7gHvTjpQh7dGVNSquwOCcnCxB+KNPktPDov4qTU=</DigestValue>
              </xd:CertDigest>
              <xd:IssuerSerial>
                <X509IssuerName>C=PY, O=DOCUMENTA S.A., CN=CA-DOCUMENTA S.A., SERIALNUMBER=RUC 80050172-1</X509IssuerName>
                <X509SerialNumber>9054313244404702386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jGwAAkQ0AACBFTUYAAAEA7BsAAKoAAAAGAAAAAAAAAAAAAAAAAAAAgAcAADgEAAAJAgAAJQEAAAAAAAAAAAAAAAAAACjzBwCIe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3vHBdyBeVXfIg8cAuE/kZCIAAABcb34Fs4HwA/////+Ixa8AFNF5ZAEAEgDIxK8AjPJKEeDErwACAgAAWgAAAAIAAAABAAAAHwEAAAgAAABKJe8PAAAAAAIAAAAwxa8AiMWvAFnctOYAAAAANMavAPnwwXeExK8AsC+CBQAAwXfWATIA9f///wAAAAAAAAAAAAAAAJABAAAAAAABAAAAAHMAZQBnAG8AZQAgAHUAaQDyoEvV6MSvAI1mrHcAAFV33MSvAAAAAADkxK8AAAAAAPGeeGQAAFV3AAAAABMAFAC4T+RkIF5Vd/zErwBk9Z52AAAAAMAXggXgxFZ3ZHYACAAAAAAlAAAADAAAAAEAAAAYAAAADAAAAAAAAAASAAAADAAAAAEAAAAeAAAAGAAAAL0AAAAEAAAA9wAAABEAAAAlAAAADAAAAAEAAABUAAAAiAAAAL4AAAAEAAAA9QAAABAAAAABAAAAVRXZQXsJ2UG+AAAABAAAAAoAAABMAAAAAAAAAAAAAAAAAAAA//////////9gAAAAMwAwAC8AMQAwAC8AMgAwADIAMA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AxO5nfYZK4AiGfNAAAAAADIg8cAyIPHAI5P5GQAAAAA/GSuAE8AAAAAAAAAAAAAAAAAAAAAAAAAsITHAAAAAAAAAAAAAAAAAAAAAAAAAAAAAAAAAAAAAAAAAAAAAAAAAAAAAAAAAAAAAAAAAAAAAAAAAAAAAAAAAE4Q6XcAAErVuGWuADgR4nfIg8cA8Z54ZAAAAABIEuJ3//8AAAAAAAArE+J3KxPid+hlrgDsZa4Ajk/kZAAAAAAAAAAAAAAAAAcAAAAAAAAA1K+rdwkAAAAgZq4ABwAAACBmrgAAAAAAAQAAAAHYAAAAAgAAAAAAAAAAAADAF4IF4MRWd2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K4A3vHBdyAAAAD8Y64AiBAK3AAAxwAAAAAAIAAAALxorgCgDwAAfGiuAKNZwGEgAAAAAQAAAIs+wGGyKz5AEE2kEq87wGHwSiNiAQAAABBNpBIDAAAAKic+QCDIGWK8aK4AAAAAAHF8teaQKxliDGauAPnwwXdcZK4ABAAAAAAAwXcQidIS4P///wAAAAAAAAAAAAAAAJABAAAAAAABAAAAAGEAcgBpAGEAbAAAAAAAAAAAAAAAAAAAAAAAAAAAAAAABgAAAAAAAADUr6t3AAAAAMBlrgAGAAAAwGWuAAAAAAABAAAAAdgAAAACAAAAAAAAAAAAAMAXggXgxFZ3ZHYACAAAAAAlAAAADAAAAAMAAAAYAAAADAAAAAAAAAASAAAADAAAAAEAAAAWAAAADAAAAAgAAABUAAAAVAAAAAoAAAAnAAAAHgAAAEoAAAABAAAAVRXZQXsJ2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BvAAAARwAAACkAAAAzAAAARwAAABUAAAAhAPAAAAAAAAAAAAAAAIA/AAAAAAAAAAAAAIA/AAAAAAAAAAAAAAAAAAAAAAAAAAAAAAAAAAAAAAAAAAAlAAAADAAAAAAAAIAoAAAADAAAAAQAAABSAAAAcAEAAAQAAADw////AAAAAAAAAAAAAAAAkAEAAAAAAAEAAAAAcwBlAGcAbwBlACAAdQBpAAAAAAAAAAAAAAAAAAAAAAAAAAAAAAAAAAAAAAAAAAAAAAAAAAAAAAAAAAAAAAAAAAAArgDe8cF3LQAAAOBqrgBtEwoF5KfDYWiXfwUAAAAAAAAAAAAAAAAAAABA0LbJEmhmrgAgAAAABwAAAAAAAEIBZK4A0L85EQAAAABkZq4AAQAAAAAAAADcZK4ACAAAALg6OhFE+sQSiXy15nAnAACEZq4A+fDBd9RkrgCwL4IFAADBd0xnrgDw////AAAAAAAAAAAAAAAAkAEAAAAAAAEAAAAAcwBlAGcAbwBlACAAdQBpAAAAAAAAAAAAAAAAAAAAAAAJAAAAAAAAANSvq3cAAAAAOGauAAkAAAA4Zq4AAAAAAAEAAAAB2AAAAAIAAAAAAAAAAAAAwBeCBeDEVndkdgAIAAAAACUAAAAMAAAABAAAABgAAAAMAAAAAAAAABIAAAAMAAAAAQAAAB4AAAAYAAAAKQAAADMAAABwAAAASAAAACUAAAAMAAAABAAAAFQAAACEAAAAKgAAADMAAABuAAAARwAAAAEAAABVFdlBewnZQSoAAAAzAAAACQAAAEwAAAAAAAAAAAAAAAAAAAD//////////2AAAABBAG4AYQAgAE4AZQBmAGYAYQDwAAoAAAAJAAAACAAAAAQAAAAMAAAACAAAAAUAAAAF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wAAAACgAAAFAAAACVAAAAXAAAAAEAAABVFdlBewnZQQoAAABQAAAAGwAAAEwAAAAAAAAAAAAAAAAAAAD//////////4QAAABBAG4AYQAgAEMAcgBpAHMAaQB0AGkAbgBhACAATgBlAGYAZgBhACAAUABlAHIAcwBhAG4AbwDBdwcAAAAHAAAABgAAAAMAAAAHAAAABAAAAAMAAAAFAAAAAwAAAAQAAAADAAAABwAAAAYAAAADAAAACAAAAAYAAAAEAAAABAAAAAYAAAADAAAABgAAAAYAAAAEAAAABQAAAAYAAAAHAAAABwAAAEsAAABAAAAAMAAAAAUAAAAgAAAAAQAAAAEAAAAQAAAAAAAAAAAAAAAAAQAAgAAAAAAAAAAAAAAAAAEAAIAAAAAlAAAADAAAAAIAAAAnAAAAGAAAAAUAAAAAAAAA////AAAAAAAlAAAADAAAAAUAAABMAAAAZAAAAAkAAABgAAAA9gAAAGwAAAAJAAAAYAAAAO4AAAANAAAAIQDwAAAAAAAAAAAAAACAPwAAAAAAAAAAAACAPwAAAAAAAAAAAAAAAAAAAAAAAAAAAAAAAAAAAAAAAAAAJQAAAAwAAAAAAACAKAAAAAwAAAAFAAAAJQAAAAwAAAABAAAAGAAAAAwAAAAAAAAAEgAAAAwAAAABAAAAHgAAABgAAAAJAAAAYAAAAPcAAABtAAAAJQAAAAwAAAABAAAAVAAAAKwAAAAKAAAAYAAAAFYAAABsAAAAAQAAAFUV2UF7CdlBCgAAAGAAAAAQAAAATAAAAAAAAAAAAAAAAAAAAP//////////bAAAAEQAaQByAGUAYwB0AG8AcgAgAFQAaQB0AHUAbABhAHIACAAAAAMAAAAEAAAABgAAAAUAAAAEAAAABwAAAAQAAAADAAAABgAAAAMAAAAEAAAABwAAAAMAAAAGAAAABAAAAEsAAABAAAAAMAAAAAUAAAAgAAAAAQAAAAEAAAAQAAAAAAAAAAAAAAAAAQAAgAAAAAAAAAAAAAAAAAEAAIAAAAAlAAAADAAAAAIAAAAnAAAAGAAAAAUAAAAAAAAA////AAAAAAAlAAAADAAAAAUAAABMAAAAZAAAAAkAAABwAAAA7wAAAHwAAAAJAAAAcAAAAOcAAAANAAAAIQDwAAAAAAAAAAAAAACAPwAAAAAAAAAAAACAPwAAAAAAAAAAAAAAAAAAAAAAAAAAAAAAAAAAAAAAAAAAJQAAAAwAAAAAAACAKAAAAAwAAAAFAAAAJQAAAAwAAAABAAAAGAAAAAwAAAAAAAAAEgAAAAwAAAABAAAAFgAAAAwAAAAAAAAAVAAAADgBAAAKAAAAcAAAAO4AAAB8AAAAAQAAAFUV2UF7CdlBCgAAAHAAAAAnAAAATAAAAAQAAAAJAAAAcAAAAPAAAAB9AAAAnAAAAEYAaQByAG0AYQBkAG8AIABwAG8AcgA6ACAAQQBOAEEAIABDAFIASQBTAFQASQBOAEEAIABOAEUARgBGAEEAIABQAEUAUgBTAEEATgBPAAAABgAAAAMAAAAEAAAACQAAAAYAAAAHAAAABwAAAAMAAAAHAAAABwAAAAQAAAADAAAAAwAAAAcAAAAIAAAABwAAAAMAAAAHAAAABwAAAAMAAAAGAAAABgAAAAMAAAAIAAAABwAAAAMAAAAIAAAABgAAAAYAAAAGAAAABwAAAAMAAAAGAAAABgAAAAcAAAAGAAAABwAAAAgAAAAJAAAAFgAAAAwAAAAAAAAAJQAAAAwAAAACAAAADgAAABQAAAAAAAAAEAAAABQAAAA=</Object>
  <Object Id="idInvalidSigLnImg">AQAAAGwAAAAAAAAAAAAAAP8AAAB/AAAAAAAAAAAAAAAjGwAAkQ0AACBFTUYAAAEAWCEAALEAAAAGAAAAAAAAAAAAAAAAAAAAgAcAADgEAAAJAgAAJQEAAAAAAAAAAAAAAAAAACjzBwCIe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3vHBdyBeVXfIg8cAuE/kZCIAAABcb34Fs4HwA/////+Ixa8AFNF5ZAEAEgDIxK8AjPJKEeDErwACAgAAWgAAAAIAAAABAAAAHwEAAAgAAABKJe8PAAAAAAIAAAAwxa8AiMWvAFnctOYAAAAANMavAPnwwXeExK8AsC+CBQAAwXfWATIA9f///wAAAAAAAAAAAAAAAJABAAAAAAABAAAAAHMAZQBnAG8AZQAgAHUAaQDyoEvV6MSvAI1mrHcAAFV33MSvAAAAAADkxK8AAAAAAPGeeGQAAFV3AAAAABMAFAC4T+RkIF5Vd/zErwBk9Z52AAAAAMAXggXgxFZ3ZHYACAAAAAAlAAAADAAAAAEAAAAYAAAADAAAAP8AAAASAAAADAAAAAEAAAAeAAAAGAAAACIAAAAEAAAAcgAAABEAAAAlAAAADAAAAAEAAABUAAAAqAAAACMAAAAEAAAAcAAAABAAAAABAAAAVRXZQXsJ2U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DE7md9hkrgCIZ80AAAAAAMiDxwDIg8cAjk/kZAAAAAD8ZK4ATwAAAAAAAAAAAAAAAAAAAAAAAACwhMcAAAAAAAAAAAAAAAAAAAAAAAAAAAAAAAAAAAAAAAAAAAAAAAAAAAAAAAAAAAAAAAAAAAAAAAAAAAAAAAAAThDpdwAAStW4Za4AOBHid8iDxwDxnnhkAAAAAEgS4nf//wAAAAAAACsT4ncrE+J36GWuAOxlrgCOT+RkAAAAAAAAAAAAAAAABwAAAAAAAADUr6t3CQAAACBmrgAHAAAAIGauAAAAAAABAAAAAdgAAAACAAAAAAAAAAAAAMAXggXgxFZ3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rgDe8cF3IAAAAPxjrgCIEArcAADHAAAAAAAgAAAAvGiuAKAPAAB8aK4Ao1nAYSAAAAABAAAAiz7AYbIrPkAQTaQSrzvAYfBKI2IBAAAAEE2kEgMAAAAqJz5AIMgZYrxorgAAAAAAcXy15pArGWIMZq4A+fDBd1xkrgAEAAAAAADBdxCJ0hLg////AAAAAAAAAAAAAAAAkAEAAAAAAAEAAAAAYQByAGkAYQBsAAAAAAAAAAAAAAAAAAAAAAAAAAAAAAAGAAAAAAAAANSvq3cAAAAAwGWuAAYAAADAZa4AAAAAAAEAAAAB2AAAAAIAAAAAAAAAAAAAwBeCBeDEVndkdgAIAAAAACUAAAAMAAAAAwAAABgAAAAMAAAAAAAAABIAAAAMAAAAAQAAABYAAAAMAAAACAAAAFQAAABUAAAACgAAACcAAAAeAAAASgAAAAEAAABVFdlBewnZQQoAAABLAAAAAQAAAEwAAAAEAAAACQAAACcAAAAgAAAASwAAAFAAAABYAB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G8AAABHAAAAKQAAADMAAABHAAAAFQAAACEA8AAAAAAAAAAAAAAAgD8AAAAAAAAAAAAAgD8AAAAAAAAAAAAAAAAAAAAAAAAAAAAAAAAAAAAAAAAAACUAAAAMAAAAAAAAgCgAAAAMAAAABAAAAFIAAABwAQAABAAAAPD///8AAAAAAAAAAAAAAACQAQAAAAAAAQAAAABzAGUAZwBvAGUAIAB1AGkAAAAAAAAAAAAAAAAAAAAAAAAAAAAAAAAAAAAAAAAAAAAAAAAAAAAAAAAAAAAAAAAAAACuAN7xwXctAAAA4GquAG0TCgXkp8NhaJd/BQAAAAAAAAAAAAAAAAAAAEDQtskSaGauACAAAAAHAAAAAAAAQgFkrgDQvzkRAAAAAGRmrgABAAAAAAAAANxkrgAIAAAAuDo6EUT6xBKJfLXmcCcAAIRmrgD58MF31GSuALAvggUAAMF3TGeuAPD///8AAAAAAAAAAAAAAACQAQAAAAAAAQAAAABzAGUAZwBvAGUAIAB1AGkAAAAAAAAAAAAAAAAAAAAAAAkAAAAAAAAA1K+rdwAAAAA4Zq4ACQAAADhmrgAAAAAAAQAAAAHYAAAAAgAAAAAAAAAAAADAF4IF4MRWd2R2AAgAAAAAJQAAAAwAAAAEAAAAGAAAAAwAAAAAAAAAEgAAAAwAAAABAAAAHgAAABgAAAApAAAAMwAAAHAAAABIAAAAJQAAAAwAAAAEAAAAVAAAAIQAAAAqAAAAMwAAAG4AAABHAAAAAQAAAFUV2UF7CdlBKgAAADMAAAAJAAAATAAAAAAAAAAAAAAAAAAAAP//////////YAAAAEEAbgBhACAATgBlAGYAZgBhAAMACgAAAAkAAAAIAAAABAAAAAwAAAAIAAAABQAAAAUAAAAI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QAAAAwAAAABAAAAGAAAAAwAAAAAAAAAEgAAAAwAAAABAAAAHgAAABgAAAAJAAAAUAAAAPcAAABdAAAAJQAAAAwAAAABAAAAVAAAAPAAAAAKAAAAUAAAAJUAAABcAAAAAQAAAFUV2UF7CdlBCgAAAFAAAAAbAAAATAAAAAAAAAAAAAAAAAAAAP//////////hAAAAEEAbgBhACAAQwByAGkAcwBpAHQAaQBuAGEAIABOAGUAZgBmAGEAIABQAGUAcgBzAGEAbgBvAAAABwAAAAcAAAAGAAAAAwAAAAcAAAAEAAAAAwAAAAUAAAADAAAABAAAAAMAAAAHAAAABgAAAAMAAAAIAAAABgAAAAQAAAAEAAAABgAAAAMAAAAGAAAABgAAAAQAAAAFAAAABgAAAAcAAAAH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rAAAAAoAAABgAAAAVgAAAGwAAAABAAAAVRXZQXsJ2UEKAAAAYAAAABAAAABMAAAAAAAAAAAAAAAAAAAA//////////9sAAAARABpAHIAZQBjAHQAbwByACAAVABpAHQAdQBsAGEAcgAIAAAAAwAAAAQAAAAGAAAABQAAAAQAAAAHAAAABAAAAAMAAAAGAAAAAwAAAAQAAAAHAAAAAwAAAAYAAAAEAAAASwAAAEAAAAAwAAAABQAAACAAAAABAAAAAQAAABAAAAAAAAAAAAAAAAABAACAAAAAAAAAAAAAAAAAAQAAgAAAACUAAAAMAAAAAgAAACcAAAAYAAAABQAAAAAAAAD///8AAAAAACUAAAAMAAAABQAAAEwAAABkAAAACQAAAHAAAADvAAAAfAAAAAkAAABwAAAA5wAAAA0AAAAhAPAAAAAAAAAAAAAAAIA/AAAAAAAAAAAAAIA/AAAAAAAAAAAAAAAAAAAAAAAAAAAAAAAAAAAAAAAAAAAlAAAADAAAAAAAAIAoAAAADAAAAAUAAAAlAAAADAAAAAEAAAAYAAAADAAAAAAAAAASAAAADAAAAAEAAAAWAAAADAAAAAAAAABUAAAAOAEAAAoAAABwAAAA7gAAAHwAAAABAAAAVRXZQXsJ2UEKAAAAcAAAACcAAABMAAAABAAAAAkAAABwAAAA8AAAAH0AAACcAAAARgBpAHIAbQBhAGQAbwAgAHAAbwByADoAIABBAE4AQQAgAEMAUgBJAFMAVABJAE4AQQAgAE4ARQBGAEYAQQAgAFAARQBSAFMAQQBOAE8AAAAGAAAAAwAAAAQAAAAJAAAABgAAAAcAAAAHAAAAAwAAAAcAAAAHAAAABAAAAAMAAAADAAAABwAAAAgAAAAHAAAAAwAAAAcAAAAHAAAAAwAAAAYAAAAGAAAAAwAAAAgAAAAHAAAAAwAAAAgAAAAGAAAABgAAAAYAAAAHAAAAAwAAAAYAAAAGAAAABwAAAAYAAAAHAAAACAAAAAkAAAAWAAAADAAAAAAAAAAlAAAADAAAAAIAAAAOAAAAFAAAAAAAAAAQAAAAFA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Indice</vt:lpstr>
      <vt:lpstr>1</vt:lpstr>
      <vt:lpstr>2</vt:lpstr>
      <vt:lpstr>3</vt:lpstr>
      <vt:lpstr>4</vt:lpstr>
      <vt:lpstr>5</vt:lpstr>
      <vt:lpstr>6</vt:lpstr>
      <vt:lpstr>7</vt:lpstr>
      <vt:lpstr>'6'!_Hlk486413223</vt:lpstr>
      <vt:lpstr>'6'!_Hlk492023274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Pablo.Roa</dc:creator>
  <cp:lastModifiedBy>Pablo.Roa</cp:lastModifiedBy>
  <dcterms:created xsi:type="dcterms:W3CDTF">2015-06-05T18:19:34Z</dcterms:created>
  <dcterms:modified xsi:type="dcterms:W3CDTF">2020-10-30T19:46:01Z</dcterms:modified>
</cp:coreProperties>
</file>