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externalLinks/externalLink3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56.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69.xml" ContentType="application/vnd.openxmlformats-officedocument.spreadsheetml.externalLink+xml"/>
  <Override PartName="/xl/externalLinks/externalLink68.xml" ContentType="application/vnd.openxmlformats-officedocument.spreadsheetml.externalLink+xml"/>
  <Override PartName="/xl/externalLinks/externalLink67.xml" ContentType="application/vnd.openxmlformats-officedocument.spreadsheetml.externalLink+xml"/>
  <Override PartName="/xl/externalLinks/externalLink66.xml" ContentType="application/vnd.openxmlformats-officedocument.spreadsheetml.externalLink+xml"/>
  <Override PartName="/xl/externalLinks/externalLink6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comments1.xml" ContentType="application/vnd.openxmlformats-officedocument.spreadsheetml.comments+xml"/>
  <Override PartName="/xl/externalLinks/externalLink16.xml" ContentType="application/vnd.openxmlformats-officedocument.spreadsheetml.externalLink+xml"/>
  <Override PartName="/xl/activeX/activeX1.xml" ContentType="application/vnd.ms-office.activeX+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3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ACI\01-PUENTE CASA DE BOLSA S.A\EEFF - PRESENTACIONES\EEFF - REPORTE LOCAL\PRESENTACION 2020.09.30\7 - PARA PRESENTACIÓN\"/>
    </mc:Choice>
  </mc:AlternateContent>
  <bookViews>
    <workbookView xWindow="0" yWindow="0" windowWidth="24000" windowHeight="9735" tabRatio="700"/>
  </bookViews>
  <sheets>
    <sheet name="CARATULA" sheetId="34" r:id="rId1"/>
    <sheet name="INF GRAL" sheetId="35" r:id="rId2"/>
    <sheet name="EEFF " sheetId="15" r:id="rId3"/>
    <sheet name="EERR" sheetId="5" r:id="rId4"/>
    <sheet name="EFE indirecto" sheetId="30" state="hidden" r:id="rId5"/>
    <sheet name="Armado EFE indirecto" sheetId="31" state="hidden" r:id="rId6"/>
    <sheet name="EFE" sheetId="10" r:id="rId7"/>
    <sheet name="Aux CF" sheetId="11" state="hidden" r:id="rId8"/>
    <sheet name="PN" sheetId="8" r:id="rId9"/>
    <sheet name="NOTAS" sheetId="33" r:id="rId10"/>
    <sheet name="BCE" sheetId="3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a" localSheetId="7">#REF!</definedName>
    <definedName name="\a" localSheetId="2">#REF!</definedName>
    <definedName name="\a" localSheetId="6">#REF!</definedName>
    <definedName name="\a">#REF!</definedName>
    <definedName name="_____DAT1" localSheetId="7">'[1]21210002'!#REF!</definedName>
    <definedName name="_____DAT1" localSheetId="2">'[1]21210002'!#REF!</definedName>
    <definedName name="_____DAT1" localSheetId="6">'[1]21210002'!#REF!</definedName>
    <definedName name="_____DAT1">'[1]21210002'!#REF!</definedName>
    <definedName name="_____DAT12" localSheetId="7">'[1]21210002'!#REF!</definedName>
    <definedName name="_____DAT12" localSheetId="2">'[1]21210002'!#REF!</definedName>
    <definedName name="_____DAT12" localSheetId="6">'[1]21210002'!#REF!</definedName>
    <definedName name="_____DAT12">'[1]21210002'!#REF!</definedName>
    <definedName name="_____DAT15" localSheetId="7">'[1]21210002'!#REF!</definedName>
    <definedName name="_____DAT15" localSheetId="2">'[1]21210002'!#REF!</definedName>
    <definedName name="_____DAT15" localSheetId="6">'[1]21210002'!#REF!</definedName>
    <definedName name="_____DAT15">'[1]21210002'!#REF!</definedName>
    <definedName name="_____DAT16" localSheetId="7">'[1]44210001'!#REF!</definedName>
    <definedName name="_____DAT16" localSheetId="2">'[1]44210001'!#REF!</definedName>
    <definedName name="_____DAT16" localSheetId="6">'[1]44210001'!#REF!</definedName>
    <definedName name="_____DAT16">'[1]44210001'!#REF!</definedName>
    <definedName name="_____DAT2" localSheetId="7">'[1]21210002'!#REF!</definedName>
    <definedName name="_____DAT2" localSheetId="2">'[1]21210002'!#REF!</definedName>
    <definedName name="_____DAT2" localSheetId="6">'[1]21210002'!#REF!</definedName>
    <definedName name="_____DAT2">'[1]21210002'!#REF!</definedName>
    <definedName name="_____DAT23" localSheetId="7">#REF!</definedName>
    <definedName name="_____DAT23" localSheetId="2">#REF!</definedName>
    <definedName name="_____DAT23" localSheetId="6">#REF!</definedName>
    <definedName name="_____DAT23">#REF!</definedName>
    <definedName name="_____DAT24" localSheetId="7">#REF!</definedName>
    <definedName name="_____DAT24" localSheetId="2">#REF!</definedName>
    <definedName name="_____DAT24" localSheetId="6">#REF!</definedName>
    <definedName name="_____DAT24">#REF!</definedName>
    <definedName name="_____DAT6" localSheetId="7">'[1]21210002'!#REF!</definedName>
    <definedName name="_____DAT6" localSheetId="2">'[1]21210002'!#REF!</definedName>
    <definedName name="_____DAT6" localSheetId="6">'[1]21210002'!#REF!</definedName>
    <definedName name="_____DAT6">'[1]21210002'!#REF!</definedName>
    <definedName name="_____DAT8" localSheetId="7">'[1]21210002'!#REF!</definedName>
    <definedName name="_____DAT8" localSheetId="2">'[1]21210002'!#REF!</definedName>
    <definedName name="_____DAT8" localSheetId="6">'[1]21210002'!#REF!</definedName>
    <definedName name="_____DAT8">'[1]21210002'!#REF!</definedName>
    <definedName name="____DAT1" localSheetId="7">'[1]21210002'!#REF!</definedName>
    <definedName name="____DAT1" localSheetId="2">'[1]21210002'!#REF!</definedName>
    <definedName name="____DAT1" localSheetId="6">'[1]21210002'!#REF!</definedName>
    <definedName name="____DAT1">'[1]21210002'!#REF!</definedName>
    <definedName name="____DAT12" localSheetId="7">'[1]21210002'!#REF!</definedName>
    <definedName name="____DAT12" localSheetId="2">'[1]21210002'!#REF!</definedName>
    <definedName name="____DAT12" localSheetId="6">'[1]21210002'!#REF!</definedName>
    <definedName name="____DAT12">'[1]21210002'!#REF!</definedName>
    <definedName name="____DAT15" localSheetId="7">'[1]21210002'!#REF!</definedName>
    <definedName name="____DAT15" localSheetId="2">'[1]21210002'!#REF!</definedName>
    <definedName name="____DAT15" localSheetId="6">'[1]21210002'!#REF!</definedName>
    <definedName name="____DAT15">'[1]21210002'!#REF!</definedName>
    <definedName name="____DAT16" localSheetId="7">'[1]44210001'!#REF!</definedName>
    <definedName name="____DAT16" localSheetId="2">'[1]44210001'!#REF!</definedName>
    <definedName name="____DAT16" localSheetId="6">'[1]44210001'!#REF!</definedName>
    <definedName name="____DAT16">'[1]44210001'!#REF!</definedName>
    <definedName name="____DAT2" localSheetId="7">'[1]21210002'!#REF!</definedName>
    <definedName name="____DAT2" localSheetId="2">'[1]21210002'!#REF!</definedName>
    <definedName name="____DAT2" localSheetId="6">'[1]21210002'!#REF!</definedName>
    <definedName name="____DAT2">'[1]21210002'!#REF!</definedName>
    <definedName name="____DAT23" localSheetId="7">#REF!</definedName>
    <definedName name="____DAT23" localSheetId="2">#REF!</definedName>
    <definedName name="____DAT23" localSheetId="6">#REF!</definedName>
    <definedName name="____DAT23">#REF!</definedName>
    <definedName name="____DAT24" localSheetId="7">#REF!</definedName>
    <definedName name="____DAT24" localSheetId="2">#REF!</definedName>
    <definedName name="____DAT24" localSheetId="6">#REF!</definedName>
    <definedName name="____DAT24">#REF!</definedName>
    <definedName name="____DAT6" localSheetId="7">'[1]21210002'!#REF!</definedName>
    <definedName name="____DAT6" localSheetId="2">'[1]21210002'!#REF!</definedName>
    <definedName name="____DAT6" localSheetId="6">'[1]21210002'!#REF!</definedName>
    <definedName name="____DAT6">'[1]21210002'!#REF!</definedName>
    <definedName name="____DAT8" localSheetId="7">'[1]21210002'!#REF!</definedName>
    <definedName name="____DAT8" localSheetId="2">'[1]21210002'!#REF!</definedName>
    <definedName name="____DAT8" localSheetId="6">'[1]21210002'!#REF!</definedName>
    <definedName name="____DAT8">'[1]21210002'!#REF!</definedName>
    <definedName name="___DAT1" localSheetId="7">#REF!</definedName>
    <definedName name="___DAT1" localSheetId="2">#REF!</definedName>
    <definedName name="___DAT1" localSheetId="6">#REF!</definedName>
    <definedName name="___DAT1">#REF!</definedName>
    <definedName name="___DAT10" localSheetId="7">'[2]Act Fijo Nov 2002'!#REF!</definedName>
    <definedName name="___DAT10" localSheetId="2">'[2]Act Fijo Nov 2002'!#REF!</definedName>
    <definedName name="___DAT10" localSheetId="6">'[2]Act Fijo Nov 2002'!#REF!</definedName>
    <definedName name="___DAT10">'[2]Act Fijo Nov 2002'!#REF!</definedName>
    <definedName name="___DAT11" localSheetId="7">'[2]Act Fijo Nov 2002'!#REF!</definedName>
    <definedName name="___DAT11" localSheetId="2">'[2]Act Fijo Nov 2002'!#REF!</definedName>
    <definedName name="___DAT11" localSheetId="6">'[2]Act Fijo Nov 2002'!#REF!</definedName>
    <definedName name="___DAT11">'[2]Act Fijo Nov 2002'!#REF!</definedName>
    <definedName name="___DAT12" localSheetId="7">#REF!</definedName>
    <definedName name="___DAT12" localSheetId="2">#REF!</definedName>
    <definedName name="___DAT12" localSheetId="6">#REF!</definedName>
    <definedName name="___DAT12">#REF!</definedName>
    <definedName name="___DAT13" localSheetId="7">#REF!</definedName>
    <definedName name="___DAT13" localSheetId="2">#REF!</definedName>
    <definedName name="___DAT13" localSheetId="6">#REF!</definedName>
    <definedName name="___DAT13">#REF!</definedName>
    <definedName name="___DAT14" localSheetId="7">#REF!</definedName>
    <definedName name="___DAT14" localSheetId="2">#REF!</definedName>
    <definedName name="___DAT14" localSheetId="6">#REF!</definedName>
    <definedName name="___DAT14">#REF!</definedName>
    <definedName name="___DAT15" localSheetId="7">#REF!</definedName>
    <definedName name="___DAT15" localSheetId="2">#REF!</definedName>
    <definedName name="___DAT15" localSheetId="6">#REF!</definedName>
    <definedName name="___DAT15">#REF!</definedName>
    <definedName name="___DAT16" localSheetId="7">#REF!</definedName>
    <definedName name="___DAT16" localSheetId="2">#REF!</definedName>
    <definedName name="___DAT16" localSheetId="6">#REF!</definedName>
    <definedName name="___DAT16">#REF!</definedName>
    <definedName name="___DAT17" localSheetId="7">#REF!</definedName>
    <definedName name="___DAT17" localSheetId="2">#REF!</definedName>
    <definedName name="___DAT17" localSheetId="6">#REF!</definedName>
    <definedName name="___DAT17">#REF!</definedName>
    <definedName name="___DAT18" localSheetId="7">#REF!</definedName>
    <definedName name="___DAT18" localSheetId="2">#REF!</definedName>
    <definedName name="___DAT18" localSheetId="6">#REF!</definedName>
    <definedName name="___DAT18">#REF!</definedName>
    <definedName name="___DAT19" localSheetId="7">#REF!</definedName>
    <definedName name="___DAT19" localSheetId="2">#REF!</definedName>
    <definedName name="___DAT19" localSheetId="6">#REF!</definedName>
    <definedName name="___DAT19">#REF!</definedName>
    <definedName name="___DAT2" localSheetId="7">#REF!</definedName>
    <definedName name="___DAT2" localSheetId="2">#REF!</definedName>
    <definedName name="___DAT2" localSheetId="6">#REF!</definedName>
    <definedName name="___DAT2">#REF!</definedName>
    <definedName name="___DAT20" localSheetId="7">#REF!</definedName>
    <definedName name="___DAT20" localSheetId="2">#REF!</definedName>
    <definedName name="___DAT20" localSheetId="6">#REF!</definedName>
    <definedName name="___DAT20">#REF!</definedName>
    <definedName name="___DAT21" localSheetId="7">'[3]Activo Fijo'!#REF!</definedName>
    <definedName name="___DAT21" localSheetId="2">'[3]Activo Fijo'!#REF!</definedName>
    <definedName name="___DAT21" localSheetId="6">'[3]Activo Fijo'!#REF!</definedName>
    <definedName name="___DAT21">'[3]Activo Fijo'!#REF!</definedName>
    <definedName name="___DAT22" localSheetId="7">#REF!</definedName>
    <definedName name="___DAT22" localSheetId="2">#REF!</definedName>
    <definedName name="___DAT22" localSheetId="6">#REF!</definedName>
    <definedName name="___DAT22">#REF!</definedName>
    <definedName name="___DAT23" localSheetId="7">#REF!</definedName>
    <definedName name="___DAT23" localSheetId="2">#REF!</definedName>
    <definedName name="___DAT23" localSheetId="6">#REF!</definedName>
    <definedName name="___DAT23">#REF!</definedName>
    <definedName name="___DAT24" localSheetId="7">#REF!</definedName>
    <definedName name="___DAT24" localSheetId="2">#REF!</definedName>
    <definedName name="___DAT24" localSheetId="6">#REF!</definedName>
    <definedName name="___DAT24">#REF!</definedName>
    <definedName name="___DAT3" localSheetId="7">#REF!</definedName>
    <definedName name="___DAT3" localSheetId="2">#REF!</definedName>
    <definedName name="___DAT3" localSheetId="6">#REF!</definedName>
    <definedName name="___DAT3">#REF!</definedName>
    <definedName name="___DAT4" localSheetId="7">#REF!</definedName>
    <definedName name="___DAT4" localSheetId="2">#REF!</definedName>
    <definedName name="___DAT4" localSheetId="6">#REF!</definedName>
    <definedName name="___DAT4">#REF!</definedName>
    <definedName name="___DAT5" localSheetId="7">#REF!</definedName>
    <definedName name="___DAT5" localSheetId="2">#REF!</definedName>
    <definedName name="___DAT5" localSheetId="6">#REF!</definedName>
    <definedName name="___DAT5">#REF!</definedName>
    <definedName name="___DAT6" localSheetId="7">#REF!</definedName>
    <definedName name="___DAT6" localSheetId="2">#REF!</definedName>
    <definedName name="___DAT6" localSheetId="6">#REF!</definedName>
    <definedName name="___DAT6">#REF!</definedName>
    <definedName name="___DAT7" localSheetId="7">#REF!</definedName>
    <definedName name="___DAT7" localSheetId="2">#REF!</definedName>
    <definedName name="___DAT7" localSheetId="6">#REF!</definedName>
    <definedName name="___DAT7">#REF!</definedName>
    <definedName name="___DAT8" localSheetId="7">#REF!</definedName>
    <definedName name="___DAT8" localSheetId="2">#REF!</definedName>
    <definedName name="___DAT8" localSheetId="6">#REF!</definedName>
    <definedName name="___DAT8">#REF!</definedName>
    <definedName name="___DAT9" localSheetId="7">'[2]Act Fijo Nov 2002'!#REF!</definedName>
    <definedName name="___DAT9" localSheetId="2">'[2]Act Fijo Nov 2002'!#REF!</definedName>
    <definedName name="___DAT9" localSheetId="6">'[2]Act Fijo Nov 2002'!#REF!</definedName>
    <definedName name="___DAT9">'[2]Act Fijo Nov 2002'!#REF!</definedName>
    <definedName name="___r" localSheetId="7">[4]ARMADO!#REF!</definedName>
    <definedName name="___r" localSheetId="2">[4]ARMADO!#REF!</definedName>
    <definedName name="___r" localSheetId="6">[4]ARMADO!#REF!</definedName>
    <definedName name="___r">[4]ARMADO!#REF!</definedName>
    <definedName name="__DAT1" localSheetId="7">#REF!</definedName>
    <definedName name="__DAT1" localSheetId="2">#REF!</definedName>
    <definedName name="__DAT1" localSheetId="6">#REF!</definedName>
    <definedName name="__DAT1">#REF!</definedName>
    <definedName name="__DAT10" localSheetId="7">'[2]Act Fijo Nov 2002'!#REF!</definedName>
    <definedName name="__DAT10" localSheetId="2">'[2]Act Fijo Nov 2002'!#REF!</definedName>
    <definedName name="__DAT10" localSheetId="6">'[2]Act Fijo Nov 2002'!#REF!</definedName>
    <definedName name="__DAT10">'[2]Act Fijo Nov 2002'!#REF!</definedName>
    <definedName name="__DAT11" localSheetId="7">'[2]Act Fijo Nov 2002'!#REF!</definedName>
    <definedName name="__DAT11" localSheetId="2">'[2]Act Fijo Nov 2002'!#REF!</definedName>
    <definedName name="__DAT11" localSheetId="6">'[2]Act Fijo Nov 2002'!#REF!</definedName>
    <definedName name="__DAT11">'[2]Act Fijo Nov 2002'!#REF!</definedName>
    <definedName name="__DAT12" localSheetId="7">#REF!</definedName>
    <definedName name="__DAT12" localSheetId="2">#REF!</definedName>
    <definedName name="__DAT12" localSheetId="6">#REF!</definedName>
    <definedName name="__DAT12">#REF!</definedName>
    <definedName name="__DAT13" localSheetId="7">#REF!</definedName>
    <definedName name="__DAT13" localSheetId="2">#REF!</definedName>
    <definedName name="__DAT13" localSheetId="6">#REF!</definedName>
    <definedName name="__DAT13">#REF!</definedName>
    <definedName name="__DAT14" localSheetId="7">#REF!</definedName>
    <definedName name="__DAT14" localSheetId="2">#REF!</definedName>
    <definedName name="__DAT14" localSheetId="6">#REF!</definedName>
    <definedName name="__DAT14">#REF!</definedName>
    <definedName name="__DAT15" localSheetId="7">#REF!</definedName>
    <definedName name="__DAT15" localSheetId="2">#REF!</definedName>
    <definedName name="__DAT15" localSheetId="6">#REF!</definedName>
    <definedName name="__DAT15">#REF!</definedName>
    <definedName name="__DAT16" localSheetId="7">#REF!</definedName>
    <definedName name="__DAT16" localSheetId="2">#REF!</definedName>
    <definedName name="__DAT16" localSheetId="6">#REF!</definedName>
    <definedName name="__DAT16">#REF!</definedName>
    <definedName name="__DAT17" localSheetId="7">#REF!</definedName>
    <definedName name="__DAT17" localSheetId="2">#REF!</definedName>
    <definedName name="__DAT17" localSheetId="6">#REF!</definedName>
    <definedName name="__DAT17">#REF!</definedName>
    <definedName name="__DAT18" localSheetId="7">#REF!</definedName>
    <definedName name="__DAT18" localSheetId="2">#REF!</definedName>
    <definedName name="__DAT18" localSheetId="6">#REF!</definedName>
    <definedName name="__DAT18">#REF!</definedName>
    <definedName name="__DAT19" localSheetId="7">#REF!</definedName>
    <definedName name="__DAT19" localSheetId="2">#REF!</definedName>
    <definedName name="__DAT19" localSheetId="6">#REF!</definedName>
    <definedName name="__DAT19">#REF!</definedName>
    <definedName name="__DAT2" localSheetId="7">#REF!</definedName>
    <definedName name="__DAT2" localSheetId="2">#REF!</definedName>
    <definedName name="__DAT2" localSheetId="6">#REF!</definedName>
    <definedName name="__DAT2">#REF!</definedName>
    <definedName name="__DAT20" localSheetId="7">#REF!</definedName>
    <definedName name="__DAT20" localSheetId="2">#REF!</definedName>
    <definedName name="__DAT20" localSheetId="6">#REF!</definedName>
    <definedName name="__DAT20">#REF!</definedName>
    <definedName name="__DAT21" localSheetId="7">'[3]Activo Fijo'!#REF!</definedName>
    <definedName name="__DAT21" localSheetId="2">'[3]Activo Fijo'!#REF!</definedName>
    <definedName name="__DAT21" localSheetId="6">'[3]Activo Fijo'!#REF!</definedName>
    <definedName name="__DAT21">'[3]Activo Fijo'!#REF!</definedName>
    <definedName name="__DAT22" localSheetId="7">#REF!</definedName>
    <definedName name="__DAT22" localSheetId="2">#REF!</definedName>
    <definedName name="__DAT22" localSheetId="6">#REF!</definedName>
    <definedName name="__DAT22">#REF!</definedName>
    <definedName name="__DAT23" localSheetId="7">#REF!</definedName>
    <definedName name="__DAT23" localSheetId="2">#REF!</definedName>
    <definedName name="__DAT23" localSheetId="6">#REF!</definedName>
    <definedName name="__DAT23">#REF!</definedName>
    <definedName name="__DAT24" localSheetId="7">#REF!</definedName>
    <definedName name="__DAT24" localSheetId="2">#REF!</definedName>
    <definedName name="__DAT24" localSheetId="6">#REF!</definedName>
    <definedName name="__DAT24">#REF!</definedName>
    <definedName name="__DAT3" localSheetId="7">#REF!</definedName>
    <definedName name="__DAT3" localSheetId="2">#REF!</definedName>
    <definedName name="__DAT3" localSheetId="6">#REF!</definedName>
    <definedName name="__DAT3">#REF!</definedName>
    <definedName name="__DAT4" localSheetId="7">#REF!</definedName>
    <definedName name="__DAT4" localSheetId="2">#REF!</definedName>
    <definedName name="__DAT4" localSheetId="6">#REF!</definedName>
    <definedName name="__DAT4">#REF!</definedName>
    <definedName name="__DAT5" localSheetId="7">#REF!</definedName>
    <definedName name="__DAT5" localSheetId="2">#REF!</definedName>
    <definedName name="__DAT5" localSheetId="6">#REF!</definedName>
    <definedName name="__DAT5">#REF!</definedName>
    <definedName name="__DAT6" localSheetId="7">#REF!</definedName>
    <definedName name="__DAT6" localSheetId="2">#REF!</definedName>
    <definedName name="__DAT6" localSheetId="6">#REF!</definedName>
    <definedName name="__DAT6">#REF!</definedName>
    <definedName name="__DAT7" localSheetId="7">#REF!</definedName>
    <definedName name="__DAT7" localSheetId="2">#REF!</definedName>
    <definedName name="__DAT7" localSheetId="6">#REF!</definedName>
    <definedName name="__DAT7">#REF!</definedName>
    <definedName name="__DAT8" localSheetId="7">#REF!</definedName>
    <definedName name="__DAT8" localSheetId="2">#REF!</definedName>
    <definedName name="__DAT8" localSheetId="6">#REF!</definedName>
    <definedName name="__DAT8">#REF!</definedName>
    <definedName name="__DAT9" localSheetId="7">'[2]Act Fijo Nov 2002'!#REF!</definedName>
    <definedName name="__DAT9" localSheetId="2">'[2]Act Fijo Nov 2002'!#REF!</definedName>
    <definedName name="__DAT9" localSheetId="6">'[2]Act Fijo Nov 2002'!#REF!</definedName>
    <definedName name="__DAT9">'[2]Act Fijo Nov 2002'!#REF!</definedName>
    <definedName name="__r" localSheetId="7">[4]ARMADO!#REF!</definedName>
    <definedName name="__r" localSheetId="2">[4]ARMADO!#REF!</definedName>
    <definedName name="__r" localSheetId="6">[4]ARMADO!#REF!</definedName>
    <definedName name="__r">[4]ARMADO!#REF!</definedName>
    <definedName name="__RSE1" localSheetId="7">#REF!</definedName>
    <definedName name="__RSE1" localSheetId="2">#REF!</definedName>
    <definedName name="__RSE1" localSheetId="6">#REF!</definedName>
    <definedName name="__RSE1">#REF!</definedName>
    <definedName name="__RSE2" localSheetId="7">#REF!</definedName>
    <definedName name="__RSE2" localSheetId="2">#REF!</definedName>
    <definedName name="__RSE2" localSheetId="6">#REF!</definedName>
    <definedName name="__RSE2">#REF!</definedName>
    <definedName name="_DAT1" localSheetId="7">#REF!</definedName>
    <definedName name="_DAT1" localSheetId="2">#REF!</definedName>
    <definedName name="_DAT1" localSheetId="6">#REF!</definedName>
    <definedName name="_DAT1">#REF!</definedName>
    <definedName name="_DAT10" localSheetId="7">'[2]Act Fijo Nov 2002'!#REF!</definedName>
    <definedName name="_DAT10" localSheetId="2">'[2]Act Fijo Nov 2002'!#REF!</definedName>
    <definedName name="_DAT10" localSheetId="6">'[2]Act Fijo Nov 2002'!#REF!</definedName>
    <definedName name="_DAT10">'[2]Act Fijo Nov 2002'!#REF!</definedName>
    <definedName name="_DAT11" localSheetId="7">'[2]Act Fijo Nov 2002'!#REF!</definedName>
    <definedName name="_DAT11" localSheetId="2">'[2]Act Fijo Nov 2002'!#REF!</definedName>
    <definedName name="_DAT11" localSheetId="6">'[2]Act Fijo Nov 2002'!#REF!</definedName>
    <definedName name="_DAT11">'[2]Act Fijo Nov 2002'!#REF!</definedName>
    <definedName name="_DAT12" localSheetId="7">#REF!</definedName>
    <definedName name="_DAT12" localSheetId="2">#REF!</definedName>
    <definedName name="_DAT12" localSheetId="6">#REF!</definedName>
    <definedName name="_DAT12">#REF!</definedName>
    <definedName name="_DAT13" localSheetId="7">#REF!</definedName>
    <definedName name="_DAT13" localSheetId="2">#REF!</definedName>
    <definedName name="_DAT13" localSheetId="6">#REF!</definedName>
    <definedName name="_DAT13">#REF!</definedName>
    <definedName name="_DAT14" localSheetId="7">#REF!</definedName>
    <definedName name="_DAT14" localSheetId="2">#REF!</definedName>
    <definedName name="_DAT14" localSheetId="6">#REF!</definedName>
    <definedName name="_DAT14">#REF!</definedName>
    <definedName name="_DAT15" localSheetId="7">#REF!</definedName>
    <definedName name="_DAT15" localSheetId="2">#REF!</definedName>
    <definedName name="_DAT15" localSheetId="6">#REF!</definedName>
    <definedName name="_DAT15">#REF!</definedName>
    <definedName name="_DAT16" localSheetId="7">#REF!</definedName>
    <definedName name="_DAT16" localSheetId="2">#REF!</definedName>
    <definedName name="_DAT16" localSheetId="6">#REF!</definedName>
    <definedName name="_DAT16">#REF!</definedName>
    <definedName name="_DAT17" localSheetId="7">#REF!</definedName>
    <definedName name="_DAT17" localSheetId="2">#REF!</definedName>
    <definedName name="_DAT17" localSheetId="6">#REF!</definedName>
    <definedName name="_DAT17">#REF!</definedName>
    <definedName name="_DAT18" localSheetId="7">#REF!</definedName>
    <definedName name="_DAT18" localSheetId="2">#REF!</definedName>
    <definedName name="_DAT18" localSheetId="6">#REF!</definedName>
    <definedName name="_DAT18">#REF!</definedName>
    <definedName name="_DAT19" localSheetId="7">#REF!</definedName>
    <definedName name="_DAT19" localSheetId="2">#REF!</definedName>
    <definedName name="_DAT19" localSheetId="6">#REF!</definedName>
    <definedName name="_DAT19">#REF!</definedName>
    <definedName name="_DAT2" localSheetId="7">#REF!</definedName>
    <definedName name="_DAT2" localSheetId="2">#REF!</definedName>
    <definedName name="_DAT2" localSheetId="6">#REF!</definedName>
    <definedName name="_DAT2">#REF!</definedName>
    <definedName name="_DAT20" localSheetId="7">#REF!</definedName>
    <definedName name="_DAT20" localSheetId="2">#REF!</definedName>
    <definedName name="_DAT20" localSheetId="6">#REF!</definedName>
    <definedName name="_DAT20">#REF!</definedName>
    <definedName name="_DAT21" localSheetId="7">'[3]Activo Fijo'!#REF!</definedName>
    <definedName name="_DAT21" localSheetId="2">'[3]Activo Fijo'!#REF!</definedName>
    <definedName name="_DAT21" localSheetId="6">'[3]Activo Fijo'!#REF!</definedName>
    <definedName name="_DAT21">'[3]Activo Fijo'!#REF!</definedName>
    <definedName name="_DAT22" localSheetId="7">#REF!</definedName>
    <definedName name="_DAT22" localSheetId="2">#REF!</definedName>
    <definedName name="_DAT22" localSheetId="6">#REF!</definedName>
    <definedName name="_DAT22">#REF!</definedName>
    <definedName name="_DAT23" localSheetId="7">#REF!</definedName>
    <definedName name="_DAT23" localSheetId="2">#REF!</definedName>
    <definedName name="_DAT23" localSheetId="6">#REF!</definedName>
    <definedName name="_DAT23">#REF!</definedName>
    <definedName name="_DAT24" localSheetId="7">#REF!</definedName>
    <definedName name="_DAT24" localSheetId="2">#REF!</definedName>
    <definedName name="_DAT24" localSheetId="6">#REF!</definedName>
    <definedName name="_DAT24">#REF!</definedName>
    <definedName name="_DAT3" localSheetId="7">#REF!</definedName>
    <definedName name="_DAT3" localSheetId="2">#REF!</definedName>
    <definedName name="_DAT3" localSheetId="6">#REF!</definedName>
    <definedName name="_DAT3">#REF!</definedName>
    <definedName name="_DAT4" localSheetId="7">#REF!</definedName>
    <definedName name="_DAT4" localSheetId="2">#REF!</definedName>
    <definedName name="_DAT4" localSheetId="6">#REF!</definedName>
    <definedName name="_DAT4">#REF!</definedName>
    <definedName name="_DAT5" localSheetId="7">#REF!</definedName>
    <definedName name="_DAT5" localSheetId="2">#REF!</definedName>
    <definedName name="_DAT5" localSheetId="6">#REF!</definedName>
    <definedName name="_DAT5">#REF!</definedName>
    <definedName name="_DAT6" localSheetId="7">#REF!</definedName>
    <definedName name="_DAT6" localSheetId="2">#REF!</definedName>
    <definedName name="_DAT6" localSheetId="6">#REF!</definedName>
    <definedName name="_DAT6">#REF!</definedName>
    <definedName name="_DAT7" localSheetId="7">#REF!</definedName>
    <definedName name="_DAT7" localSheetId="2">#REF!</definedName>
    <definedName name="_DAT7" localSheetId="6">#REF!</definedName>
    <definedName name="_DAT7">#REF!</definedName>
    <definedName name="_DAT8" localSheetId="7">#REF!</definedName>
    <definedName name="_DAT8" localSheetId="2">#REF!</definedName>
    <definedName name="_DAT8" localSheetId="6">#REF!</definedName>
    <definedName name="_DAT8">#REF!</definedName>
    <definedName name="_DAT9" localSheetId="7">'[2]Act Fijo Nov 2002'!#REF!</definedName>
    <definedName name="_DAT9" localSheetId="2">'[2]Act Fijo Nov 2002'!#REF!</definedName>
    <definedName name="_DAT9" localSheetId="6">'[2]Act Fijo Nov 2002'!#REF!</definedName>
    <definedName name="_DAT9">'[2]Act Fijo Nov 2002'!#REF!</definedName>
    <definedName name="_Key1" localSheetId="7" hidden="1">#REF!</definedName>
    <definedName name="_Key1" localSheetId="2" hidden="1">#REF!</definedName>
    <definedName name="_Key1" localSheetId="6" hidden="1">#REF!</definedName>
    <definedName name="_Key1" hidden="1">#REF!</definedName>
    <definedName name="_Key2" localSheetId="7" hidden="1">#REF!</definedName>
    <definedName name="_Key2" localSheetId="2" hidden="1">#REF!</definedName>
    <definedName name="_Key2" localSheetId="6" hidden="1">#REF!</definedName>
    <definedName name="_Key2" hidden="1">#REF!</definedName>
    <definedName name="_MON_1552230270" localSheetId="9">NOTAS!$B$84</definedName>
    <definedName name="_MON_1552230337" localSheetId="9">NOTAS!$B$101</definedName>
    <definedName name="_Order1" hidden="1">255</definedName>
    <definedName name="_Order2" hidden="1">255</definedName>
    <definedName name="_Parse_In" localSheetId="7" hidden="1">#REF!</definedName>
    <definedName name="_Parse_In" localSheetId="2" hidden="1">#REF!</definedName>
    <definedName name="_Parse_In" localSheetId="6" hidden="1">#REF!</definedName>
    <definedName name="_Parse_In" hidden="1">#REF!</definedName>
    <definedName name="_Parse_Out" localSheetId="7" hidden="1">#REF!</definedName>
    <definedName name="_Parse_Out" localSheetId="2" hidden="1">#REF!</definedName>
    <definedName name="_Parse_Out" localSheetId="6" hidden="1">#REF!</definedName>
    <definedName name="_Parse_Out" hidden="1">#REF!</definedName>
    <definedName name="_r" localSheetId="7">[4]ARMADO!#REF!</definedName>
    <definedName name="_r" localSheetId="2">[4]ARMADO!#REF!</definedName>
    <definedName name="_r" localSheetId="6">[4]ARMADO!#REF!</definedName>
    <definedName name="_r">[4]ARMADO!#REF!</definedName>
    <definedName name="_RSE1" localSheetId="7">#REF!</definedName>
    <definedName name="_RSE1" localSheetId="2">#REF!</definedName>
    <definedName name="_RSE1" localSheetId="6">#REF!</definedName>
    <definedName name="_RSE1">#REF!</definedName>
    <definedName name="_RSE2" localSheetId="7">#REF!</definedName>
    <definedName name="_RSE2" localSheetId="2">#REF!</definedName>
    <definedName name="_RSE2" localSheetId="6">#REF!</definedName>
    <definedName name="_RSE2">#REF!</definedName>
    <definedName name="_RSE3">'[5]CMA Calculations- Figure 5440.1'!$H$101</definedName>
    <definedName name="_TPy530231" localSheetId="7">#REF!</definedName>
    <definedName name="_TPy530231" localSheetId="2">#REF!</definedName>
    <definedName name="_TPy530231" localSheetId="6">#REF!</definedName>
    <definedName name="_TPy530231">#REF!</definedName>
    <definedName name="a" localSheetId="7"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7">#REF!</definedName>
    <definedName name="A_impresión_IM" localSheetId="2">#REF!</definedName>
    <definedName name="A_impresión_IM" localSheetId="6">#REF!</definedName>
    <definedName name="A_impresión_IM">#REF!</definedName>
    <definedName name="aa">'[6]3210001'!$A$6:$A$85</definedName>
    <definedName name="AAA" localSheetId="7" hidden="1">'[7]Mov 31.12.08'!#REF!</definedName>
    <definedName name="AAA" localSheetId="2" hidden="1">'[7]Mov 31.12.08'!#REF!</definedName>
    <definedName name="AAA" localSheetId="6" hidden="1">'[7]Mov 31.12.08'!#REF!</definedName>
    <definedName name="AAA" hidden="1">'[7]Mov 31.12.08'!#REF!</definedName>
    <definedName name="AAAAAAAAAAAAAAAAAAAAAAAAAAAA" localSheetId="7">'[8]Rep. y Mant. Rodados'!#REF!</definedName>
    <definedName name="AAAAAAAAAAAAAAAAAAAAAAAAAAAA" localSheetId="2">'[8]Rep. y Mant. Rodados'!#REF!</definedName>
    <definedName name="AAAAAAAAAAAAAAAAAAAAAAAAAAAA" localSheetId="6">'[8]Rep. y Mant. Rodados'!#REF!</definedName>
    <definedName name="AAAAAAAAAAAAAAAAAAAAAAAAAAAA">'[8]Rep. y Mant. Rodados'!#REF!</definedName>
    <definedName name="aaaaaaaaaaaaaaaaaaaaaaaaaaaaaaa" localSheetId="7">'[9]Cálculo del Exceso'!#REF!</definedName>
    <definedName name="aaaaaaaaaaaaaaaaaaaaaaaaaaaaaaa" localSheetId="2">'[9]Cálculo del Exceso'!#REF!</definedName>
    <definedName name="aaaaaaaaaaaaaaaaaaaaaaaaaaaaaaa" localSheetId="6">'[9]Cálculo del Exceso'!#REF!</definedName>
    <definedName name="aaaaaaaaaaaaaaaaaaaaaaaaaaaaaaa">'[9]Cálculo del Exceso'!#REF!</definedName>
    <definedName name="aakdkadk" localSheetId="7" hidden="1">#REF!</definedName>
    <definedName name="aakdkadk" localSheetId="2" hidden="1">#REF!</definedName>
    <definedName name="aakdkadk" localSheetId="6" hidden="1">#REF!</definedName>
    <definedName name="aakdkadk" hidden="1">#REF!</definedName>
    <definedName name="Acceso_Ganado" localSheetId="7">#REF!</definedName>
    <definedName name="Acceso_Ganado" localSheetId="2">#REF!</definedName>
    <definedName name="Acceso_Ganado" localSheetId="6">#REF!</definedName>
    <definedName name="Acceso_Ganado">#REF!</definedName>
    <definedName name="Account_Balance" localSheetId="7">'[9]Cálculo del Exceso'!#REF!</definedName>
    <definedName name="Account_Balance" localSheetId="2">'[9]Cálculo del Exceso'!#REF!</definedName>
    <definedName name="Account_Balance" localSheetId="6">'[9]Cálculo del Exceso'!#REF!</definedName>
    <definedName name="Account_Balance">'[9]Cálculo del Exceso'!#REF!</definedName>
    <definedName name="ACCT" localSheetId="7">'[10] VTOS'!#REF!</definedName>
    <definedName name="ACCT" localSheetId="2">'[10] VTOS'!#REF!</definedName>
    <definedName name="ACCT" localSheetId="6">'[10] VTOS'!#REF!</definedName>
    <definedName name="ACCT">'[10] VTOS'!#REF!</definedName>
    <definedName name="acctascomb" localSheetId="7">#REF!</definedName>
    <definedName name="acctascomb" localSheetId="2">#REF!</definedName>
    <definedName name="acctascomb" localSheetId="6">#REF!</definedName>
    <definedName name="acctascomb">#REF!</definedName>
    <definedName name="acctashold1" localSheetId="7">#REF!</definedName>
    <definedName name="acctashold1" localSheetId="2">#REF!</definedName>
    <definedName name="acctashold1" localSheetId="6">#REF!</definedName>
    <definedName name="acctashold1">#REF!</definedName>
    <definedName name="acctashold2" localSheetId="7">#REF!</definedName>
    <definedName name="acctashold2" localSheetId="2">#REF!</definedName>
    <definedName name="acctashold2" localSheetId="6">#REF!</definedName>
    <definedName name="acctashold2">#REF!</definedName>
    <definedName name="acctasnorte" localSheetId="7">#REF!</definedName>
    <definedName name="acctasnorte" localSheetId="2">#REF!</definedName>
    <definedName name="acctasnorte" localSheetId="6">#REF!</definedName>
    <definedName name="acctasnorte">#REF!</definedName>
    <definedName name="acctassur" localSheetId="7">#REF!</definedName>
    <definedName name="acctassur" localSheetId="2">#REF!</definedName>
    <definedName name="acctassur" localSheetId="6">#REF!</definedName>
    <definedName name="acctassur">#REF!</definedName>
    <definedName name="ADV_PROM" localSheetId="7">#REF!</definedName>
    <definedName name="ADV_PROM" localSheetId="2">#REF!</definedName>
    <definedName name="ADV_PROM" localSheetId="6">#REF!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7" hidden="1">[13]XREF!#REF!</definedName>
    <definedName name="antomerlo" localSheetId="2" hidden="1">[13]XREF!#REF!</definedName>
    <definedName name="antomerlo" localSheetId="6" hidden="1">[13]XREF!#REF!</definedName>
    <definedName name="antomerlo" hidden="1">[13]XREF!#REF!</definedName>
    <definedName name="antoooo" localSheetId="7">'[9]Cálculo del Exceso'!#REF!</definedName>
    <definedName name="antoooo" localSheetId="2">'[9]Cálculo del Exceso'!#REF!</definedName>
    <definedName name="antoooo" localSheetId="6">'[9]Cálculo del Exceso'!#REF!</definedName>
    <definedName name="antoooo">'[9]Cálculo del Exceso'!#REF!</definedName>
    <definedName name="APSUMMARY" localSheetId="7">#REF!</definedName>
    <definedName name="APSUMMARY" localSheetId="2">#REF!</definedName>
    <definedName name="APSUMMARY" localSheetId="6">#REF!</definedName>
    <definedName name="APSUMMARY">#REF!</definedName>
    <definedName name="AR_Balance" localSheetId="7">#REF!</definedName>
    <definedName name="AR_Balance" localSheetId="2">#REF!</definedName>
    <definedName name="AR_Balance" localSheetId="6">#REF!</definedName>
    <definedName name="AR_Balance">#REF!</definedName>
    <definedName name="ARA_Threshold" localSheetId="7">#REF!</definedName>
    <definedName name="ARA_Threshold" localSheetId="2">#REF!</definedName>
    <definedName name="ARA_Threshold" localSheetId="6">#REF!</definedName>
    <definedName name="ARA_Threshold">#REF!</definedName>
    <definedName name="_xlnm.Print_Area" localSheetId="2">'EEFF '!$A$1:$I$75</definedName>
    <definedName name="_xlnm.Print_Area" localSheetId="3">EERR!$A$1:$E$81</definedName>
    <definedName name="_xlnm.Print_Area" localSheetId="6">EFE!$A$1:$E$40</definedName>
    <definedName name="_xlnm.Print_Area" localSheetId="8">PN!$A$1:$O$41</definedName>
    <definedName name="Area_de_impresión2" localSheetId="7">#REF!</definedName>
    <definedName name="Area_de_impresión2" localSheetId="2">#REF!</definedName>
    <definedName name="Area_de_impresión2" localSheetId="6">#REF!</definedName>
    <definedName name="Area_de_impresión2">#REF!</definedName>
    <definedName name="Area_de_impresión3" localSheetId="7">#REF!</definedName>
    <definedName name="Area_de_impresión3" localSheetId="2">#REF!</definedName>
    <definedName name="Area_de_impresión3" localSheetId="6">#REF!</definedName>
    <definedName name="Area_de_impresión3">#REF!</definedName>
    <definedName name="ARGENTINA" localSheetId="7">#REF!</definedName>
    <definedName name="ARGENTINA" localSheetId="2">#REF!</definedName>
    <definedName name="ARGENTINA" localSheetId="6">#REF!</definedName>
    <definedName name="ARGENTINA">#REF!</definedName>
    <definedName name="ARP_Threshold" localSheetId="7">#REF!</definedName>
    <definedName name="ARP_Threshold" localSheetId="2">#REF!</definedName>
    <definedName name="ARP_Threshold" localSheetId="6">#REF!</definedName>
    <definedName name="ARP_Threshold">#REF!</definedName>
    <definedName name="Array" localSheetId="7">#REF!</definedName>
    <definedName name="Array" localSheetId="2">#REF!</definedName>
    <definedName name="Array" localSheetId="6">#REF!</definedName>
    <definedName name="Array">#REF!</definedName>
    <definedName name="AS2DocOpenMode" hidden="1">"AS2DocumentEdit"</definedName>
    <definedName name="AS2HasNoAutoHeaderFooter" hidden="1">" "</definedName>
    <definedName name="AS2ReportLS" hidden="1">1</definedName>
    <definedName name="AS2StaticLS" localSheetId="7" hidden="1">#REF!</definedName>
    <definedName name="AS2StaticLS" localSheetId="2" hidden="1">#REF!</definedName>
    <definedName name="AS2StaticLS" localSheetId="6" hidden="1">#REF!</definedName>
    <definedName name="AS2StaticLS" hidden="1">#REF!</definedName>
    <definedName name="AS2SyncStepLS" hidden="1">0</definedName>
    <definedName name="AS2TickmarkLS" localSheetId="7" hidden="1">#REF!</definedName>
    <definedName name="AS2TickmarkLS" localSheetId="2" hidden="1">#REF!</definedName>
    <definedName name="AS2TickmarkLS" localSheetId="6" hidden="1">#REF!</definedName>
    <definedName name="AS2TickmarkLS" hidden="1">#REF!</definedName>
    <definedName name="AS2VersionLS" hidden="1">300</definedName>
    <definedName name="assssssssssssssssssssssssssssssssssssssssss" localSheetId="7" hidden="1">#REF!</definedName>
    <definedName name="assssssssssssssssssssssssssssssssssssssssss" localSheetId="2" hidden="1">#REF!</definedName>
    <definedName name="assssssssssssssssssssssssssssssssssssssssss" localSheetId="6" hidden="1">#REF!</definedName>
    <definedName name="assssssssssssssssssssssssssssssssssssssssss" hidden="1">#REF!</definedName>
    <definedName name="Auditor_de_la_entidad" localSheetId="7">[14]TR!#REF!</definedName>
    <definedName name="Auditor_de_la_entidad" localSheetId="2">[14]TR!#REF!</definedName>
    <definedName name="Auditor_de_la_entidad" localSheetId="6">[14]TR!#REF!</definedName>
    <definedName name="Auditor_de_la_entidad">[14]TR!#REF!</definedName>
    <definedName name="B" localSheetId="7">#REF!</definedName>
    <definedName name="B" localSheetId="2">#REF!</definedName>
    <definedName name="B" localSheetId="6">#REF!</definedName>
    <definedName name="B">#REF!</definedName>
    <definedName name="Base">[15]Base!$A$3:$AN$2134</definedName>
    <definedName name="_xlnm.Database" localSheetId="7">#REF!</definedName>
    <definedName name="_xlnm.Database" localSheetId="2">#REF!</definedName>
    <definedName name="_xlnm.Database" localSheetId="6">#REF!</definedName>
    <definedName name="_xlnm.Database">#REF!</definedName>
    <definedName name="basemeta" localSheetId="7">#REF!</definedName>
    <definedName name="basemeta" localSheetId="2">#REF!</definedName>
    <definedName name="basemeta" localSheetId="6">#REF!</definedName>
    <definedName name="basemeta">#REF!</definedName>
    <definedName name="basenueva" localSheetId="7">#REF!</definedName>
    <definedName name="basenueva" localSheetId="2">#REF!</definedName>
    <definedName name="basenueva" localSheetId="6">#REF!</definedName>
    <definedName name="basenueva">#REF!</definedName>
    <definedName name="BB" localSheetId="7">#REF!</definedName>
    <definedName name="BB" localSheetId="2">#REF!</definedName>
    <definedName name="BB" localSheetId="6">#REF!</definedName>
    <definedName name="BB">#REF!</definedName>
    <definedName name="BCDE" localSheetId="7"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7" hidden="1">#REF!</definedName>
    <definedName name="BIHSIEJFIUDHFSKFVHJSF" localSheetId="2" hidden="1">#REF!</definedName>
    <definedName name="BIHSIEJFIUDHFSKFVHJSF" localSheetId="6" hidden="1">#REF!</definedName>
    <definedName name="BIHSIEJFIUDHFSKFVHJSF" hidden="1">#REF!</definedName>
    <definedName name="bjhgugydrfshdxhcfi" localSheetId="7" hidden="1">#REF!</definedName>
    <definedName name="bjhgugydrfshdxhcfi" localSheetId="2" hidden="1">#REF!</definedName>
    <definedName name="bjhgugydrfshdxhcfi" localSheetId="6" hidden="1">#REF!</definedName>
    <definedName name="bjhgugydrfshdxhcfi" hidden="1">#REF!</definedName>
    <definedName name="BRASIL" localSheetId="7">#REF!</definedName>
    <definedName name="BRASIL" localSheetId="2">#REF!</definedName>
    <definedName name="BRASIL" localSheetId="6">#REF!</definedName>
    <definedName name="BRASIL">#REF!</definedName>
    <definedName name="bsusocomb1" localSheetId="7">#REF!</definedName>
    <definedName name="bsusocomb1" localSheetId="2">#REF!</definedName>
    <definedName name="bsusocomb1" localSheetId="6">#REF!</definedName>
    <definedName name="bsusocomb1">#REF!</definedName>
    <definedName name="bsusonorte1" localSheetId="7">#REF!</definedName>
    <definedName name="bsusonorte1" localSheetId="2">#REF!</definedName>
    <definedName name="bsusonorte1" localSheetId="6">#REF!</definedName>
    <definedName name="bsusonorte1">#REF!</definedName>
    <definedName name="bsusosur1" localSheetId="7">#REF!</definedName>
    <definedName name="bsusosur1" localSheetId="2">#REF!</definedName>
    <definedName name="bsusosur1" localSheetId="6">#REF!</definedName>
    <definedName name="bsusosur1">#REF!</definedName>
    <definedName name="BuiltIn_Print_Area" localSheetId="7">#REF!</definedName>
    <definedName name="BuiltIn_Print_Area" localSheetId="2">#REF!</definedName>
    <definedName name="BuiltIn_Print_Area" localSheetId="6">#REF!</definedName>
    <definedName name="BuiltIn_Print_Area">#REF!</definedName>
    <definedName name="BuiltIn_Print_Area___0___0___0___0___0" localSheetId="7">#REF!</definedName>
    <definedName name="BuiltIn_Print_Area___0___0___0___0___0" localSheetId="2">#REF!</definedName>
    <definedName name="BuiltIn_Print_Area___0___0___0___0___0" localSheetId="6">#REF!</definedName>
    <definedName name="BuiltIn_Print_Area___0___0___0___0___0">#REF!</definedName>
    <definedName name="BuiltIn_Print_Area___0___0___0___0___0___0">'[16]PPC Provis.Varias'!$C$8:$D$35</definedName>
    <definedName name="BuiltIn_Print_Area___0___0___0___0___0___0___0___0" localSheetId="7">#REF!</definedName>
    <definedName name="BuiltIn_Print_Area___0___0___0___0___0___0___0___0" localSheetId="2">#REF!</definedName>
    <definedName name="BuiltIn_Print_Area___0___0___0___0___0___0___0___0" localSheetId="6">#REF!</definedName>
    <definedName name="BuiltIn_Print_Area___0___0___0___0___0___0___0___0">#REF!</definedName>
    <definedName name="bvbvbbbbbbbbbbbbbbbb" localSheetId="7">'[9]Cálculo del Exceso'!#REF!</definedName>
    <definedName name="bvbvbbbbbbbbbbbbbbbb" localSheetId="2">'[9]Cálculo del Exceso'!#REF!</definedName>
    <definedName name="bvbvbbbbbbbbbbbbbbbb" localSheetId="6">'[9]Cálculo del Exceso'!#REF!</definedName>
    <definedName name="bvbvbbbbbbbbbbbbbbbb">'[9]Cálculo del Exceso'!#REF!</definedName>
    <definedName name="canal" localSheetId="7">#REF!</definedName>
    <definedName name="canal" localSheetId="2">#REF!</definedName>
    <definedName name="canal" localSheetId="6">#REF!</definedName>
    <definedName name="canal">#REF!</definedName>
    <definedName name="Capitali" localSheetId="7">#REF!</definedName>
    <definedName name="Capitali" localSheetId="2">#REF!</definedName>
    <definedName name="Capitali" localSheetId="6">#REF!</definedName>
    <definedName name="Capitali">#REF!</definedName>
    <definedName name="car" hidden="1">'[17] BG Final'!$B$36</definedName>
    <definedName name="CC" localSheetId="7">#REF!</definedName>
    <definedName name="CC" localSheetId="2">#REF!</definedName>
    <definedName name="CC" localSheetId="6">#REF!</definedName>
    <definedName name="CC">#REF!</definedName>
    <definedName name="cdrogtos" localSheetId="7">#REF!</definedName>
    <definedName name="cdrogtos" localSheetId="2">#REF!</definedName>
    <definedName name="cdrogtos" localSheetId="6">#REF!</definedName>
    <definedName name="cdrogtos">#REF!</definedName>
    <definedName name="cdrogtoscomb" localSheetId="7">#REF!</definedName>
    <definedName name="cdrogtoscomb" localSheetId="2">#REF!</definedName>
    <definedName name="cdrogtoscomb" localSheetId="6">#REF!</definedName>
    <definedName name="cdrogtoscomb">#REF!</definedName>
    <definedName name="cdrogtoshold" localSheetId="7">#REF!</definedName>
    <definedName name="cdrogtoshold" localSheetId="2">#REF!</definedName>
    <definedName name="cdrogtoshold" localSheetId="6">#REF!</definedName>
    <definedName name="cdrogtoshold">#REF!</definedName>
    <definedName name="CdroGtosHYP" localSheetId="7">#REF!</definedName>
    <definedName name="CdroGtosHYP" localSheetId="2">#REF!</definedName>
    <definedName name="CdroGtosHYP" localSheetId="6">#REF!</definedName>
    <definedName name="CdroGtosHYP">#REF!</definedName>
    <definedName name="cdrogtosnorte" localSheetId="7">#REF!</definedName>
    <definedName name="cdrogtosnorte" localSheetId="2">#REF!</definedName>
    <definedName name="cdrogtosnorte" localSheetId="6">#REF!</definedName>
    <definedName name="cdrogtosnorte">#REF!</definedName>
    <definedName name="CdroGtosSAP" localSheetId="7">#REF!</definedName>
    <definedName name="CdroGtosSAP" localSheetId="2">#REF!</definedName>
    <definedName name="CdroGtosSAP" localSheetId="6">#REF!</definedName>
    <definedName name="CdroGtosSAP">#REF!</definedName>
    <definedName name="cdrogtossur" localSheetId="7">#REF!</definedName>
    <definedName name="cdrogtossur" localSheetId="2">#REF!</definedName>
    <definedName name="cdrogtossur" localSheetId="6">#REF!</definedName>
    <definedName name="cdrogtossur">#REF!</definedName>
    <definedName name="celso">'[18]3210001'!$A$3:$H$3</definedName>
    <definedName name="chart1" localSheetId="7">#REF!</definedName>
    <definedName name="chart1" localSheetId="2">#REF!</definedName>
    <definedName name="chart1" localSheetId="6">#REF!</definedName>
    <definedName name="chart1">#REF!</definedName>
    <definedName name="Clasificación_Final" localSheetId="7">[14]TR!#REF!</definedName>
    <definedName name="Clasificación_Final" localSheetId="2">[14]TR!#REF!</definedName>
    <definedName name="Clasificación_Final" localSheetId="6">[14]TR!#REF!</definedName>
    <definedName name="Clasificación_Final">[14]TR!#REF!</definedName>
    <definedName name="cliente" localSheetId="7">#REF!</definedName>
    <definedName name="cliente" localSheetId="2">#REF!</definedName>
    <definedName name="cliente" localSheetId="6">#REF!</definedName>
    <definedName name="cliente">#REF!</definedName>
    <definedName name="cliente2" localSheetId="7">#REF!</definedName>
    <definedName name="cliente2" localSheetId="2">#REF!</definedName>
    <definedName name="cliente2" localSheetId="6">#REF!</definedName>
    <definedName name="cliente2">#REF!</definedName>
    <definedName name="Clientes" localSheetId="7">#REF!</definedName>
    <definedName name="Clientes" localSheetId="2">#REF!</definedName>
    <definedName name="Clientes" localSheetId="6">#REF!</definedName>
    <definedName name="Clientes">#REF!</definedName>
    <definedName name="Clients_Population_Total" localSheetId="7">#REF!</definedName>
    <definedName name="Clients_Population_Total" localSheetId="2">#REF!</definedName>
    <definedName name="Clients_Population_Total" localSheetId="6">#REF!</definedName>
    <definedName name="Clients_Population_Total">#REF!</definedName>
    <definedName name="CNDCJDHCFJIDFCSICF" localSheetId="7">'[9]Cálculo del Exceso'!#REF!</definedName>
    <definedName name="CNDCJDHCFJIDFCSICF" localSheetId="2">'[9]Cálculo del Exceso'!#REF!</definedName>
    <definedName name="CNDCJDHCFJIDFCSICF" localSheetId="6">'[9]Cálculo del Exceso'!#REF!</definedName>
    <definedName name="CNDCJDHCFJIDFCSICF">'[9]Cálculo del Exceso'!#REF!</definedName>
    <definedName name="cndsuuuuuuuuuuuuuuuuuuuuuuuuuuuuuuuuuuuuuuuuuuuuuuuuuuuuu" localSheetId="7" hidden="1">#REF!</definedName>
    <definedName name="cndsuuuuuuuuuuuuuuuuuuuuuuuuuuuuuuuuuuuuuuuuuuuuuuuuuuuuu" localSheetId="2" hidden="1">#REF!</definedName>
    <definedName name="cndsuuuuuuuuuuuuuuuuuuuuuuuuuuuuuuuuuuuuuuuuuuuuuuuuuuuuu" localSheetId="6" hidden="1">#REF!</definedName>
    <definedName name="cndsuuuuuuuuuuuuuuuuuuuuuuuuuuuuuuuuuuuuuuuuuuuuuuuuuuuuu" hidden="1">#REF!</definedName>
    <definedName name="co" localSheetId="7">#REF!</definedName>
    <definedName name="co" localSheetId="2">#REF!</definedName>
    <definedName name="co" localSheetId="6">#REF!</definedName>
    <definedName name="co">#REF!</definedName>
    <definedName name="COMPAÑIAS" localSheetId="7">#REF!</definedName>
    <definedName name="COMPAÑIAS" localSheetId="2">#REF!</definedName>
    <definedName name="COMPAÑIAS" localSheetId="6">#REF!</definedName>
    <definedName name="COMPAÑIAS">#REF!</definedName>
    <definedName name="Compilacion" localSheetId="7">#REF!</definedName>
    <definedName name="Compilacion" localSheetId="2">#REF!</definedName>
    <definedName name="Compilacion" localSheetId="6">#REF!</definedName>
    <definedName name="Compilacion">#REF!</definedName>
    <definedName name="complacu" localSheetId="7">#REF!</definedName>
    <definedName name="complacu" localSheetId="2">#REF!</definedName>
    <definedName name="complacu" localSheetId="6">#REF!</definedName>
    <definedName name="complacu">#REF!</definedName>
    <definedName name="complemes" localSheetId="7">#REF!</definedName>
    <definedName name="complemes" localSheetId="2">#REF!</definedName>
    <definedName name="complemes" localSheetId="6">#REF!</definedName>
    <definedName name="complemes">#REF!</definedName>
    <definedName name="Comprador">'[19]Asiento de Ajuste'!$G$4</definedName>
    <definedName name="Computed_Sample_Population_Total" localSheetId="7">#REF!</definedName>
    <definedName name="Computed_Sample_Population_Total" localSheetId="2">#REF!</definedName>
    <definedName name="Computed_Sample_Population_Total" localSheetId="6">#REF!</definedName>
    <definedName name="Computed_Sample_Population_Total">#REF!</definedName>
    <definedName name="COST_MP" localSheetId="7">#REF!</definedName>
    <definedName name="COST_MP" localSheetId="2">#REF!</definedName>
    <definedName name="COST_MP" localSheetId="6">#REF!</definedName>
    <definedName name="COST_MP">#REF!</definedName>
    <definedName name="CRC_diciembre_2008" localSheetId="7">'[20]DICIEMBRE 07'!#REF!</definedName>
    <definedName name="CRC_diciembre_2008" localSheetId="2">'[20]DICIEMBRE 07'!#REF!</definedName>
    <definedName name="CRC_diciembre_2008" localSheetId="6">'[20]DICIEMBRE 07'!#REF!</definedName>
    <definedName name="CRC_diciembre_2008">'[20]DICIEMBRE 07'!#REF!</definedName>
    <definedName name="CRC_marzo_2008" localSheetId="7">'[20]MARZO 08'!#REF!</definedName>
    <definedName name="CRC_marzo_2008" localSheetId="2">'[20]MARZO 08'!#REF!</definedName>
    <definedName name="CRC_marzo_2008" localSheetId="6">'[20]MARZO 08'!#REF!</definedName>
    <definedName name="CRC_marzo_2008">'[20]MARZO 08'!#REF!</definedName>
    <definedName name="crin0010" localSheetId="7">#REF!</definedName>
    <definedName name="crin0010" localSheetId="2">#REF!</definedName>
    <definedName name="crin0010" localSheetId="6">#REF!</definedName>
    <definedName name="crin0010">#REF!</definedName>
    <definedName name="ctovtanorte" localSheetId="7">'[10]CTO VTAS'!#REF!</definedName>
    <definedName name="ctovtanorte" localSheetId="2">'[10]CTO VTAS'!#REF!</definedName>
    <definedName name="ctovtanorte" localSheetId="6">'[10]CTO VTAS'!#REF!</definedName>
    <definedName name="ctovtanorte">'[10]CTO VTAS'!#REF!</definedName>
    <definedName name="Customer" localSheetId="7">#REF!</definedName>
    <definedName name="Customer" localSheetId="2">#REF!</definedName>
    <definedName name="Customer" localSheetId="6">#REF!</definedName>
    <definedName name="Customer">#REF!</definedName>
    <definedName name="customerld" localSheetId="7">#REF!</definedName>
    <definedName name="customerld" localSheetId="2">#REF!</definedName>
    <definedName name="customerld" localSheetId="6">#REF!</definedName>
    <definedName name="customerld">#REF!</definedName>
    <definedName name="CustomerPCS" localSheetId="7">#REF!</definedName>
    <definedName name="CustomerPCS" localSheetId="2">#REF!</definedName>
    <definedName name="CustomerPCS" localSheetId="6">#REF!</definedName>
    <definedName name="CustomerPCS">#REF!</definedName>
    <definedName name="CY_Accounts_Receivable">'[21]Balance Sheet'!$C$9</definedName>
    <definedName name="CY_Administration" localSheetId="7">#REF!</definedName>
    <definedName name="CY_Administration" localSheetId="2">#REF!</definedName>
    <definedName name="CY_Administration" localSheetId="6">#REF!</definedName>
    <definedName name="CY_Administration">#REF!</definedName>
    <definedName name="CY_Cash">'[21]Balance Sheet'!$C$7</definedName>
    <definedName name="CY_Cash_Div_Dec" localSheetId="7">[22]Estado_Resultados!#REF!</definedName>
    <definedName name="CY_Cash_Div_Dec" localSheetId="2">[22]Estado_Resultados!#REF!</definedName>
    <definedName name="CY_Cash_Div_Dec" localSheetId="6">[22]Estado_Resultados!#REF!</definedName>
    <definedName name="CY_Cash_Div_Dec">[22]Estado_Resultados!#REF!</definedName>
    <definedName name="CY_CASH_DIVIDENDS_DECLARED__per_common_share" localSheetId="7">[22]Estado_Resultados!#REF!</definedName>
    <definedName name="CY_CASH_DIVIDENDS_DECLARED__per_common_share" localSheetId="2">[22]Estado_Resultados!#REF!</definedName>
    <definedName name="CY_CASH_DIVIDENDS_DECLARED__per_common_share" localSheetId="6">[22]Estado_Resultados!#REF!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7">#REF!</definedName>
    <definedName name="CY_Disc_mnth" localSheetId="2">#REF!</definedName>
    <definedName name="CY_Disc_mnth" localSheetId="6">#REF!</definedName>
    <definedName name="CY_Disc_mnth">#REF!</definedName>
    <definedName name="CY_Disc_pd" localSheetId="7">#REF!</definedName>
    <definedName name="CY_Disc_pd" localSheetId="2">#REF!</definedName>
    <definedName name="CY_Disc_pd" localSheetId="6">#REF!</definedName>
    <definedName name="CY_Disc_pd">#REF!</definedName>
    <definedName name="CY_Discounts" localSheetId="7">#REF!</definedName>
    <definedName name="CY_Discounts" localSheetId="2">#REF!</definedName>
    <definedName name="CY_Discounts" localSheetId="6">#REF!</definedName>
    <definedName name="CY_Discounts">#REF!</definedName>
    <definedName name="CY_Earnings_per_share" localSheetId="7">[22]Razones!#REF!</definedName>
    <definedName name="CY_Earnings_per_share" localSheetId="2">[22]Razones!#REF!</definedName>
    <definedName name="CY_Earnings_per_share" localSheetId="6">[22]Razones!#REF!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7">#REF!</definedName>
    <definedName name="CY_Intangible_Assets" localSheetId="2">#REF!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7">#REF!</definedName>
    <definedName name="CY_LIABIL_EQUITY" localSheetId="2">#REF!</definedName>
    <definedName name="CY_LIABIL_EQUITY" localSheetId="6">#REF!</definedName>
    <definedName name="CY_LIABIL_EQUITY">#REF!</definedName>
    <definedName name="CY_Long_term_Debt__excl_Dfd_Taxes">'[21]Balance Sheet'!$C$28</definedName>
    <definedName name="CY_LT_Debt" localSheetId="7">[22]Balance_General!#REF!</definedName>
    <definedName name="CY_LT_Debt" localSheetId="2">[22]Balance_General!#REF!</definedName>
    <definedName name="CY_LT_Debt" localSheetId="6">[22]Balance_General!#REF!</definedName>
    <definedName name="CY_LT_Debt">[22]Balance_General!#REF!</definedName>
    <definedName name="CY_Market_Value_of_Equity" localSheetId="7">[22]Estado_Resultados!#REF!</definedName>
    <definedName name="CY_Market_Value_of_Equity" localSheetId="2">[22]Estado_Resultados!#REF!</definedName>
    <definedName name="CY_Market_Value_of_Equity" localSheetId="6">[22]Estado_Resultados!#REF!</definedName>
    <definedName name="CY_Market_Value_of_Equity">[22]Estado_Resultados!#REF!</definedName>
    <definedName name="CY_Marketable_Sec" localSheetId="7">#REF!</definedName>
    <definedName name="CY_Marketable_Sec" localSheetId="2">#REF!</definedName>
    <definedName name="CY_Marketable_Sec" localSheetId="6">#REF!</definedName>
    <definedName name="CY_Marketable_Sec">#REF!</definedName>
    <definedName name="CY_NET_INCOME">'[23]Income Statement'!$C$33</definedName>
    <definedName name="CY_NET_PROFIT" localSheetId="7">#REF!</definedName>
    <definedName name="CY_NET_PROFIT" localSheetId="2">#REF!</definedName>
    <definedName name="CY_NET_PROFIT" localSheetId="6">#REF!</definedName>
    <definedName name="CY_NET_PROFIT">#REF!</definedName>
    <definedName name="CY_Net_Revenue">'[21]Income Statement'!$C$7</definedName>
    <definedName name="CY_Operating_Income" localSheetId="7">#REF!</definedName>
    <definedName name="CY_Operating_Income" localSheetId="2">#REF!</definedName>
    <definedName name="CY_Operating_Income" localSheetId="6">#REF!</definedName>
    <definedName name="CY_Operating_Income">#REF!</definedName>
    <definedName name="CY_Other" localSheetId="7">#REF!</definedName>
    <definedName name="CY_Other" localSheetId="2">#REF!</definedName>
    <definedName name="CY_Other" localSheetId="6">#REF!</definedName>
    <definedName name="CY_Other">#REF!</definedName>
    <definedName name="CY_Other_Curr_Assets" localSheetId="7">#REF!</definedName>
    <definedName name="CY_Other_Curr_Assets" localSheetId="2">#REF!</definedName>
    <definedName name="CY_Other_Curr_Assets" localSheetId="6">#REF!</definedName>
    <definedName name="CY_Other_Curr_Assets">#REF!</definedName>
    <definedName name="CY_Other_LT_Assets" localSheetId="7">#REF!</definedName>
    <definedName name="CY_Other_LT_Assets" localSheetId="2">#REF!</definedName>
    <definedName name="CY_Other_LT_Assets" localSheetId="6">#REF!</definedName>
    <definedName name="CY_Other_LT_Assets">#REF!</definedName>
    <definedName name="CY_Other_LT_Liabilities" localSheetId="7">#REF!</definedName>
    <definedName name="CY_Other_LT_Liabilities" localSheetId="2">#REF!</definedName>
    <definedName name="CY_Other_LT_Liabilities" localSheetId="6">#REF!</definedName>
    <definedName name="CY_Other_LT_Liabilities">#REF!</definedName>
    <definedName name="CY_Preferred_Stock" localSheetId="7">#REF!</definedName>
    <definedName name="CY_Preferred_Stock" localSheetId="2">#REF!</definedName>
    <definedName name="CY_Preferred_Stock" localSheetId="6">#REF!</definedName>
    <definedName name="CY_Preferred_Stock">#REF!</definedName>
    <definedName name="CY_QUICK_ASSETS">'[21]Balance Sheet'!$C$11</definedName>
    <definedName name="CY_Ret_mnth" localSheetId="7">#REF!</definedName>
    <definedName name="CY_Ret_mnth" localSheetId="2">#REF!</definedName>
    <definedName name="CY_Ret_mnth" localSheetId="6">#REF!</definedName>
    <definedName name="CY_Ret_mnth">#REF!</definedName>
    <definedName name="CY_Ret_pd" localSheetId="7">#REF!</definedName>
    <definedName name="CY_Ret_pd" localSheetId="2">#REF!</definedName>
    <definedName name="CY_Ret_pd" localSheetId="6">#REF!</definedName>
    <definedName name="CY_Ret_pd">#REF!</definedName>
    <definedName name="CY_Retained_Earnings" localSheetId="7">#REF!</definedName>
    <definedName name="CY_Retained_Earnings" localSheetId="2">#REF!</definedName>
    <definedName name="CY_Retained_Earnings" localSheetId="6">#REF!</definedName>
    <definedName name="CY_Retained_Earnings">#REF!</definedName>
    <definedName name="CY_Returns" localSheetId="7">#REF!</definedName>
    <definedName name="CY_Returns" localSheetId="2">#REF!</definedName>
    <definedName name="CY_Returns" localSheetId="6">#REF!</definedName>
    <definedName name="CY_Returns">#REF!</definedName>
    <definedName name="CY_Selling" localSheetId="7">#REF!</definedName>
    <definedName name="CY_Selling" localSheetId="2">#REF!</definedName>
    <definedName name="CY_Selling" localSheetId="6">#REF!</definedName>
    <definedName name="CY_Selling">#REF!</definedName>
    <definedName name="CY_Tangible_Assets" localSheetId="7">#REF!</definedName>
    <definedName name="CY_Tangible_Assets" localSheetId="2">#REF!</definedName>
    <definedName name="CY_Tangible_Assets" localSheetId="6">#REF!</definedName>
    <definedName name="CY_Tangible_Assets">#REF!</definedName>
    <definedName name="CY_Tangible_Net_Worth" localSheetId="7">[22]Estado_Resultados!#REF!</definedName>
    <definedName name="CY_Tangible_Net_Worth" localSheetId="2">[22]Estado_Resultados!#REF!</definedName>
    <definedName name="CY_Tangible_Net_Worth" localSheetId="6">[22]Estado_Resultados!#REF!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7">[22]Estado_Resultados!#REF!</definedName>
    <definedName name="CY_Weighted_Average" localSheetId="2">[22]Estado_Resultados!#REF!</definedName>
    <definedName name="CY_Weighted_Average" localSheetId="6">[22]Estado_Resultados!#REF!</definedName>
    <definedName name="CY_Weighted_Average">[22]Estado_Resultados!#REF!</definedName>
    <definedName name="CY_Working_Capital" localSheetId="7">[22]Estado_Resultados!#REF!</definedName>
    <definedName name="CY_Working_Capital" localSheetId="2">[22]Estado_Resultados!#REF!</definedName>
    <definedName name="CY_Working_Capital" localSheetId="6">[22]Estado_Resultados!#REF!</definedName>
    <definedName name="CY_Working_Capital">[22]Estado_Resultados!#REF!</definedName>
    <definedName name="CY_Year_Income_Statement">'[21]Income Statement'!$C$3</definedName>
    <definedName name="d">'[24]Balance General'!$B$10</definedName>
    <definedName name="da" localSheetId="7"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'Aux CF'!$D$53</definedName>
    <definedName name="DAFDFAD" localSheetId="7" hidden="1">{#N/A,#N/A,FALSE,"VOL"}</definedName>
    <definedName name="DAFDFAD" localSheetId="3" hidden="1">{#N/A,#N/A,FALSE,"VOL"}</definedName>
    <definedName name="DAFDFAD" localSheetId="6" hidden="1">{#N/A,#N/A,FALSE,"VOL"}</definedName>
    <definedName name="DAFDFAD" hidden="1">{#N/A,#N/A,FALSE,"VOL"}</definedName>
    <definedName name="DASA" localSheetId="7">#REF!</definedName>
    <definedName name="DASA" localSheetId="2">#REF!</definedName>
    <definedName name="DASA" localSheetId="6">#REF!</definedName>
    <definedName name="DASA">#REF!</definedName>
    <definedName name="data" localSheetId="7">#REF!</definedName>
    <definedName name="data" localSheetId="2">#REF!</definedName>
    <definedName name="data" localSheetId="6">#REF!</definedName>
    <definedName name="data">#REF!</definedName>
    <definedName name="DATA1" localSheetId="7">#REF!</definedName>
    <definedName name="DATA1" localSheetId="2">#REF!</definedName>
    <definedName name="DATA1" localSheetId="6">#REF!</definedName>
    <definedName name="DATA1">#REF!</definedName>
    <definedName name="DATA10" localSheetId="7">#REF!</definedName>
    <definedName name="DATA10" localSheetId="2">#REF!</definedName>
    <definedName name="DATA10" localSheetId="6">#REF!</definedName>
    <definedName name="DATA10">#REF!</definedName>
    <definedName name="DATA11" localSheetId="7">#REF!</definedName>
    <definedName name="DATA11" localSheetId="2">#REF!</definedName>
    <definedName name="DATA11" localSheetId="6">#REF!</definedName>
    <definedName name="DATA11">#REF!</definedName>
    <definedName name="DATA12" localSheetId="7">#REF!</definedName>
    <definedName name="DATA12" localSheetId="2">#REF!</definedName>
    <definedName name="DATA12" localSheetId="6">#REF!</definedName>
    <definedName name="DATA12">#REF!</definedName>
    <definedName name="DATA13" localSheetId="7">#REF!</definedName>
    <definedName name="DATA13" localSheetId="2">#REF!</definedName>
    <definedName name="DATA13" localSheetId="6">#REF!</definedName>
    <definedName name="DATA13">#REF!</definedName>
    <definedName name="DATA14" localSheetId="7">#REF!</definedName>
    <definedName name="DATA14" localSheetId="2">#REF!</definedName>
    <definedName name="DATA14" localSheetId="6">#REF!</definedName>
    <definedName name="DATA14">#REF!</definedName>
    <definedName name="DATA2" localSheetId="7">#REF!</definedName>
    <definedName name="DATA2" localSheetId="2">#REF!</definedName>
    <definedName name="DATA2" localSheetId="6">#REF!</definedName>
    <definedName name="DATA2">#REF!</definedName>
    <definedName name="DATA3" localSheetId="7">#REF!</definedName>
    <definedName name="DATA3" localSheetId="2">#REF!</definedName>
    <definedName name="DATA3" localSheetId="6">#REF!</definedName>
    <definedName name="DATA3">#REF!</definedName>
    <definedName name="DATA4" localSheetId="7">#REF!</definedName>
    <definedName name="DATA4" localSheetId="2">#REF!</definedName>
    <definedName name="DATA4" localSheetId="6">#REF!</definedName>
    <definedName name="DATA4">#REF!</definedName>
    <definedName name="DATA5" localSheetId="7">#REF!</definedName>
    <definedName name="DATA5" localSheetId="2">#REF!</definedName>
    <definedName name="DATA5" localSheetId="6">#REF!</definedName>
    <definedName name="DATA5">#REF!</definedName>
    <definedName name="DATA6" localSheetId="7">#REF!</definedName>
    <definedName name="DATA6" localSheetId="2">#REF!</definedName>
    <definedName name="DATA6" localSheetId="6">#REF!</definedName>
    <definedName name="DATA6">#REF!</definedName>
    <definedName name="DATA7" localSheetId="7">#REF!</definedName>
    <definedName name="DATA7" localSheetId="2">#REF!</definedName>
    <definedName name="DATA7" localSheetId="6">#REF!</definedName>
    <definedName name="DATA7">#REF!</definedName>
    <definedName name="DATA8" localSheetId="7">#REF!</definedName>
    <definedName name="DATA8" localSheetId="2">#REF!</definedName>
    <definedName name="DATA8" localSheetId="6">#REF!</definedName>
    <definedName name="DATA8">#REF!</definedName>
    <definedName name="DATA9" localSheetId="7">#REF!</definedName>
    <definedName name="DATA9" localSheetId="2">#REF!</definedName>
    <definedName name="DATA9" localSheetId="6">#REF!</definedName>
    <definedName name="DATA9">#REF!</definedName>
    <definedName name="datos" localSheetId="7">#REF!</definedName>
    <definedName name="datos" localSheetId="2">#REF!</definedName>
    <definedName name="datos" localSheetId="6">#REF!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7">#REF!</definedName>
    <definedName name="Definición" localSheetId="2">#REF!</definedName>
    <definedName name="Definición" localSheetId="6">#REF!</definedName>
    <definedName name="Definición">#REF!</definedName>
    <definedName name="desc" localSheetId="7">#REF!</definedName>
    <definedName name="desc" localSheetId="2">#REF!</definedName>
    <definedName name="desc" localSheetId="6">#REF!</definedName>
    <definedName name="desc">#REF!</definedName>
    <definedName name="detaacu" localSheetId="7">#REF!</definedName>
    <definedName name="detaacu" localSheetId="2">#REF!</definedName>
    <definedName name="detaacu" localSheetId="6">#REF!</definedName>
    <definedName name="detaacu">#REF!</definedName>
    <definedName name="detames" localSheetId="7">#REF!</definedName>
    <definedName name="detames" localSheetId="2">#REF!</definedName>
    <definedName name="detames" localSheetId="6">#REF!</definedName>
    <definedName name="detames">#REF!</definedName>
    <definedName name="dgh" localSheetId="7">#REF!</definedName>
    <definedName name="dgh" localSheetId="2">#REF!</definedName>
    <definedName name="dgh" localSheetId="6">#REF!</definedName>
    <definedName name="dgh">#REF!</definedName>
    <definedName name="Diferencias_de_redondeo" localSheetId="7">#REF!</definedName>
    <definedName name="Diferencias_de_redondeo" localSheetId="2">#REF!</definedName>
    <definedName name="Diferencias_de_redondeo" localSheetId="6">#REF!</definedName>
    <definedName name="Diferencias_de_redondeo">#REF!</definedName>
    <definedName name="Difference" localSheetId="7">'[9]Cálculo del Exceso'!#REF!</definedName>
    <definedName name="Difference" localSheetId="2">'[9]Cálculo del Exceso'!#REF!</definedName>
    <definedName name="Difference" localSheetId="6">'[9]Cálculo del Exceso'!#REF!</definedName>
    <definedName name="Difference">'[9]Cálculo del Exceso'!#REF!</definedName>
    <definedName name="Disagg_AR_Balance" localSheetId="7">#REF!</definedName>
    <definedName name="Disagg_AR_Balance" localSheetId="2">#REF!</definedName>
    <definedName name="Disagg_AR_Balance" localSheetId="6">#REF!</definedName>
    <definedName name="Disagg_AR_Balance">#REF!</definedName>
    <definedName name="Disaggregations_SRD" localSheetId="7">#REF!</definedName>
    <definedName name="Disaggregations_SRD" localSheetId="2">#REF!</definedName>
    <definedName name="Disaggregations_SRD" localSheetId="6">#REF!</definedName>
    <definedName name="Disaggregations_SRD">#REF!</definedName>
    <definedName name="Disc_Allowance" localSheetId="7">#REF!</definedName>
    <definedName name="Disc_Allowance" localSheetId="2">#REF!</definedName>
    <definedName name="Disc_Allowance" localSheetId="6">#REF!</definedName>
    <definedName name="Disc_Allowance">#REF!</definedName>
    <definedName name="Dist" localSheetId="7">#REF!</definedName>
    <definedName name="Dist" localSheetId="2">#REF!</definedName>
    <definedName name="Dist" localSheetId="6">#REF!</definedName>
    <definedName name="Dist">#REF!</definedName>
    <definedName name="distribuidores" localSheetId="7">#REF!</definedName>
    <definedName name="distribuidores" localSheetId="2">#REF!</definedName>
    <definedName name="distribuidores" localSheetId="6">#REF!</definedName>
    <definedName name="distribuidores">#REF!</definedName>
    <definedName name="Dollar_Threshold" localSheetId="7">#REF!</definedName>
    <definedName name="Dollar_Threshold" localSheetId="2">#REF!</definedName>
    <definedName name="Dollar_Threshold" localSheetId="6">#REF!</definedName>
    <definedName name="Dollar_Threshold">#REF!</definedName>
    <definedName name="dtt" localSheetId="7" hidden="1">#REF!</definedName>
    <definedName name="dtt" localSheetId="2" hidden="1">#REF!</definedName>
    <definedName name="dtt" localSheetId="6" hidden="1">#REF!</definedName>
    <definedName name="dtt" hidden="1">#REF!</definedName>
    <definedName name="Edesa" localSheetId="7">#REF!</definedName>
    <definedName name="Edesa" localSheetId="2">#REF!</definedName>
    <definedName name="Edesa" localSheetId="6">#REF!</definedName>
    <definedName name="Edesa">#REF!</definedName>
    <definedName name="emm" localSheetId="7">'[25]Comparativo BG'!#REF!</definedName>
    <definedName name="emm" localSheetId="2">'[25]Comparativo BG'!#REF!</definedName>
    <definedName name="emm" localSheetId="6">'[25]Comparativo BG'!#REF!</definedName>
    <definedName name="emm">'[25]Comparativo BG'!#REF!</definedName>
    <definedName name="Enriputo" localSheetId="7">#REF!</definedName>
    <definedName name="Enriputo" localSheetId="2">#REF!</definedName>
    <definedName name="Enriputo" localSheetId="6">#REF!</definedName>
    <definedName name="Enriputo">#REF!</definedName>
    <definedName name="eoafh" localSheetId="7">#REF!</definedName>
    <definedName name="eoafh" localSheetId="2">#REF!</definedName>
    <definedName name="eoafh" localSheetId="6">#REF!</definedName>
    <definedName name="eoafh">#REF!</definedName>
    <definedName name="eoafn" localSheetId="7">#REF!</definedName>
    <definedName name="eoafn" localSheetId="2">#REF!</definedName>
    <definedName name="eoafn" localSheetId="6">#REF!</definedName>
    <definedName name="eoafn">#REF!</definedName>
    <definedName name="eoafs" localSheetId="7">#REF!</definedName>
    <definedName name="eoafs" localSheetId="2">#REF!</definedName>
    <definedName name="eoafs" localSheetId="6">#REF!</definedName>
    <definedName name="eoafs">#REF!</definedName>
    <definedName name="est" localSheetId="7">#REF!</definedName>
    <definedName name="est" localSheetId="2">#REF!</definedName>
    <definedName name="est" localSheetId="6">#REF!</definedName>
    <definedName name="est">#REF!</definedName>
    <definedName name="EST00">'[26]EST 00'!$A$3:$R$211</definedName>
    <definedName name="ESTBF" localSheetId="7">#REF!</definedName>
    <definedName name="ESTBF" localSheetId="2">#REF!</definedName>
    <definedName name="ESTBF" localSheetId="6">#REF!</definedName>
    <definedName name="ESTBF">#REF!</definedName>
    <definedName name="ESTIMADO" localSheetId="7">#REF!</definedName>
    <definedName name="ESTIMADO" localSheetId="2">#REF!</definedName>
    <definedName name="ESTIMADO" localSheetId="6">#REF!</definedName>
    <definedName name="ESTIMADO">#REF!</definedName>
    <definedName name="ESTIMADOSCONTI">[27]ESTIMADOS!$A$4:$BI$32</definedName>
    <definedName name="EV__LASTREFTIME__" hidden="1">38972.3597337963</definedName>
    <definedName name="EX" localSheetId="7">#REF!</definedName>
    <definedName name="EX" localSheetId="2">#REF!</definedName>
    <definedName name="EX" localSheetId="6">#REF!</definedName>
    <definedName name="EX">#REF!</definedName>
    <definedName name="Excel_BuiltIn__FilterDatabase_1_1" localSheetId="7">#REF!</definedName>
    <definedName name="Excel_BuiltIn__FilterDatabase_1_1" localSheetId="2">#REF!</definedName>
    <definedName name="Excel_BuiltIn__FilterDatabase_1_1" localSheetId="6">#REF!</definedName>
    <definedName name="Excel_BuiltIn__FilterDatabase_1_1">#REF!</definedName>
    <definedName name="Excel_BuiltIn_Print_Area_6_1_1_1">"$'OMNI 2007'.$#REF!$#REF!:$#REF!$#REF!"</definedName>
    <definedName name="Expected_balance" localSheetId="7">'[9]Cálculo del Exceso'!#REF!</definedName>
    <definedName name="Expected_balance" localSheetId="2">'[9]Cálculo del Exceso'!#REF!</definedName>
    <definedName name="Expected_balance" localSheetId="6">'[9]Cálculo del Exceso'!#REF!</definedName>
    <definedName name="Expected_balance">'[9]Cálculo del Exceso'!#REF!</definedName>
    <definedName name="fdg" localSheetId="7">#REF!</definedName>
    <definedName name="fdg" localSheetId="2">#REF!</definedName>
    <definedName name="fdg" localSheetId="6">#REF!</definedName>
    <definedName name="fdg">#REF!</definedName>
    <definedName name="fds" localSheetId="7">#REF!</definedName>
    <definedName name="fds" localSheetId="2">#REF!</definedName>
    <definedName name="fds" localSheetId="6">#REF!</definedName>
    <definedName name="fds">#REF!</definedName>
    <definedName name="ffffff" hidden="1">"AS2DocumentBrowse"</definedName>
    <definedName name="fgg" localSheetId="7">#REF!</definedName>
    <definedName name="fgg" localSheetId="2">#REF!</definedName>
    <definedName name="fgg" localSheetId="6">#REF!</definedName>
    <definedName name="fgg">#REF!</definedName>
    <definedName name="FNDKSFJKSJFIJSMDF" localSheetId="7">'[9]Cálculo del Exceso'!#REF!</definedName>
    <definedName name="FNDKSFJKSJFIJSMDF" localSheetId="2">'[9]Cálculo del Exceso'!#REF!</definedName>
    <definedName name="FNDKSFJKSJFIJSMDF" localSheetId="6">'[9]Cálculo del Exceso'!#REF!</definedName>
    <definedName name="FNDKSFJKSJFIJSMDF">'[9]Cálculo del Exceso'!#REF!</definedName>
    <definedName name="fnjrjkkkkkkkkkkkkkkkk" localSheetId="7" hidden="1">#REF!</definedName>
    <definedName name="fnjrjkkkkkkkkkkkkkkkk" localSheetId="2" hidden="1">#REF!</definedName>
    <definedName name="fnjrjkkkkkkkkkkkkkkkk" localSheetId="6" hidden="1">#REF!</definedName>
    <definedName name="fnjrjkkkkkkkkkkkkkkkk" hidden="1">#REF!</definedName>
    <definedName name="GA" localSheetId="7">#REF!</definedName>
    <definedName name="GA" localSheetId="2">#REF!</definedName>
    <definedName name="GA" localSheetId="6">#REF!</definedName>
    <definedName name="GA">#REF!</definedName>
    <definedName name="gald" localSheetId="7">#REF!</definedName>
    <definedName name="gald" localSheetId="2">#REF!</definedName>
    <definedName name="gald" localSheetId="6">#REF!</definedName>
    <definedName name="gald">#REF!</definedName>
    <definedName name="GAPCS" localSheetId="7">#REF!</definedName>
    <definedName name="GAPCS" localSheetId="2">#REF!</definedName>
    <definedName name="GAPCS" localSheetId="6">#REF!</definedName>
    <definedName name="GAPCS">#REF!</definedName>
    <definedName name="GASTOS" localSheetId="7">#REF!</definedName>
    <definedName name="GASTOS" localSheetId="2">#REF!</definedName>
    <definedName name="GASTOS" localSheetId="6">#REF!</definedName>
    <definedName name="GASTOS">#REF!</definedName>
    <definedName name="gg">#REF!</definedName>
    <definedName name="grandes3" localSheetId="7">#REF!</definedName>
    <definedName name="grandes3" localSheetId="2">#REF!</definedName>
    <definedName name="grandes3" localSheetId="6">#REF!</definedName>
    <definedName name="grandes3">#REF!</definedName>
    <definedName name="happy" localSheetId="7">'[9]Cálculo del Exceso'!#REF!</definedName>
    <definedName name="happy" localSheetId="2">'[9]Cálculo del Exceso'!#REF!</definedName>
    <definedName name="happy" localSheetId="6">'[9]Cálculo del Exceso'!#REF!</definedName>
    <definedName name="happy">'[9]Cálculo del Exceso'!#REF!</definedName>
    <definedName name="hfgdj" localSheetId="7">'[8]Rep. y Mant. Rodados'!#REF!</definedName>
    <definedName name="hfgdj" localSheetId="2">'[8]Rep. y Mant. Rodados'!#REF!</definedName>
    <definedName name="hfgdj" localSheetId="6">'[8]Rep. y Mant. Rodados'!#REF!</definedName>
    <definedName name="hfgdj">'[8]Rep. y Mant. Rodados'!#REF!</definedName>
    <definedName name="HFSUFKHDDA" localSheetId="7">'[9]Cálculo del Exceso'!#REF!</definedName>
    <definedName name="HFSUFKHDDA" localSheetId="2">'[9]Cálculo del Exceso'!#REF!</definedName>
    <definedName name="HFSUFKHDDA" localSheetId="6">'[9]Cálculo del Exceso'!#REF!</definedName>
    <definedName name="HFSUFKHDDA">'[9]Cálculo del Exceso'!#REF!</definedName>
    <definedName name="hgfyfjyfgyyughvyughjygu" localSheetId="7">'[8]Rep. y Mant. Rodados'!#REF!</definedName>
    <definedName name="hgfyfjyfgyyughvyughjygu" localSheetId="2">'[8]Rep. y Mant. Rodados'!#REF!</definedName>
    <definedName name="hgfyfjyfgyyughvyughjygu" localSheetId="6">'[8]Rep. y Mant. Rodados'!#REF!</definedName>
    <definedName name="hgfyfjyfgyyughvyughjygu">'[8]Rep. y Mant. Rodados'!#REF!</definedName>
    <definedName name="hhhh">'[18]3210001'!$G$6:$G$70</definedName>
    <definedName name="hhhhhhhhhjjjjjjjjjjjjjjjjjjjjjjjjjjjjlllllllllllllllllll" localSheetId="7" hidden="1">[28]XREF!#REF!</definedName>
    <definedName name="hhhhhhhhhjjjjjjjjjjjjjjjjjjjjjjjjjjjjlllllllllllllllllll" localSheetId="2" hidden="1">[28]XREF!#REF!</definedName>
    <definedName name="hhhhhhhhhjjjjjjjjjjjjjjjjjjjjjjjjjjjjlllllllllllllllllll" localSheetId="6" hidden="1">[28]XREF!#REF!</definedName>
    <definedName name="hhhhhhhhhjjjjjjjjjjjjjjjjjjjjjjjjjjjjlllllllllllllllllll" hidden="1">[28]XREF!#REF!</definedName>
    <definedName name="histor" localSheetId="7">#REF!</definedName>
    <definedName name="histor" localSheetId="2">#REF!</definedName>
    <definedName name="histor" localSheetId="6">#REF!</definedName>
    <definedName name="histor">#REF!</definedName>
    <definedName name="hjhukj" localSheetId="7">'[8]Rep. y Mant. Rodados'!#REF!</definedName>
    <definedName name="hjhukj" localSheetId="2">'[8]Rep. y Mant. Rodados'!#REF!</definedName>
    <definedName name="hjhukj" localSheetId="6">'[8]Rep. y Mant. Rodados'!#REF!</definedName>
    <definedName name="hjhukj">'[8]Rep. y Mant. Rodados'!#REF!</definedName>
    <definedName name="hjkhjficjnkdhfoikds" localSheetId="7" hidden="1">#REF!</definedName>
    <definedName name="hjkhjficjnkdhfoikds" localSheetId="2" hidden="1">#REF!</definedName>
    <definedName name="hjkhjficjnkdhfoikds" localSheetId="6" hidden="1">#REF!</definedName>
    <definedName name="hjkhjficjnkdhfoikds" hidden="1">#REF!</definedName>
    <definedName name="HJSDHSNHJ" localSheetId="7">'[9]Cálculo del Exceso'!#REF!</definedName>
    <definedName name="HJSDHSNHJ" localSheetId="2">'[9]Cálculo del Exceso'!#REF!</definedName>
    <definedName name="HJSDHSNHJ" localSheetId="6">'[9]Cálculo del Exceso'!#REF!</definedName>
    <definedName name="HJSDHSNHJ">'[9]Cálculo del Exceso'!#REF!</definedName>
    <definedName name="Hola" localSheetId="7">#REF!</definedName>
    <definedName name="Hola" localSheetId="2">#REF!</definedName>
    <definedName name="Hola" localSheetId="6">#REF!</definedName>
    <definedName name="Hola">#REF!</definedName>
    <definedName name="iekjowjrkew\" localSheetId="7">'[9]Cálculo del Exceso'!#REF!</definedName>
    <definedName name="iekjowjrkew\" localSheetId="2">'[9]Cálculo del Exceso'!#REF!</definedName>
    <definedName name="iekjowjrkew\" localSheetId="6">'[9]Cálculo del Exceso'!#REF!</definedName>
    <definedName name="iekjowjrkew\">'[9]Cálculo del Exceso'!#REF!</definedName>
    <definedName name="in" localSheetId="7" hidden="1">#REF!</definedName>
    <definedName name="in" localSheetId="2" hidden="1">#REF!</definedName>
    <definedName name="in" localSheetId="6" hidden="1">#REF!</definedName>
    <definedName name="in" hidden="1">#REF!</definedName>
    <definedName name="INT" localSheetId="7">#REF!</definedName>
    <definedName name="INT" localSheetId="2">#REF!</definedName>
    <definedName name="INT" localSheetId="6">#REF!</definedName>
    <definedName name="INT">#REF!</definedName>
    <definedName name="intangcomb" localSheetId="7">#REF!</definedName>
    <definedName name="intangcomb" localSheetId="2">#REF!</definedName>
    <definedName name="intangcomb" localSheetId="6">#REF!</definedName>
    <definedName name="intangcomb">#REF!</definedName>
    <definedName name="intanghold" localSheetId="7">#REF!</definedName>
    <definedName name="intanghold" localSheetId="2">#REF!</definedName>
    <definedName name="intanghold" localSheetId="6">#REF!</definedName>
    <definedName name="intanghold">#REF!</definedName>
    <definedName name="intangnorte" localSheetId="7">#REF!</definedName>
    <definedName name="intangnorte" localSheetId="2">#REF!</definedName>
    <definedName name="intangnorte" localSheetId="6">#REF!</definedName>
    <definedName name="intangnorte">#REF!</definedName>
    <definedName name="intangsur" localSheetId="7">#REF!</definedName>
    <definedName name="intangsur" localSheetId="2">#REF!</definedName>
    <definedName name="intangsur" localSheetId="6">#REF!</definedName>
    <definedName name="intangsur">#REF!</definedName>
    <definedName name="Interval" localSheetId="7">#REF!</definedName>
    <definedName name="Interval" localSheetId="2">#REF!</definedName>
    <definedName name="Interval" localSheetId="6">#REF!</definedName>
    <definedName name="Interval">#REF!</definedName>
    <definedName name="Interval_cutoff" localSheetId="7">'[29]Allow {pbe}'!#REF!</definedName>
    <definedName name="Interval_cutoff" localSheetId="2">'[29]Allow {pbe}'!#REF!</definedName>
    <definedName name="Interval_cutoff" localSheetId="6">'[29]Allow {pbe}'!#REF!</definedName>
    <definedName name="Interval_cutoff">'[29]Allow {pbe}'!#REF!</definedName>
    <definedName name="invnorte" localSheetId="7">[10]INVERSIONES!#REF!</definedName>
    <definedName name="invnorte" localSheetId="2">[10]INVERSIONES!#REF!</definedName>
    <definedName name="invnorte" localSheetId="6">[10]INVERSIONES!#REF!</definedName>
    <definedName name="invnorte">[10]INVERSIONES!#REF!</definedName>
    <definedName name="invsur" localSheetId="7">[10]INVERSIONES!#REF!</definedName>
    <definedName name="invsur" localSheetId="2">[10]INVERSIONES!#REF!</definedName>
    <definedName name="invsur" localSheetId="6">[10]INVERSIONES!#REF!</definedName>
    <definedName name="invsur">[10]INVERSIONES!#REF!</definedName>
    <definedName name="J_cutoff" localSheetId="7">'[30]Prev. Incobrables'!#REF!</definedName>
    <definedName name="J_cutoff" localSheetId="2">'[30]Prev. Incobrables'!#REF!</definedName>
    <definedName name="J_cutoff" localSheetId="6">'[30]Prev. Incobrables'!#REF!</definedName>
    <definedName name="J_cutoff">'[30]Prev. Incobrables'!#REF!</definedName>
    <definedName name="jhhj" localSheetId="7" hidden="1">#REF!</definedName>
    <definedName name="jhhj" localSheetId="2" hidden="1">#REF!</definedName>
    <definedName name="jhhj" localSheetId="6" hidden="1">#REF!</definedName>
    <definedName name="jhhj" hidden="1">#REF!</definedName>
    <definedName name="jjee" localSheetId="7">#REF!</definedName>
    <definedName name="jjee" localSheetId="2">#REF!</definedName>
    <definedName name="jjee" localSheetId="6">#REF!</definedName>
    <definedName name="jjee">#REF!</definedName>
    <definedName name="jkkj" localSheetId="7" hidden="1">#REF!</definedName>
    <definedName name="jkkj" localSheetId="2" hidden="1">#REF!</definedName>
    <definedName name="jkkj" localSheetId="6" hidden="1">#REF!</definedName>
    <definedName name="jkkj" hidden="1">#REF!</definedName>
    <definedName name="jo" localSheetId="7" hidden="1">'[31]Test de Ventas'!#REF!</definedName>
    <definedName name="jo" localSheetId="2" hidden="1">'[31]Test de Ventas'!#REF!</definedName>
    <definedName name="jo" localSheetId="6" hidden="1">'[31]Test de Ventas'!#REF!</definedName>
    <definedName name="jo" hidden="1">'[31]Test de Ventas'!#REF!</definedName>
    <definedName name="junio" localSheetId="7">#REF!</definedName>
    <definedName name="junio" localSheetId="2">#REF!</definedName>
    <definedName name="junio" localSheetId="6">#REF!</definedName>
    <definedName name="junio">#REF!</definedName>
    <definedName name="JYGJHSDSJDFD" localSheetId="7" hidden="1">#REF!</definedName>
    <definedName name="JYGJHSDSJDFD" localSheetId="2" hidden="1">#REF!</definedName>
    <definedName name="JYGJHSDSJDFD" localSheetId="6" hidden="1">#REF!</definedName>
    <definedName name="JYGJHSDSJDFD" hidden="1">#REF!</definedName>
    <definedName name="K2_WBEVMODE" hidden="1">-1</definedName>
    <definedName name="kdkdk" localSheetId="7">#REF!</definedName>
    <definedName name="kdkdk" localSheetId="2">#REF!</definedName>
    <definedName name="kdkdk" localSheetId="6">#REF!</definedName>
    <definedName name="kdkdk">#REF!</definedName>
    <definedName name="kfdg" localSheetId="7">#REF!</definedName>
    <definedName name="kfdg" localSheetId="2">#REF!</definedName>
    <definedName name="kfdg" localSheetId="6">#REF!</definedName>
    <definedName name="kfdg">#REF!</definedName>
    <definedName name="kfg" localSheetId="7">#REF!</definedName>
    <definedName name="kfg" localSheetId="2">#REF!</definedName>
    <definedName name="kfg" localSheetId="6">#REF!</definedName>
    <definedName name="kfg">#REF!</definedName>
    <definedName name="KVHFLSHVS" localSheetId="7">'[9]Cálculo del Exceso'!#REF!</definedName>
    <definedName name="KVHFLSHVS" localSheetId="2">'[9]Cálculo del Exceso'!#REF!</definedName>
    <definedName name="KVHFLSHVS" localSheetId="6">'[9]Cálculo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7">#REF!</definedName>
    <definedName name="Leadsheet" localSheetId="2">#REF!</definedName>
    <definedName name="Leadsheet" localSheetId="6">#REF!</definedName>
    <definedName name="Leadsheet">#REF!</definedName>
    <definedName name="liq" localSheetId="7" hidden="1">{#N/A,#N/A,FALSE,"VOL"}</definedName>
    <definedName name="liq" localSheetId="3" hidden="1">{#N/A,#N/A,FALSE,"VOL"}</definedName>
    <definedName name="liq" localSheetId="6" hidden="1">{#N/A,#N/A,FALSE,"VOL"}</definedName>
    <definedName name="liq" hidden="1">{#N/A,#N/A,FALSE,"VOL"}</definedName>
    <definedName name="LISTADO" localSheetId="7">'[33]SAN LUIS'!#REF!</definedName>
    <definedName name="LISTADO" localSheetId="2">'[33]SAN LUIS'!#REF!</definedName>
    <definedName name="LISTADO" localSheetId="6">'[33]SAN LUIS'!#REF!</definedName>
    <definedName name="LISTADO">'[33]SAN LUIS'!#REF!</definedName>
    <definedName name="listasuper" localSheetId="7">#REF!</definedName>
    <definedName name="listasuper" localSheetId="2">#REF!</definedName>
    <definedName name="listasuper" localSheetId="6">#REF!</definedName>
    <definedName name="listasuper">#REF!</definedName>
    <definedName name="LLLLLLLLLLLLLLLLLLLLLLLLLLLLLLLLLLLLLLLLLLLLLLLLLLLLLL" localSheetId="7">'[8]Rep. y Mant. Rodados'!#REF!</definedName>
    <definedName name="LLLLLLLLLLLLLLLLLLLLLLLLLLLLLLLLLLLLLLLLLLLLLLLLLLLLLL" localSheetId="2">'[8]Rep.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7">#REF!</definedName>
    <definedName name="Maintenance" localSheetId="2">#REF!</definedName>
    <definedName name="Maintenance" localSheetId="6">#REF!</definedName>
    <definedName name="Maintenance">#REF!</definedName>
    <definedName name="maintenanceld" localSheetId="7">#REF!</definedName>
    <definedName name="maintenanceld" localSheetId="2">#REF!</definedName>
    <definedName name="maintenanceld" localSheetId="6">#REF!</definedName>
    <definedName name="maintenanceld">#REF!</definedName>
    <definedName name="MaintenancePCS" localSheetId="7">#REF!</definedName>
    <definedName name="MaintenancePCS" localSheetId="2">#REF!</definedName>
    <definedName name="MaintenancePCS" localSheetId="6">#REF!</definedName>
    <definedName name="MaintenancePCS">#REF!</definedName>
    <definedName name="marca" localSheetId="7">#REF!</definedName>
    <definedName name="marca" localSheetId="2">#REF!</definedName>
    <definedName name="marca" localSheetId="6">#REF!</definedName>
    <definedName name="marca">#REF!</definedName>
    <definedName name="Marcas" localSheetId="7">#REF!</definedName>
    <definedName name="Marcas" localSheetId="2">#REF!</definedName>
    <definedName name="Marcas" localSheetId="6">#REF!</definedName>
    <definedName name="Marcas">#REF!</definedName>
    <definedName name="menorte" localSheetId="7">[10]MON.EXTRANJERA!#REF!</definedName>
    <definedName name="menorte" localSheetId="2">[10]MON.EXTRANJERA!#REF!</definedName>
    <definedName name="menorte" localSheetId="6">[10]MON.EXTRANJERA!#REF!</definedName>
    <definedName name="menorte">[10]MON.EXTRANJERA!#REF!</definedName>
    <definedName name="Minimis" localSheetId="7">#REF!</definedName>
    <definedName name="Minimis" localSheetId="2">#REF!</definedName>
    <definedName name="Minimis" localSheetId="6">#REF!</definedName>
    <definedName name="Minimis">#REF!</definedName>
    <definedName name="MKT" localSheetId="7">#REF!</definedName>
    <definedName name="MKT" localSheetId="2">#REF!</definedName>
    <definedName name="MKT" localSheetId="6">#REF!</definedName>
    <definedName name="MKT">#REF!</definedName>
    <definedName name="mktld" localSheetId="7">#REF!</definedName>
    <definedName name="mktld" localSheetId="2">#REF!</definedName>
    <definedName name="mktld" localSheetId="6">#REF!</definedName>
    <definedName name="mktld">#REF!</definedName>
    <definedName name="MKTPCS" localSheetId="7">#REF!</definedName>
    <definedName name="MKTPCS" localSheetId="2">#REF!</definedName>
    <definedName name="MKTPCS" localSheetId="6">#REF!</definedName>
    <definedName name="MKTPCS">#REF!</definedName>
    <definedName name="Monetary_Precision" localSheetId="7">'[30]Prev. Incobrables'!#REF!</definedName>
    <definedName name="Monetary_Precision" localSheetId="2">'[30]Prev. Incobrables'!#REF!</definedName>
    <definedName name="Monetary_Precision" localSheetId="6">'[30]Prev. Incobrables'!#REF!</definedName>
    <definedName name="Monetary_Precision">'[30]Prev. Incobrables'!#REF!</definedName>
    <definedName name="MP" localSheetId="7">#REF!</definedName>
    <definedName name="MP" localSheetId="2">#REF!</definedName>
    <definedName name="MP" localSheetId="6">#REF!</definedName>
    <definedName name="MP">#REF!</definedName>
    <definedName name="MP_AR_Balance" localSheetId="7">#REF!</definedName>
    <definedName name="MP_AR_Balance" localSheetId="2">#REF!</definedName>
    <definedName name="MP_AR_Balance" localSheetId="6">#REF!</definedName>
    <definedName name="MP_AR_Balance">#REF!</definedName>
    <definedName name="MP_SRD" localSheetId="7">#REF!</definedName>
    <definedName name="MP_SRD" localSheetId="2">#REF!</definedName>
    <definedName name="MP_SRD" localSheetId="6">#REF!</definedName>
    <definedName name="MP_SRD">#REF!</definedName>
    <definedName name="Muestrini" hidden="1">3</definedName>
    <definedName name="ncjdbjfkw" localSheetId="7" hidden="1">#REF!</definedName>
    <definedName name="ncjdbjfkw" localSheetId="2" hidden="1">#REF!</definedName>
    <definedName name="ncjdbjfkw" localSheetId="6" hidden="1">#REF!</definedName>
    <definedName name="ncjdbjfkw" hidden="1">#REF!</definedName>
    <definedName name="NDJFDOVFD" localSheetId="7" hidden="1">#REF!</definedName>
    <definedName name="NDJFDOVFD" localSheetId="2" hidden="1">#REF!</definedName>
    <definedName name="NDJFDOVFD" localSheetId="6" hidden="1">#REF!</definedName>
    <definedName name="NDJFDOVFD" hidden="1">#REF!</definedName>
    <definedName name="Networ" localSheetId="7">#REF!</definedName>
    <definedName name="Networ" localSheetId="2">#REF!</definedName>
    <definedName name="Networ" localSheetId="6">#REF!</definedName>
    <definedName name="Networ">#REF!</definedName>
    <definedName name="Network" localSheetId="7">#REF!</definedName>
    <definedName name="Network" localSheetId="2">#REF!</definedName>
    <definedName name="Network" localSheetId="6">#REF!</definedName>
    <definedName name="Network">#REF!</definedName>
    <definedName name="networkld" localSheetId="7">#REF!</definedName>
    <definedName name="networkld" localSheetId="2">#REF!</definedName>
    <definedName name="networkld" localSheetId="6">#REF!</definedName>
    <definedName name="networkld">#REF!</definedName>
    <definedName name="NetworkPCS" localSheetId="7">#REF!</definedName>
    <definedName name="NetworkPCS" localSheetId="2">#REF!</definedName>
    <definedName name="NetworkPCS" localSheetId="6">#REF!</definedName>
    <definedName name="NetworkPCS">#REF!</definedName>
    <definedName name="new" localSheetId="7"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2" hidden="1">#REF!</definedName>
    <definedName name="ngughuiyhuhhhhhhhhhhhhhhhhhh" localSheetId="6" hidden="1">#REF!</definedName>
    <definedName name="ngughuiyhuhhhhhhhhhhhhhhhhhh" hidden="1">#REF!</definedName>
    <definedName name="njkhoikh" localSheetId="7" hidden="1">#REF!</definedName>
    <definedName name="njkhoikh" localSheetId="2" hidden="1">#REF!</definedName>
    <definedName name="njkhoikh" localSheetId="6" hidden="1">#REF!</definedName>
    <definedName name="njkhoikh" hidden="1">#REF!</definedName>
    <definedName name="njsjihsues" localSheetId="7" hidden="1">[28]XREF!#REF!</definedName>
    <definedName name="njsjihsues" localSheetId="2" hidden="1">[28]XREF!#REF!</definedName>
    <definedName name="njsjihsues" localSheetId="6" hidden="1">[28]XREF!#REF!</definedName>
    <definedName name="njsjihsues" hidden="1">[28]XREF!#REF!</definedName>
    <definedName name="nmm" localSheetId="7" hidden="1">{#N/A,#N/A,FALSE,"VOL"}</definedName>
    <definedName name="nmm" localSheetId="3" hidden="1">{#N/A,#N/A,FALSE,"VOL"}</definedName>
    <definedName name="nmm" localSheetId="6" hidden="1">{#N/A,#N/A,FALSE,"VOL"}</definedName>
    <definedName name="nmm" hidden="1">{#N/A,#N/A,FALSE,"VOL"}</definedName>
    <definedName name="nnnnnnnn" localSheetId="7">'[9]Cálculo del Exceso'!#REF!</definedName>
    <definedName name="nnnnnnnn" localSheetId="2">'[9]Cálculo del Exceso'!#REF!</definedName>
    <definedName name="nnnnnnnn" localSheetId="6">'[9]Cálculo del Exceso'!#REF!</definedName>
    <definedName name="nnnnnnnn">'[9]Cálculo del Exceso'!#REF!</definedName>
    <definedName name="NO" localSheetId="7" hidden="1">{#N/A,#N/A,FALSE,"VOL"}</definedName>
    <definedName name="NO" localSheetId="3" hidden="1">{#N/A,#N/A,FALSE,"VOL"}</definedName>
    <definedName name="NO" localSheetId="6" hidden="1">{#N/A,#N/A,FALSE,"VOL"}</definedName>
    <definedName name="NO" hidden="1">{#N/A,#N/A,FALSE,"VOL"}</definedName>
    <definedName name="NonTop_Stratum_Value" localSheetId="7">#REF!</definedName>
    <definedName name="NonTop_Stratum_Value" localSheetId="2">#REF!</definedName>
    <definedName name="NonTop_Stratum_Value" localSheetId="6">#REF!</definedName>
    <definedName name="NonTop_Stratum_Value">#REF!</definedName>
    <definedName name="Number_of_Selections" localSheetId="7">#REF!</definedName>
    <definedName name="Number_of_Selections" localSheetId="2">#REF!</definedName>
    <definedName name="Number_of_Selections" localSheetId="6">#REF!</definedName>
    <definedName name="Number_of_Selections">#REF!</definedName>
    <definedName name="Número_de_Documento" localSheetId="7">'[14]Inventario de créditos'!#REF!</definedName>
    <definedName name="Número_de_Documento" localSheetId="2">'[14]Inventario de créditos'!#REF!</definedName>
    <definedName name="Número_de_Documento" localSheetId="6">'[14]Inventario de créditos'!#REF!</definedName>
    <definedName name="Número_de_Documento">'[14]Inventario de créditos'!#REF!</definedName>
    <definedName name="Numof_Selections2" localSheetId="7">#REF!</definedName>
    <definedName name="Numof_Selections2" localSheetId="2">#REF!</definedName>
    <definedName name="Numof_Selections2" localSheetId="6">#REF!</definedName>
    <definedName name="Numof_Selections2">#REF!</definedName>
    <definedName name="nvjkbgnjldjgmksjcksdksx" localSheetId="7">'[9]Cálculo del Exceso'!#REF!</definedName>
    <definedName name="nvjkbgnjldjgmksjcksdksx" localSheetId="2">'[9]Cálculo del Exceso'!#REF!</definedName>
    <definedName name="nvjkbgnjldjgmksjcksdksx" localSheetId="6">'[9]Cálculo del Exceso'!#REF!</definedName>
    <definedName name="nvjkbgnjldjgmksjcksdksx">'[9]Cálculo del Exceso'!#REF!</definedName>
    <definedName name="ñfdsl" localSheetId="7">#REF!</definedName>
    <definedName name="ñfdsl" localSheetId="2">#REF!</definedName>
    <definedName name="ñfdsl" localSheetId="6">#REF!</definedName>
    <definedName name="ñfdsl">#REF!</definedName>
    <definedName name="ññ" localSheetId="7">#REF!</definedName>
    <definedName name="ññ" localSheetId="2">#REF!</definedName>
    <definedName name="ññ" localSheetId="6">#REF!</definedName>
    <definedName name="ññ">#REF!</definedName>
    <definedName name="o" hidden="1">'[34]Análisis Gs.'!$B$31</definedName>
    <definedName name="OLE_LINK1" localSheetId="9">NOTAS!$B$135</definedName>
    <definedName name="OPPROD" localSheetId="7">#REF!</definedName>
    <definedName name="OPPROD" localSheetId="2">#REF!</definedName>
    <definedName name="OPPROD" localSheetId="6">#REF!</definedName>
    <definedName name="OPPROD">#REF!</definedName>
    <definedName name="opt" localSheetId="7">#REF!</definedName>
    <definedName name="opt" localSheetId="2">#REF!</definedName>
    <definedName name="opt" localSheetId="6">#REF!</definedName>
    <definedName name="opt">#REF!</definedName>
    <definedName name="optr" localSheetId="7">#REF!</definedName>
    <definedName name="optr" localSheetId="2">#REF!</definedName>
    <definedName name="optr" localSheetId="6">#REF!</definedName>
    <definedName name="optr">#REF!</definedName>
    <definedName name="ot">'[4]Income SAP PCS'!$B$357:$D$368</definedName>
    <definedName name="other">'[4]Income SAP LD'!$B$867:$D$872</definedName>
    <definedName name="Others" localSheetId="7">#REF!</definedName>
    <definedName name="Others" localSheetId="2">#REF!</definedName>
    <definedName name="Others" localSheetId="6">#REF!</definedName>
    <definedName name="Others">#REF!</definedName>
    <definedName name="othersld" localSheetId="7">#REF!</definedName>
    <definedName name="othersld" localSheetId="2">#REF!</definedName>
    <definedName name="othersld" localSheetId="6">#REF!</definedName>
    <definedName name="othersld">#REF!</definedName>
    <definedName name="OthersPCS" localSheetId="7">#REF!</definedName>
    <definedName name="OthersPCS" localSheetId="2">#REF!</definedName>
    <definedName name="OthersPCS" localSheetId="6">#REF!</definedName>
    <definedName name="OthersPCS">#REF!</definedName>
    <definedName name="PARAGUAY" localSheetId="7">#REF!</definedName>
    <definedName name="PARAGUAY" localSheetId="2">#REF!</definedName>
    <definedName name="PARAGUAY" localSheetId="6">#REF!</definedName>
    <definedName name="PARAGUAY">#REF!</definedName>
    <definedName name="participa" localSheetId="7">#REF!</definedName>
    <definedName name="participa" localSheetId="2">#REF!</definedName>
    <definedName name="participa" localSheetId="6">#REF!</definedName>
    <definedName name="participa">#REF!</definedName>
    <definedName name="PARTIDA_CONCILIATORIA">'[35]Partidas Conciliatorias'!$I$23</definedName>
    <definedName name="Partidas_seleccionadas_test_de_" localSheetId="7">#REF!</definedName>
    <definedName name="Partidas_seleccionadas_test_de_" localSheetId="2">#REF!</definedName>
    <definedName name="Partidas_seleccionadas_test_de_" localSheetId="6">#REF!</definedName>
    <definedName name="Partidas_seleccionadas_test_de_">#REF!</definedName>
    <definedName name="Partidas_Selecionadas" localSheetId="7">#REF!</definedName>
    <definedName name="Partidas_Selecionadas" localSheetId="2">#REF!</definedName>
    <definedName name="Partidas_Selecionadas" localSheetId="6">#REF!</definedName>
    <definedName name="Partidas_Selecionadas">#REF!</definedName>
    <definedName name="Percent_Threshold" localSheetId="7">#REF!</definedName>
    <definedName name="Percent_Threshold" localSheetId="2">#REF!</definedName>
    <definedName name="Percent_Threshold" localSheetId="6">#REF!</definedName>
    <definedName name="Percent_Threshold">#REF!</definedName>
    <definedName name="PL_Dollar_Threshold" localSheetId="7">#REF!</definedName>
    <definedName name="PL_Dollar_Threshold" localSheetId="2">#REF!</definedName>
    <definedName name="PL_Dollar_Threshold" localSheetId="6">#REF!</definedName>
    <definedName name="PL_Dollar_Threshold">#REF!</definedName>
    <definedName name="PL_Percent_Threshold" localSheetId="7">#REF!</definedName>
    <definedName name="PL_Percent_Threshold" localSheetId="2">#REF!</definedName>
    <definedName name="PL_Percent_Threshold" localSheetId="6">#REF!</definedName>
    <definedName name="PL_Percent_Threshold">#REF!</definedName>
    <definedName name="pmoslpcomb1" localSheetId="7">#REF!</definedName>
    <definedName name="pmoslpcomb1" localSheetId="2">#REF!</definedName>
    <definedName name="pmoslpcomb1" localSheetId="6">#REF!</definedName>
    <definedName name="pmoslpcomb1">#REF!</definedName>
    <definedName name="pmoslpcomb2" localSheetId="7">#REF!</definedName>
    <definedName name="pmoslpcomb2" localSheetId="2">#REF!</definedName>
    <definedName name="pmoslpcomb2" localSheetId="6">#REF!</definedName>
    <definedName name="pmoslpcomb2">#REF!</definedName>
    <definedName name="pmoslpnorte1" localSheetId="7">#REF!</definedName>
    <definedName name="pmoslpnorte1" localSheetId="2">#REF!</definedName>
    <definedName name="pmoslpnorte1" localSheetId="6">#REF!</definedName>
    <definedName name="pmoslpnorte1">#REF!</definedName>
    <definedName name="pmoslpnorte2" localSheetId="7">#REF!</definedName>
    <definedName name="pmoslpnorte2" localSheetId="2">#REF!</definedName>
    <definedName name="pmoslpnorte2" localSheetId="6">#REF!</definedName>
    <definedName name="pmoslpnorte2">#REF!</definedName>
    <definedName name="pmoslpsur1" localSheetId="7">#REF!</definedName>
    <definedName name="pmoslpsur1" localSheetId="2">#REF!</definedName>
    <definedName name="pmoslpsur1" localSheetId="6">#REF!</definedName>
    <definedName name="pmoslpsur1">#REF!</definedName>
    <definedName name="pmoslpsur2" localSheetId="7">#REF!</definedName>
    <definedName name="pmoslpsur2" localSheetId="2">#REF!</definedName>
    <definedName name="pmoslpsur2" localSheetId="6">#REF!</definedName>
    <definedName name="pmoslpsur2">#REF!</definedName>
    <definedName name="POLYAR" localSheetId="7">#REF!</definedName>
    <definedName name="POLYAR" localSheetId="2">#REF!</definedName>
    <definedName name="POLYAR" localSheetId="6">#REF!</definedName>
    <definedName name="POLYAR">#REF!</definedName>
    <definedName name="potir" localSheetId="7">#REF!</definedName>
    <definedName name="potir" localSheetId="2">#REF!</definedName>
    <definedName name="potir" localSheetId="6">#REF!</definedName>
    <definedName name="potir">#REF!</definedName>
    <definedName name="ppc" localSheetId="7">#REF!</definedName>
    <definedName name="ppc" localSheetId="2">#REF!</definedName>
    <definedName name="ppc" localSheetId="6">#REF!</definedName>
    <definedName name="ppc">#REF!</definedName>
    <definedName name="pr" localSheetId="7">#REF!</definedName>
    <definedName name="pr" localSheetId="2">#REF!</definedName>
    <definedName name="pr" localSheetId="6">#REF!</definedName>
    <definedName name="pr">#REF!</definedName>
    <definedName name="previs" localSheetId="7">#REF!</definedName>
    <definedName name="previs" localSheetId="2">#REF!</definedName>
    <definedName name="previs" localSheetId="6">#REF!</definedName>
    <definedName name="previs">#REF!</definedName>
    <definedName name="prevnorte" localSheetId="7">[10]PREVISIONES!#REF!</definedName>
    <definedName name="prevnorte" localSheetId="2">[10]PREVISIONES!#REF!</definedName>
    <definedName name="prevnorte" localSheetId="6">[10]PREVISIONES!#REF!</definedName>
    <definedName name="prevnorte">[10]PREVISIONES!#REF!</definedName>
    <definedName name="prevsur" localSheetId="7">[10]PREVISIONES!#REF!</definedName>
    <definedName name="prevsur" localSheetId="2">[10]PREVISIONES!#REF!</definedName>
    <definedName name="prevsur" localSheetId="6">[10]PREVISIONES!#REF!</definedName>
    <definedName name="prevsur">[10]PREVISIONES!#REF!</definedName>
    <definedName name="Promedio">'[19]Asiento de Ajuste'!$G$2</definedName>
    <definedName name="PS_Test_de_Gastos" localSheetId="7">#REF!</definedName>
    <definedName name="PS_Test_de_Gastos" localSheetId="2">#REF!</definedName>
    <definedName name="PS_Test_de_Gastos" localSheetId="6">#REF!</definedName>
    <definedName name="PS_Test_de_Gastos">#REF!</definedName>
    <definedName name="PY_Accounts_Receivable">'[21]Balance Sheet'!$D$9</definedName>
    <definedName name="PY_Administration" localSheetId="7">#REF!</definedName>
    <definedName name="PY_Administration" localSheetId="2">#REF!</definedName>
    <definedName name="PY_Administration" localSheetId="6">#REF!</definedName>
    <definedName name="PY_Administration">#REF!</definedName>
    <definedName name="PY_Cash">'[21]Balance Sheet'!$D$7</definedName>
    <definedName name="PY_Cash_Div_Dec" localSheetId="7">[22]Estado_Resultados!#REF!</definedName>
    <definedName name="PY_Cash_Div_Dec" localSheetId="2">[22]Estado_Resultados!#REF!</definedName>
    <definedName name="PY_Cash_Div_Dec" localSheetId="6">[22]Estado_Resultados!#REF!</definedName>
    <definedName name="PY_Cash_Div_Dec">[22]Estado_Resultados!#REF!</definedName>
    <definedName name="PY_CASH_DIVIDENDS_DECLARED__per_common_share" localSheetId="7">[22]Estado_Resultados!#REF!</definedName>
    <definedName name="PY_CASH_DIVIDENDS_DECLARED__per_common_share" localSheetId="2">[22]Estado_Resultados!#REF!</definedName>
    <definedName name="PY_CASH_DIVIDENDS_DECLARED__per_common_share" localSheetId="6">[22]Estado_Resultados!#REF!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7">#REF!</definedName>
    <definedName name="PY_Disc_allow" localSheetId="2">#REF!</definedName>
    <definedName name="PY_Disc_allow" localSheetId="6">#REF!</definedName>
    <definedName name="PY_Disc_allow">#REF!</definedName>
    <definedName name="PY_Disc_mnth" localSheetId="7">#REF!</definedName>
    <definedName name="PY_Disc_mnth" localSheetId="2">#REF!</definedName>
    <definedName name="PY_Disc_mnth" localSheetId="6">#REF!</definedName>
    <definedName name="PY_Disc_mnth">#REF!</definedName>
    <definedName name="PY_Disc_pd" localSheetId="7">#REF!</definedName>
    <definedName name="PY_Disc_pd" localSheetId="2">#REF!</definedName>
    <definedName name="PY_Disc_pd" localSheetId="6">#REF!</definedName>
    <definedName name="PY_Disc_pd">#REF!</definedName>
    <definedName name="PY_Discounts" localSheetId="7">#REF!</definedName>
    <definedName name="PY_Discounts" localSheetId="2">#REF!</definedName>
    <definedName name="PY_Discounts" localSheetId="6">#REF!</definedName>
    <definedName name="PY_Discounts">#REF!</definedName>
    <definedName name="PY_Earnings_per_share" localSheetId="7">[22]Razones!#REF!</definedName>
    <definedName name="PY_Earnings_per_share" localSheetId="2">[22]Razones!#REF!</definedName>
    <definedName name="PY_Earnings_per_share" localSheetId="6">[22]Razones!#REF!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7">#REF!</definedName>
    <definedName name="PY_Intangible_Assets" localSheetId="2">#REF!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7">#REF!</definedName>
    <definedName name="PY_LIABIL_EQUITY" localSheetId="2">#REF!</definedName>
    <definedName name="PY_LIABIL_EQUITY" localSheetId="6">#REF!</definedName>
    <definedName name="PY_LIABIL_EQUITY">#REF!</definedName>
    <definedName name="PY_Long_term_Debt__excl_Dfd_Taxes">'[21]Balance Sheet'!$D$28</definedName>
    <definedName name="PY_LT_Debt" localSheetId="7">[22]Balance_General!#REF!</definedName>
    <definedName name="PY_LT_Debt" localSheetId="2">[22]Balance_General!#REF!</definedName>
    <definedName name="PY_LT_Debt" localSheetId="6">[22]Balance_General!#REF!</definedName>
    <definedName name="PY_LT_Debt">[22]Balance_General!#REF!</definedName>
    <definedName name="PY_Market_Value_of_Equity" localSheetId="7">[22]Estado_Resultados!#REF!</definedName>
    <definedName name="PY_Market_Value_of_Equity" localSheetId="2">[22]Estado_Resultados!#REF!</definedName>
    <definedName name="PY_Market_Value_of_Equity" localSheetId="6">[22]Estado_Resultados!#REF!</definedName>
    <definedName name="PY_Market_Value_of_Equity">[22]Estado_Resultados!#REF!</definedName>
    <definedName name="PY_Marketable_Sec" localSheetId="7">#REF!</definedName>
    <definedName name="PY_Marketable_Sec" localSheetId="2">#REF!</definedName>
    <definedName name="PY_Marketable_Sec" localSheetId="6">#REF!</definedName>
    <definedName name="PY_Marketable_Sec">#REF!</definedName>
    <definedName name="PY_NET_INCOME">'[23]Income Statement'!$E$33</definedName>
    <definedName name="PY_NET_PROFIT" localSheetId="7">#REF!</definedName>
    <definedName name="PY_NET_PROFIT" localSheetId="2">#REF!</definedName>
    <definedName name="PY_NET_PROFIT" localSheetId="6">#REF!</definedName>
    <definedName name="PY_NET_PROFIT">#REF!</definedName>
    <definedName name="PY_Net_Revenue">'[21]Income Statement'!$E$7</definedName>
    <definedName name="PY_Operating_Inc" localSheetId="7">#REF!</definedName>
    <definedName name="PY_Operating_Inc" localSheetId="2">#REF!</definedName>
    <definedName name="PY_Operating_Inc" localSheetId="6">#REF!</definedName>
    <definedName name="PY_Operating_Inc">#REF!</definedName>
    <definedName name="PY_Operating_Income" localSheetId="7">#REF!</definedName>
    <definedName name="PY_Operating_Income" localSheetId="2">#REF!</definedName>
    <definedName name="PY_Operating_Income" localSheetId="6">#REF!</definedName>
    <definedName name="PY_Operating_Income">#REF!</definedName>
    <definedName name="PY_Other_Curr_Assets" localSheetId="7">#REF!</definedName>
    <definedName name="PY_Other_Curr_Assets" localSheetId="2">#REF!</definedName>
    <definedName name="PY_Other_Curr_Assets" localSheetId="6">#REF!</definedName>
    <definedName name="PY_Other_Curr_Assets">#REF!</definedName>
    <definedName name="PY_Other_Exp" localSheetId="7">#REF!</definedName>
    <definedName name="PY_Other_Exp" localSheetId="2">#REF!</definedName>
    <definedName name="PY_Other_Exp" localSheetId="6">#REF!</definedName>
    <definedName name="PY_Other_Exp">#REF!</definedName>
    <definedName name="PY_Other_LT_Assets" localSheetId="7">#REF!</definedName>
    <definedName name="PY_Other_LT_Assets" localSheetId="2">#REF!</definedName>
    <definedName name="PY_Other_LT_Assets" localSheetId="6">#REF!</definedName>
    <definedName name="PY_Other_LT_Assets">#REF!</definedName>
    <definedName name="PY_Other_LT_Liabilities" localSheetId="7">#REF!</definedName>
    <definedName name="PY_Other_LT_Liabilities" localSheetId="2">#REF!</definedName>
    <definedName name="PY_Other_LT_Liabilities" localSheetId="6">#REF!</definedName>
    <definedName name="PY_Other_LT_Liabilities">#REF!</definedName>
    <definedName name="PY_Preferred_Stock" localSheetId="7">#REF!</definedName>
    <definedName name="PY_Preferred_Stock" localSheetId="2">#REF!</definedName>
    <definedName name="PY_Preferred_Stock" localSheetId="6">#REF!</definedName>
    <definedName name="PY_Preferred_Stock">#REF!</definedName>
    <definedName name="PY_QUICK_ASSETS">'[21]Balance Sheet'!$D$11</definedName>
    <definedName name="PY_Ret_allow" localSheetId="7">#REF!</definedName>
    <definedName name="PY_Ret_allow" localSheetId="2">#REF!</definedName>
    <definedName name="PY_Ret_allow" localSheetId="6">#REF!</definedName>
    <definedName name="PY_Ret_allow">#REF!</definedName>
    <definedName name="PY_Ret_mnth" localSheetId="7">#REF!</definedName>
    <definedName name="PY_Ret_mnth" localSheetId="2">#REF!</definedName>
    <definedName name="PY_Ret_mnth" localSheetId="6">#REF!</definedName>
    <definedName name="PY_Ret_mnth">#REF!</definedName>
    <definedName name="PY_Ret_pd" localSheetId="7">#REF!</definedName>
    <definedName name="PY_Ret_pd" localSheetId="2">#REF!</definedName>
    <definedName name="PY_Ret_pd" localSheetId="6">#REF!</definedName>
    <definedName name="PY_Ret_pd">#REF!</definedName>
    <definedName name="PY_Retained_Earnings" localSheetId="7">#REF!</definedName>
    <definedName name="PY_Retained_Earnings" localSheetId="2">#REF!</definedName>
    <definedName name="PY_Retained_Earnings" localSheetId="6">#REF!</definedName>
    <definedName name="PY_Retained_Earnings">#REF!</definedName>
    <definedName name="PY_Returns" localSheetId="7">#REF!</definedName>
    <definedName name="PY_Returns" localSheetId="2">#REF!</definedName>
    <definedName name="PY_Returns" localSheetId="6">#REF!</definedName>
    <definedName name="PY_Returns">#REF!</definedName>
    <definedName name="PY_Selling" localSheetId="7">#REF!</definedName>
    <definedName name="PY_Selling" localSheetId="2">#REF!</definedName>
    <definedName name="PY_Selling" localSheetId="6">#REF!</definedName>
    <definedName name="PY_Selling">#REF!</definedName>
    <definedName name="PY_Tangible_Assets" localSheetId="7">#REF!</definedName>
    <definedName name="PY_Tangible_Assets" localSheetId="2">#REF!</definedName>
    <definedName name="PY_Tangible_Assets" localSheetId="6">#REF!</definedName>
    <definedName name="PY_Tangible_Assets">#REF!</definedName>
    <definedName name="PY_Tangible_Net_Worth" localSheetId="7">[22]Estado_Resultados!#REF!</definedName>
    <definedName name="PY_Tangible_Net_Worth" localSheetId="2">[22]Estado_Resultados!#REF!</definedName>
    <definedName name="PY_Tangible_Net_Worth" localSheetId="6">[22]Estado_Resultados!#REF!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7">[22]Estado_Resultados!#REF!</definedName>
    <definedName name="PY_Weighted_Average" localSheetId="2">[22]Estado_Resultados!#REF!</definedName>
    <definedName name="PY_Weighted_Average" localSheetId="6">[22]Estado_Resultados!#REF!</definedName>
    <definedName name="PY_Weighted_Average">[22]Estado_Resultados!#REF!</definedName>
    <definedName name="PY_Working_Capital" localSheetId="7">[22]Estado_Resultados!#REF!</definedName>
    <definedName name="PY_Working_Capital" localSheetId="2">[22]Estado_Resultados!#REF!</definedName>
    <definedName name="PY_Working_Capital" localSheetId="6">[22]Estado_Resultados!#REF!</definedName>
    <definedName name="PY_Working_Capital">[22]Estado_Resultados!#REF!</definedName>
    <definedName name="PY_Year_Income_Statement">'[21]Income Statement'!$E$3</definedName>
    <definedName name="PY2_Accounts_Receivable" localSheetId="7">[22]Balance_General!#REF!</definedName>
    <definedName name="PY2_Accounts_Receivable" localSheetId="2">[22]Balance_General!#REF!</definedName>
    <definedName name="PY2_Accounts_Receivable" localSheetId="6">[22]Balance_General!#REF!</definedName>
    <definedName name="PY2_Accounts_Receivable">[22]Balance_General!#REF!</definedName>
    <definedName name="PY2_Administration" localSheetId="7">[22]Estado_Resultados!#REF!</definedName>
    <definedName name="PY2_Administration" localSheetId="2">[22]Estado_Resultados!#REF!</definedName>
    <definedName name="PY2_Administration" localSheetId="6">[22]Estado_Resultados!#REF!</definedName>
    <definedName name="PY2_Administration">[22]Estado_Resultados!#REF!</definedName>
    <definedName name="PY2_Cash" localSheetId="7">[22]Balance_General!#REF!</definedName>
    <definedName name="PY2_Cash" localSheetId="2">[22]Balance_General!#REF!</definedName>
    <definedName name="PY2_Cash" localSheetId="6">[22]Balance_General!#REF!</definedName>
    <definedName name="PY2_Cash">[22]Balance_General!#REF!</definedName>
    <definedName name="PY2_Cash_Div_Dec" localSheetId="7">[22]Estado_Resultados!#REF!</definedName>
    <definedName name="PY2_Cash_Div_Dec" localSheetId="2">[22]Estado_Resultados!#REF!</definedName>
    <definedName name="PY2_Cash_Div_Dec" localSheetId="6">[22]Estado_Resultados!#REF!</definedName>
    <definedName name="PY2_Cash_Div_Dec">[22]Estado_Resultados!#REF!</definedName>
    <definedName name="PY2_CASH_DIVIDENDS_DECLARED__per_common_share" localSheetId="7">[22]Estado_Resultados!#REF!</definedName>
    <definedName name="PY2_CASH_DIVIDENDS_DECLARED__per_common_share" localSheetId="2">[22]Estado_Resultados!#REF!</definedName>
    <definedName name="PY2_CASH_DIVIDENDS_DECLARED__per_common_share" localSheetId="6">[22]Estado_Resultados!#REF!</definedName>
    <definedName name="PY2_CASH_DIVIDENDS_DECLARED__per_common_share">[22]Estado_Resultados!#REF!</definedName>
    <definedName name="PY2_Common_Equity" localSheetId="7">[22]Balance_General!#REF!</definedName>
    <definedName name="PY2_Common_Equity" localSheetId="2">[22]Balance_General!#REF!</definedName>
    <definedName name="PY2_Common_Equity" localSheetId="6">[22]Balance_General!#REF!</definedName>
    <definedName name="PY2_Common_Equity">[22]Balance_General!#REF!</definedName>
    <definedName name="PY2_Cost_of_Sales" localSheetId="7">[22]Estado_Resultados!#REF!</definedName>
    <definedName name="PY2_Cost_of_Sales" localSheetId="2">[22]Estado_Resultados!#REF!</definedName>
    <definedName name="PY2_Cost_of_Sales" localSheetId="6">[22]Estado_Resultados!#REF!</definedName>
    <definedName name="PY2_Cost_of_Sales">[22]Estado_Resultados!#REF!</definedName>
    <definedName name="PY2_Current_Liabilities" localSheetId="7">[22]Balance_General!#REF!</definedName>
    <definedName name="PY2_Current_Liabilities" localSheetId="2">[22]Balance_General!#REF!</definedName>
    <definedName name="PY2_Current_Liabilities" localSheetId="6">[22]Balance_General!#REF!</definedName>
    <definedName name="PY2_Current_Liabilities">[22]Balance_General!#REF!</definedName>
    <definedName name="PY2_Depreciation" localSheetId="7">[22]Estado_Resultados!#REF!</definedName>
    <definedName name="PY2_Depreciation" localSheetId="2">[22]Estado_Resultados!#REF!</definedName>
    <definedName name="PY2_Depreciation" localSheetId="6">[22]Estado_Resultados!#REF!</definedName>
    <definedName name="PY2_Depreciation">[22]Estado_Resultados!#REF!</definedName>
    <definedName name="PY2_Disc._Ops.">'[23]Income Statement'!$L$27</definedName>
    <definedName name="PY2_Earnings_per_share" localSheetId="7">[22]Razones!#REF!</definedName>
    <definedName name="PY2_Earnings_per_share" localSheetId="2">[22]Razones!#REF!</definedName>
    <definedName name="PY2_Earnings_per_share" localSheetId="6">[22]Razones!#REF!</definedName>
    <definedName name="PY2_Earnings_per_share">[22]Razones!#REF!</definedName>
    <definedName name="PY2_Extraord.">'[23]Income Statement'!$L$31</definedName>
    <definedName name="PY2_Gross_Profit" localSheetId="7">[22]Estado_Resultados!#REF!</definedName>
    <definedName name="PY2_Gross_Profit" localSheetId="2">[22]Estado_Resultados!#REF!</definedName>
    <definedName name="PY2_Gross_Profit" localSheetId="6">[22]Estado_Resultados!#REF!</definedName>
    <definedName name="PY2_Gross_Profit">[22]Estado_Resultados!#REF!</definedName>
    <definedName name="PY2_INC_AFT_TAX">'[21]Income Statement'!$L$25</definedName>
    <definedName name="PY2_INC_BEF_EXTRAORD">'[23]Income Statement'!$L$29</definedName>
    <definedName name="PY2_Inc_Bef_Tax" localSheetId="7">[22]Estado_Resultados!#REF!</definedName>
    <definedName name="PY2_Inc_Bef_Tax" localSheetId="2">[22]Estado_Resultados!#REF!</definedName>
    <definedName name="PY2_Inc_Bef_Tax" localSheetId="6">[22]Estado_Resultados!#REF!</definedName>
    <definedName name="PY2_Inc_Bef_Tax">[22]Estado_Resultados!#REF!</definedName>
    <definedName name="PY2_Intangible_Assets" localSheetId="7">[22]Balance_General!#REF!</definedName>
    <definedName name="PY2_Intangible_Assets" localSheetId="2">[22]Balance_General!#REF!</definedName>
    <definedName name="PY2_Intangible_Assets" localSheetId="6">[22]Balance_General!#REF!</definedName>
    <definedName name="PY2_Intangible_Assets">[22]Balance_General!#REF!</definedName>
    <definedName name="PY2_Interest_Expense" localSheetId="7">[22]Estado_Resultados!#REF!</definedName>
    <definedName name="PY2_Interest_Expense" localSheetId="2">[22]Estado_Resultados!#REF!</definedName>
    <definedName name="PY2_Interest_Expense" localSheetId="6">[22]Estado_Resultados!#REF!</definedName>
    <definedName name="PY2_Interest_Expense">[22]Estado_Resultados!#REF!</definedName>
    <definedName name="PY2_Inventory" localSheetId="7">[22]Balance_General!#REF!</definedName>
    <definedName name="PY2_Inventory" localSheetId="2">[22]Balance_General!#REF!</definedName>
    <definedName name="PY2_Inventory" localSheetId="6">[22]Balance_General!#REF!</definedName>
    <definedName name="PY2_Inventory">[22]Balance_General!#REF!</definedName>
    <definedName name="PY2_LIABIL_EQUITY" localSheetId="7">[22]Balance_General!#REF!</definedName>
    <definedName name="PY2_LIABIL_EQUITY" localSheetId="2">[22]Balance_General!#REF!</definedName>
    <definedName name="PY2_LIABIL_EQUITY" localSheetId="6">[22]Balance_General!#REF!</definedName>
    <definedName name="PY2_LIABIL_EQUITY">[22]Balance_General!#REF!</definedName>
    <definedName name="PY2_Long_term_Debt__excl_Dfd_Taxes" localSheetId="7">[22]Balance_General!#REF!</definedName>
    <definedName name="PY2_Long_term_Debt__excl_Dfd_Taxes" localSheetId="2">[22]Balance_General!#REF!</definedName>
    <definedName name="PY2_Long_term_Debt__excl_Dfd_Taxes" localSheetId="6">[22]Balance_General!#REF!</definedName>
    <definedName name="PY2_Long_term_Debt__excl_Dfd_Taxes">[22]Balance_General!#REF!</definedName>
    <definedName name="PY2_LT_Debt" localSheetId="7">[22]Balance_General!#REF!</definedName>
    <definedName name="PY2_LT_Debt" localSheetId="2">[22]Balance_General!#REF!</definedName>
    <definedName name="PY2_LT_Debt" localSheetId="6">[22]Balance_General!#REF!</definedName>
    <definedName name="PY2_LT_Debt">[22]Balance_General!#REF!</definedName>
    <definedName name="PY2_Market_Value_of_Equity" localSheetId="7">[22]Estado_Resultados!#REF!</definedName>
    <definedName name="PY2_Market_Value_of_Equity" localSheetId="2">[22]Estado_Resultados!#REF!</definedName>
    <definedName name="PY2_Market_Value_of_Equity" localSheetId="6">[22]Estado_Resultados!#REF!</definedName>
    <definedName name="PY2_Market_Value_of_Equity">[22]Estado_Resultados!#REF!</definedName>
    <definedName name="PY2_Marketable_Sec" localSheetId="7">[22]Balance_General!#REF!</definedName>
    <definedName name="PY2_Marketable_Sec" localSheetId="2">[22]Balance_General!#REF!</definedName>
    <definedName name="PY2_Marketable_Sec" localSheetId="6">[22]Balance_General!#REF!</definedName>
    <definedName name="PY2_Marketable_Sec">[22]Balance_General!#REF!</definedName>
    <definedName name="PY2_NET_INCOME">'[23]Income Statement'!$L$33</definedName>
    <definedName name="PY2_NET_PROFIT" localSheetId="7">[22]Estado_Resultados!#REF!</definedName>
    <definedName name="PY2_NET_PROFIT" localSheetId="2">[22]Estado_Resultados!#REF!</definedName>
    <definedName name="PY2_NET_PROFIT" localSheetId="6">[22]Estado_Resultados!#REF!</definedName>
    <definedName name="PY2_NET_PROFIT">[22]Estado_Resultados!#REF!</definedName>
    <definedName name="PY2_Net_Revenue" localSheetId="7">[22]Estado_Resultados!#REF!</definedName>
    <definedName name="PY2_Net_Revenue" localSheetId="2">[22]Estado_Resultados!#REF!</definedName>
    <definedName name="PY2_Net_Revenue" localSheetId="6">[22]Estado_Resultados!#REF!</definedName>
    <definedName name="PY2_Net_Revenue">[22]Estado_Resultados!#REF!</definedName>
    <definedName name="PY2_Operating_Inc" localSheetId="7">[22]Estado_Resultados!#REF!</definedName>
    <definedName name="PY2_Operating_Inc" localSheetId="2">[22]Estado_Resultados!#REF!</definedName>
    <definedName name="PY2_Operating_Inc" localSheetId="6">[22]Estado_Resultados!#REF!</definedName>
    <definedName name="PY2_Operating_Inc">[22]Estado_Resultados!#REF!</definedName>
    <definedName name="PY2_Operating_Income" localSheetId="7">[22]Estado_Resultados!#REF!</definedName>
    <definedName name="PY2_Operating_Income" localSheetId="2">[22]Estado_Resultados!#REF!</definedName>
    <definedName name="PY2_Operating_Income" localSheetId="6">[22]Estado_Resultados!#REF!</definedName>
    <definedName name="PY2_Operating_Income">[22]Estado_Resultados!#REF!</definedName>
    <definedName name="PY2_Other_Curr_Assets" localSheetId="7">[22]Balance_General!#REF!</definedName>
    <definedName name="PY2_Other_Curr_Assets" localSheetId="2">[22]Balance_General!#REF!</definedName>
    <definedName name="PY2_Other_Curr_Assets" localSheetId="6">[22]Balance_General!#REF!</definedName>
    <definedName name="PY2_Other_Curr_Assets">[22]Balance_General!#REF!</definedName>
    <definedName name="PY2_Other_Exp." localSheetId="7">[22]Estado_Resultados!#REF!</definedName>
    <definedName name="PY2_Other_Exp." localSheetId="2">[22]Estado_Resultados!#REF!</definedName>
    <definedName name="PY2_Other_Exp." localSheetId="6">[22]Estado_Resultados!#REF!</definedName>
    <definedName name="PY2_Other_Exp.">[22]Estado_Resultados!#REF!</definedName>
    <definedName name="PY2_Other_LT_Assets" localSheetId="7">[22]Balance_General!#REF!</definedName>
    <definedName name="PY2_Other_LT_Assets" localSheetId="2">[22]Balance_General!#REF!</definedName>
    <definedName name="PY2_Other_LT_Assets" localSheetId="6">[22]Balance_General!#REF!</definedName>
    <definedName name="PY2_Other_LT_Assets">[22]Balance_General!#REF!</definedName>
    <definedName name="PY2_Other_LT_Liabilities" localSheetId="7">[22]Balance_General!#REF!</definedName>
    <definedName name="PY2_Other_LT_Liabilities" localSheetId="2">[22]Balance_General!#REF!</definedName>
    <definedName name="PY2_Other_LT_Liabilities" localSheetId="6">[22]Balance_General!#REF!</definedName>
    <definedName name="PY2_Other_LT_Liabilities">[22]Balance_General!#REF!</definedName>
    <definedName name="PY2_Preferred_Stock" localSheetId="7">[22]Balance_General!#REF!</definedName>
    <definedName name="PY2_Preferred_Stock" localSheetId="2">[22]Balance_General!#REF!</definedName>
    <definedName name="PY2_Preferred_Stock" localSheetId="6">[22]Balance_General!#REF!</definedName>
    <definedName name="PY2_Preferred_Stock">[22]Balance_General!#REF!</definedName>
    <definedName name="PY2_QUICK_ASSETS" localSheetId="7">[22]Balance_General!#REF!</definedName>
    <definedName name="PY2_QUICK_ASSETS" localSheetId="2">[22]Balance_General!#REF!</definedName>
    <definedName name="PY2_QUICK_ASSETS" localSheetId="6">[22]Balance_General!#REF!</definedName>
    <definedName name="PY2_QUICK_ASSETS">[22]Balance_General!#REF!</definedName>
    <definedName name="PY2_Retained_Earnings" localSheetId="7">[22]Balance_General!#REF!</definedName>
    <definedName name="PY2_Retained_Earnings" localSheetId="2">[22]Balance_General!#REF!</definedName>
    <definedName name="PY2_Retained_Earnings" localSheetId="6">[22]Balance_General!#REF!</definedName>
    <definedName name="PY2_Retained_Earnings">[22]Balance_General!#REF!</definedName>
    <definedName name="PY2_Selling" localSheetId="7">[22]Estado_Resultados!#REF!</definedName>
    <definedName name="PY2_Selling" localSheetId="2">[22]Estado_Resultados!#REF!</definedName>
    <definedName name="PY2_Selling" localSheetId="6">[22]Estado_Resultados!#REF!</definedName>
    <definedName name="PY2_Selling">[22]Estado_Resultados!#REF!</definedName>
    <definedName name="PY2_Tangible_Assets" localSheetId="7">[22]Balance_General!#REF!</definedName>
    <definedName name="PY2_Tangible_Assets" localSheetId="2">[22]Balance_General!#REF!</definedName>
    <definedName name="PY2_Tangible_Assets" localSheetId="6">[22]Balance_General!#REF!</definedName>
    <definedName name="PY2_Tangible_Assets">[22]Balance_General!#REF!</definedName>
    <definedName name="PY2_Tangible_Net_Worth" localSheetId="7">[22]Estado_Resultados!#REF!</definedName>
    <definedName name="PY2_Tangible_Net_Worth" localSheetId="2">[22]Estado_Resultados!#REF!</definedName>
    <definedName name="PY2_Tangible_Net_Worth" localSheetId="6">[22]Estado_Resultados!#REF!</definedName>
    <definedName name="PY2_Tangible_Net_Worth">[22]Estado_Resultados!#REF!</definedName>
    <definedName name="PY2_Taxes" localSheetId="7">[22]Estado_Resultados!#REF!</definedName>
    <definedName name="PY2_Taxes" localSheetId="2">[22]Estado_Resultados!#REF!</definedName>
    <definedName name="PY2_Taxes" localSheetId="6">[22]Estado_Resultados!#REF!</definedName>
    <definedName name="PY2_Taxes">[22]Estado_Resultados!#REF!</definedName>
    <definedName name="PY2_TOTAL_ASSETS" localSheetId="7">[22]Balance_General!#REF!</definedName>
    <definedName name="PY2_TOTAL_ASSETS" localSheetId="2">[22]Balance_General!#REF!</definedName>
    <definedName name="PY2_TOTAL_ASSETS" localSheetId="6">[22]Balance_General!#REF!</definedName>
    <definedName name="PY2_TOTAL_ASSETS">[22]Balance_General!#REF!</definedName>
    <definedName name="PY2_TOTAL_CURR_ASSETS" localSheetId="7">[22]Balance_General!#REF!</definedName>
    <definedName name="PY2_TOTAL_CURR_ASSETS" localSheetId="2">[22]Balance_General!#REF!</definedName>
    <definedName name="PY2_TOTAL_CURR_ASSETS" localSheetId="6">[22]Balance_General!#REF!</definedName>
    <definedName name="PY2_TOTAL_CURR_ASSETS">[22]Balance_General!#REF!</definedName>
    <definedName name="PY2_TOTAL_DEBT" localSheetId="7">[22]Balance_General!#REF!</definedName>
    <definedName name="PY2_TOTAL_DEBT" localSheetId="2">[22]Balance_General!#REF!</definedName>
    <definedName name="PY2_TOTAL_DEBT" localSheetId="6">[22]Balance_General!#REF!</definedName>
    <definedName name="PY2_TOTAL_DEBT">[22]Balance_General!#REF!</definedName>
    <definedName name="PY2_TOTAL_EQUITY" localSheetId="7">[22]Balance_General!#REF!</definedName>
    <definedName name="PY2_TOTAL_EQUITY" localSheetId="2">[22]Balance_General!#REF!</definedName>
    <definedName name="PY2_TOTAL_EQUITY" localSheetId="6">[22]Balance_General!#REF!</definedName>
    <definedName name="PY2_TOTAL_EQUITY">[22]Balance_General!#REF!</definedName>
    <definedName name="PY2_Trade_Payables" localSheetId="7">[22]Balance_General!#REF!</definedName>
    <definedName name="PY2_Trade_Payables" localSheetId="2">[22]Balance_General!#REF!</definedName>
    <definedName name="PY2_Trade_Payables" localSheetId="6">[22]Balance_General!#REF!</definedName>
    <definedName name="PY2_Trade_Payables">[22]Balance_General!#REF!</definedName>
    <definedName name="PY2_Weighted_Average" localSheetId="7">[22]Estado_Resultados!#REF!</definedName>
    <definedName name="PY2_Weighted_Average" localSheetId="2">[22]Estado_Resultados!#REF!</definedName>
    <definedName name="PY2_Weighted_Average" localSheetId="6">[22]Estado_Resultados!#REF!</definedName>
    <definedName name="PY2_Weighted_Average">[22]Estado_Resultados!#REF!</definedName>
    <definedName name="PY2_Working_Capital" localSheetId="7">[22]Estado_Resultados!#REF!</definedName>
    <definedName name="PY2_Working_Capital" localSheetId="2">[22]Estado_Resultados!#REF!</definedName>
    <definedName name="PY2_Working_Capital" localSheetId="6">[22]Estado_Resultados!#REF!</definedName>
    <definedName name="PY2_Working_Capital">[22]Estado_Resultados!#REF!</definedName>
    <definedName name="PY2_Year_Income_Statement" localSheetId="7">[22]Estado_Resultados!#REF!</definedName>
    <definedName name="PY2_Year_Income_Statement" localSheetId="2">[22]Estado_Resultados!#REF!</definedName>
    <definedName name="PY2_Year_Income_Statement" localSheetId="6">[22]Estado_Resultados!#REF!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7">#REF!</definedName>
    <definedName name="PY3_Intangible_Assets" localSheetId="2">#REF!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7">#REF!</definedName>
    <definedName name="PY3_Marketable_Sec" localSheetId="2">#REF!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7">#REF!</definedName>
    <definedName name="PY3_Other_Curr_Assets" localSheetId="2">#REF!</definedName>
    <definedName name="PY3_Other_Curr_Assets" localSheetId="6">#REF!</definedName>
    <definedName name="PY3_Other_Curr_Assets">#REF!</definedName>
    <definedName name="PY3_Other_Exp.">'[23]Income Statement'!$S$14</definedName>
    <definedName name="PY3_Other_LT_Assets" localSheetId="7">#REF!</definedName>
    <definedName name="PY3_Other_LT_Assets" localSheetId="2">#REF!</definedName>
    <definedName name="PY3_Other_LT_Assets" localSheetId="6">#REF!</definedName>
    <definedName name="PY3_Other_LT_Assets">#REF!</definedName>
    <definedName name="PY3_Other_LT_Liabilities" localSheetId="7">#REF!</definedName>
    <definedName name="PY3_Other_LT_Liabilities" localSheetId="2">#REF!</definedName>
    <definedName name="PY3_Other_LT_Liabilities" localSheetId="6">#REF!</definedName>
    <definedName name="PY3_Other_LT_Liabilities">#REF!</definedName>
    <definedName name="PY3_Preferred_Stock" localSheetId="7">#REF!</definedName>
    <definedName name="PY3_Preferred_Stock" localSheetId="2">#REF!</definedName>
    <definedName name="PY3_Preferred_Stock" localSheetId="6">#REF!</definedName>
    <definedName name="PY3_Preferred_Stock">#REF!</definedName>
    <definedName name="PY3_QUICK_ASSETS">'[21]Balance Sheet'!$P$11</definedName>
    <definedName name="PY3_Retained_Earnings" localSheetId="7">#REF!</definedName>
    <definedName name="PY3_Retained_Earnings" localSheetId="2">#REF!</definedName>
    <definedName name="PY3_Retained_Earnings" localSheetId="6">#REF!</definedName>
    <definedName name="PY3_Retained_Earnings">#REF!</definedName>
    <definedName name="PY3_Selling">'[23]Income Statement'!$S$13</definedName>
    <definedName name="PY3_Tangible_Assets" localSheetId="7">#REF!</definedName>
    <definedName name="PY3_Tangible_Assets" localSheetId="2">#REF!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7">#REF!</definedName>
    <definedName name="PY4_Intangible_Assets" localSheetId="2">#REF!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7">#REF!</definedName>
    <definedName name="PY4_Marketable_Sec" localSheetId="2">#REF!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7">#REF!</definedName>
    <definedName name="PY4_Other_Cur_Assets" localSheetId="2">#REF!</definedName>
    <definedName name="PY4_Other_Cur_Assets" localSheetId="6">#REF!</definedName>
    <definedName name="PY4_Other_Cur_Assets">#REF!</definedName>
    <definedName name="PY4_Other_Exp.">'[23]Income Statement'!$U$14</definedName>
    <definedName name="PY4_Other_LT_Assets" localSheetId="7">#REF!</definedName>
    <definedName name="PY4_Other_LT_Assets" localSheetId="2">#REF!</definedName>
    <definedName name="PY4_Other_LT_Assets" localSheetId="6">#REF!</definedName>
    <definedName name="PY4_Other_LT_Assets">#REF!</definedName>
    <definedName name="PY4_Other_LT_Liabilities" localSheetId="7">#REF!</definedName>
    <definedName name="PY4_Other_LT_Liabilities" localSheetId="2">#REF!</definedName>
    <definedName name="PY4_Other_LT_Liabilities" localSheetId="6">#REF!</definedName>
    <definedName name="PY4_Other_LT_Liabilities">#REF!</definedName>
    <definedName name="PY4_Preferred_Stock" localSheetId="7">#REF!</definedName>
    <definedName name="PY4_Preferred_Stock" localSheetId="2">#REF!</definedName>
    <definedName name="PY4_Preferred_Stock" localSheetId="6">#REF!</definedName>
    <definedName name="PY4_Preferred_Stock">#REF!</definedName>
    <definedName name="PY4_QUICK_ASSETS">'[21]Balance Sheet'!$Q$11</definedName>
    <definedName name="PY4_Retained_Earnings" localSheetId="7">#REF!</definedName>
    <definedName name="PY4_Retained_Earnings" localSheetId="2">#REF!</definedName>
    <definedName name="PY4_Retained_Earnings" localSheetId="6">#REF!</definedName>
    <definedName name="PY4_Retained_Earnings">#REF!</definedName>
    <definedName name="PY4_Selling">'[23]Income Statement'!$U$13</definedName>
    <definedName name="PY4_Tangible_Assets" localSheetId="7">#REF!</definedName>
    <definedName name="PY4_Tangible_Assets" localSheetId="2">#REF!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7">#REF!</definedName>
    <definedName name="PY5_Accounts_Receivable" localSheetId="2">#REF!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7">#REF!</definedName>
    <definedName name="PY5_Intangible_Assets" localSheetId="2">#REF!</definedName>
    <definedName name="PY5_Intangible_Assets" localSheetId="6">#REF!</definedName>
    <definedName name="PY5_Intangible_Assets">#REF!</definedName>
    <definedName name="PY5_Interest_Expense">'[21]Income Statement'!$W$19</definedName>
    <definedName name="PY5_Inventory" localSheetId="7">#REF!</definedName>
    <definedName name="PY5_Inventory" localSheetId="2">#REF!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7">#REF!</definedName>
    <definedName name="PY5_Marketable_Sec" localSheetId="2">#REF!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7">#REF!</definedName>
    <definedName name="PY5_Other_Curr_Assets" localSheetId="2">#REF!</definedName>
    <definedName name="PY5_Other_Curr_Assets" localSheetId="6">#REF!</definedName>
    <definedName name="PY5_Other_Curr_Assets">#REF!</definedName>
    <definedName name="PY5_Other_Exp.">'[23]Income Statement'!$W$14</definedName>
    <definedName name="PY5_Other_LT_Assets" localSheetId="7">#REF!</definedName>
    <definedName name="PY5_Other_LT_Assets" localSheetId="2">#REF!</definedName>
    <definedName name="PY5_Other_LT_Assets" localSheetId="6">#REF!</definedName>
    <definedName name="PY5_Other_LT_Assets">#REF!</definedName>
    <definedName name="PY5_Other_LT_Liabilities" localSheetId="7">#REF!</definedName>
    <definedName name="PY5_Other_LT_Liabilities" localSheetId="2">#REF!</definedName>
    <definedName name="PY5_Other_LT_Liabilities" localSheetId="6">#REF!</definedName>
    <definedName name="PY5_Other_LT_Liabilities">#REF!</definedName>
    <definedName name="PY5_Preferred_Stock" localSheetId="7">#REF!</definedName>
    <definedName name="PY5_Preferred_Stock" localSheetId="2">#REF!</definedName>
    <definedName name="PY5_Preferred_Stock" localSheetId="6">#REF!</definedName>
    <definedName name="PY5_Preferred_Stock">#REF!</definedName>
    <definedName name="PY5_QUICK_ASSETS">'[21]Balance Sheet'!$R$11</definedName>
    <definedName name="PY5_Retained_Earnings" localSheetId="7">#REF!</definedName>
    <definedName name="PY5_Retained_Earnings" localSheetId="2">#REF!</definedName>
    <definedName name="PY5_Retained_Earnings" localSheetId="6">#REF!</definedName>
    <definedName name="PY5_Retained_Earnings">#REF!</definedName>
    <definedName name="PY5_Selling">'[23]Income Statement'!$W$13</definedName>
    <definedName name="PY5_Tangible_Assets" localSheetId="7">#REF!</definedName>
    <definedName name="PY5_Tangible_Assets" localSheetId="2">#REF!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7">#REF!</definedName>
    <definedName name="QGPL_CLTESLB" localSheetId="2">#REF!</definedName>
    <definedName name="QGPL_CLTESLB" localSheetId="6">#REF!</definedName>
    <definedName name="QGPL_CLTESLB">#REF!</definedName>
    <definedName name="quarter" localSheetId="7">#REF!</definedName>
    <definedName name="quarter" localSheetId="2">#REF!</definedName>
    <definedName name="quarter" localSheetId="6">#REF!</definedName>
    <definedName name="quarter">#REF!</definedName>
    <definedName name="R_Factor" localSheetId="7">#REF!</definedName>
    <definedName name="R_Factor" localSheetId="2">#REF!</definedName>
    <definedName name="R_Factor" localSheetId="6">#REF!</definedName>
    <definedName name="R_Factor">#REF!</definedName>
    <definedName name="R_Factor_AR_Balance" localSheetId="7">#REF!</definedName>
    <definedName name="R_Factor_AR_Balance" localSheetId="2">#REF!</definedName>
    <definedName name="R_Factor_AR_Balance" localSheetId="6">#REF!</definedName>
    <definedName name="R_Factor_AR_Balance">#REF!</definedName>
    <definedName name="R_Factor_SRD" localSheetId="7">#REF!</definedName>
    <definedName name="R_Factor_SRD" localSheetId="2">#REF!</definedName>
    <definedName name="R_Factor_SRD" localSheetId="6">#REF!</definedName>
    <definedName name="R_Factor_SRD">#REF!</definedName>
    <definedName name="rdos" localSheetId="7">[36]BG!#REF!</definedName>
    <definedName name="rdos" localSheetId="2">[36]BG!#REF!</definedName>
    <definedName name="rdos" localSheetId="6">[36]BG!#REF!</definedName>
    <definedName name="rdos">[36]BG!#REF!</definedName>
    <definedName name="Residual_difference" localSheetId="7">'[9]Cálculo del Exceso'!#REF!</definedName>
    <definedName name="Residual_difference" localSheetId="2">'[9]Cálculo del Exceso'!#REF!</definedName>
    <definedName name="Residual_difference" localSheetId="6">'[9]Cálculo del Exceso'!#REF!</definedName>
    <definedName name="Residual_difference">'[9]Cálculo del Exceso'!#REF!</definedName>
    <definedName name="resumen" localSheetId="7" hidden="1">'[37]Sumaria de Confirmaciones'!#REF!</definedName>
    <definedName name="resumen" localSheetId="2" hidden="1">'[37]Sumaria de Confirmaciones'!#REF!</definedName>
    <definedName name="resumen" localSheetId="6" hidden="1">'[37]Sumaria de Confirmaciones'!#REF!</definedName>
    <definedName name="resumen" hidden="1">'[37]Sumaria de Confirmaciones'!#REF!</definedName>
    <definedName name="Ret_Allowance" localSheetId="7">#REF!</definedName>
    <definedName name="Ret_Allowance" localSheetId="2">#REF!</definedName>
    <definedName name="Ret_Allowance" localSheetId="6">#REF!</definedName>
    <definedName name="Ret_Allowance">#REF!</definedName>
    <definedName name="REUMEN" localSheetId="7">'[38]Cos-nue'!#REF!</definedName>
    <definedName name="REUMEN" localSheetId="2">'[38]Cos-nue'!#REF!</definedName>
    <definedName name="REUMEN" localSheetId="6">'[38]Cos-nue'!#REF!</definedName>
    <definedName name="REUMEN">'[38]Cos-nue'!#REF!</definedName>
    <definedName name="roie" localSheetId="7">#REF!</definedName>
    <definedName name="roie" localSheetId="2">#REF!</definedName>
    <definedName name="roie" localSheetId="6">#REF!</definedName>
    <definedName name="roie">#REF!</definedName>
    <definedName name="rr" localSheetId="7">[22]Estado_Resultados!#REF!</definedName>
    <definedName name="rr" localSheetId="2">[22]Estado_Resultados!#REF!</definedName>
    <definedName name="rr" localSheetId="6">[22]Estado_Resultados!#REF!</definedName>
    <definedName name="rr">[22]Estado_Resultados!#REF!</definedName>
    <definedName name="rt" localSheetId="7">#REF!</definedName>
    <definedName name="rt" localSheetId="2">#REF!</definedName>
    <definedName name="rt" localSheetId="6">#REF!</definedName>
    <definedName name="rt">#REF!</definedName>
    <definedName name="rte" localSheetId="7">#REF!</definedName>
    <definedName name="rte" localSheetId="2">#REF!</definedName>
    <definedName name="rte" localSheetId="6">#REF!</definedName>
    <definedName name="rte">#REF!</definedName>
    <definedName name="s">'[4]Income SAP N S H'!$B$180:$F$279</definedName>
    <definedName name="S_AcctDes" localSheetId="7">#REF!</definedName>
    <definedName name="S_AcctDes" localSheetId="2">#REF!</definedName>
    <definedName name="S_AcctDes" localSheetId="6">#REF!</definedName>
    <definedName name="S_AcctDes">#REF!</definedName>
    <definedName name="S_Adjust" localSheetId="7">#REF!</definedName>
    <definedName name="S_Adjust" localSheetId="2">#REF!</definedName>
    <definedName name="S_Adjust" localSheetId="6">#REF!</definedName>
    <definedName name="S_Adjust">#REF!</definedName>
    <definedName name="S_Adjust_Data">'[32]TB - BG'!$I$1:$I$32</definedName>
    <definedName name="S_Adjust_GT" localSheetId="7">'[32]TB - EERR'!#REF!</definedName>
    <definedName name="S_Adjust_GT" localSheetId="2">'[32]TB - EERR'!#REF!</definedName>
    <definedName name="S_Adjust_GT" localSheetId="6">'[32]TB - EERR'!#REF!</definedName>
    <definedName name="S_Adjust_GT">'[32]TB - EERR'!#REF!</definedName>
    <definedName name="S_AJE_Tot" localSheetId="7">#REF!</definedName>
    <definedName name="S_AJE_Tot" localSheetId="2">#REF!</definedName>
    <definedName name="S_AJE_Tot" localSheetId="6">#REF!</definedName>
    <definedName name="S_AJE_Tot">#REF!</definedName>
    <definedName name="S_AJE_Tot_Data">'[32]TB - BG'!$H$1:$H$32</definedName>
    <definedName name="S_AJE_Tot_GT" localSheetId="7">'[32]TB - EERR'!#REF!</definedName>
    <definedName name="S_AJE_Tot_GT" localSheetId="2">'[32]TB - EERR'!#REF!</definedName>
    <definedName name="S_AJE_Tot_GT" localSheetId="6">'[32]TB - EERR'!#REF!</definedName>
    <definedName name="S_AJE_Tot_GT">'[32]TB - EERR'!#REF!</definedName>
    <definedName name="S_CompNum" localSheetId="7">#REF!</definedName>
    <definedName name="S_CompNum" localSheetId="2">#REF!</definedName>
    <definedName name="S_CompNum" localSheetId="6">#REF!</definedName>
    <definedName name="S_CompNum">#REF!</definedName>
    <definedName name="S_CY_Beg" localSheetId="7">#REF!</definedName>
    <definedName name="S_CY_Beg" localSheetId="2">#REF!</definedName>
    <definedName name="S_CY_Beg" localSheetId="6">#REF!</definedName>
    <definedName name="S_CY_Beg">#REF!</definedName>
    <definedName name="S_CY_Beg_Data">'[32]TB - BG'!$F$1:$F$32</definedName>
    <definedName name="S_CY_Beg_GT" localSheetId="7">'[32]TB - EERR'!#REF!</definedName>
    <definedName name="S_CY_Beg_GT" localSheetId="2">'[32]TB - EERR'!#REF!</definedName>
    <definedName name="S_CY_Beg_GT" localSheetId="6">'[32]TB - EERR'!#REF!</definedName>
    <definedName name="S_CY_Beg_GT">'[32]TB - EERR'!#REF!</definedName>
    <definedName name="S_CY_End" localSheetId="7">#REF!</definedName>
    <definedName name="S_CY_End" localSheetId="2">#REF!</definedName>
    <definedName name="S_CY_End" localSheetId="6">#REF!</definedName>
    <definedName name="S_CY_End">#REF!</definedName>
    <definedName name="S_CY_End_Data">'[32]TB - BG'!$K$1:$K$32</definedName>
    <definedName name="S_CY_End_GT" localSheetId="7">'[32]TB - EERR'!#REF!</definedName>
    <definedName name="S_CY_End_GT" localSheetId="2">'[32]TB - EERR'!#REF!</definedName>
    <definedName name="S_CY_End_GT" localSheetId="6">'[32]TB - EERR'!#REF!</definedName>
    <definedName name="S_CY_End_GT">'[32]TB - EERR'!#REF!</definedName>
    <definedName name="S_Diff_Amt" localSheetId="7">#REF!</definedName>
    <definedName name="S_Diff_Amt" localSheetId="2">#REF!</definedName>
    <definedName name="S_Diff_Amt" localSheetId="6">#REF!</definedName>
    <definedName name="S_Diff_Amt">#REF!</definedName>
    <definedName name="S_Diff_Pct" localSheetId="7">#REF!</definedName>
    <definedName name="S_Diff_Pct" localSheetId="2">#REF!</definedName>
    <definedName name="S_Diff_Pct" localSheetId="6">#REF!</definedName>
    <definedName name="S_Diff_Pct">#REF!</definedName>
    <definedName name="S_GrpNum" localSheetId="7">#REF!</definedName>
    <definedName name="S_GrpNum" localSheetId="2">#REF!</definedName>
    <definedName name="S_GrpNum" localSheetId="6">#REF!</definedName>
    <definedName name="S_GrpNum">#REF!</definedName>
    <definedName name="S_Headings" localSheetId="7">#REF!</definedName>
    <definedName name="S_Headings" localSheetId="2">#REF!</definedName>
    <definedName name="S_Headings" localSheetId="6">#REF!</definedName>
    <definedName name="S_Headings">#REF!</definedName>
    <definedName name="S_KeyValue" localSheetId="7">#REF!</definedName>
    <definedName name="S_KeyValue" localSheetId="2">#REF!</definedName>
    <definedName name="S_KeyValue" localSheetId="6">#REF!</definedName>
    <definedName name="S_KeyValue">#REF!</definedName>
    <definedName name="S_PY_End" localSheetId="7">#REF!</definedName>
    <definedName name="S_PY_End" localSheetId="2">#REF!</definedName>
    <definedName name="S_PY_End" localSheetId="6">#REF!</definedName>
    <definedName name="S_PY_End">#REF!</definedName>
    <definedName name="S_PY_End_Data">'[32]TB - BG'!$M$1:$M$32</definedName>
    <definedName name="S_PY_End_GT" localSheetId="7">'[32]TB - EERR'!#REF!</definedName>
    <definedName name="S_PY_End_GT" localSheetId="2">'[32]TB - EERR'!#REF!</definedName>
    <definedName name="S_PY_End_GT" localSheetId="6">'[32]TB - EERR'!#REF!</definedName>
    <definedName name="S_PY_End_GT">'[32]TB - EERR'!#REF!</definedName>
    <definedName name="S_RJE_Tot" localSheetId="7">#REF!</definedName>
    <definedName name="S_RJE_Tot" localSheetId="2">#REF!</definedName>
    <definedName name="S_RJE_Tot" localSheetId="6">#REF!</definedName>
    <definedName name="S_RJE_Tot">#REF!</definedName>
    <definedName name="S_RJE_Tot_Data">'[32]TB - BG'!$J$1:$J$32</definedName>
    <definedName name="S_RJE_Tot_GT" localSheetId="7">'[32]TB - EERR'!#REF!</definedName>
    <definedName name="S_RJE_Tot_GT" localSheetId="2">'[32]TB - EERR'!#REF!</definedName>
    <definedName name="S_RJE_Tot_GT" localSheetId="6">'[32]TB - EERR'!#REF!</definedName>
    <definedName name="S_RJE_Tot_GT">'[32]TB - EERR'!#REF!</definedName>
    <definedName name="S_RowNum" localSheetId="7">#REF!</definedName>
    <definedName name="S_RowNum" localSheetId="2">#REF!</definedName>
    <definedName name="S_RowNum" localSheetId="6">#REF!</definedName>
    <definedName name="S_RowNum">#REF!</definedName>
    <definedName name="sad" localSheetId="7">'[9]Cálculo del Exceso'!#REF!</definedName>
    <definedName name="sad" localSheetId="2">'[9]Cálculo del Exceso'!#REF!</definedName>
    <definedName name="sad" localSheetId="6">'[9]Cálculo del Exceso'!#REF!</definedName>
    <definedName name="sad">'[9]Cálculo del Exceso'!#REF!</definedName>
    <definedName name="Sales" localSheetId="7">#REF!</definedName>
    <definedName name="Sales" localSheetId="2">#REF!</definedName>
    <definedName name="Sales" localSheetId="6">#REF!</definedName>
    <definedName name="Sales">#REF!</definedName>
    <definedName name="salesld" localSheetId="7">#REF!</definedName>
    <definedName name="salesld" localSheetId="2">#REF!</definedName>
    <definedName name="salesld" localSheetId="6">#REF!</definedName>
    <definedName name="salesld">#REF!</definedName>
    <definedName name="SalesPCS" localSheetId="7">#REF!</definedName>
    <definedName name="SalesPCS" localSheetId="2">#REF!</definedName>
    <definedName name="SalesPCS" localSheetId="6">#REF!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7" hidden="1">#REF!</definedName>
    <definedName name="sdfnlsd" localSheetId="2" hidden="1">#REF!</definedName>
    <definedName name="sdfnlsd" localSheetId="6" hidden="1">#REF!</definedName>
    <definedName name="sdfnlsd" hidden="1">#REF!</definedName>
    <definedName name="sectores" localSheetId="7">#REF!</definedName>
    <definedName name="sectores" localSheetId="2">#REF!</definedName>
    <definedName name="sectores" localSheetId="6">#REF!</definedName>
    <definedName name="sectores">#REF!</definedName>
    <definedName name="sedal" localSheetId="7">#REF!</definedName>
    <definedName name="sedal" localSheetId="2">#REF!</definedName>
    <definedName name="sedal" localSheetId="6">#REF!</definedName>
    <definedName name="sedal">#REF!</definedName>
    <definedName name="Selection_Remainder" localSheetId="7">#REF!</definedName>
    <definedName name="Selection_Remainder" localSheetId="2">#REF!</definedName>
    <definedName name="Selection_Remainder" localSheetId="6">#REF!</definedName>
    <definedName name="Selection_Remainder">#REF!</definedName>
    <definedName name="sku" localSheetId="7">#REF!</definedName>
    <definedName name="sku" localSheetId="2">#REF!</definedName>
    <definedName name="sku" localSheetId="6">#REF!</definedName>
    <definedName name="sku">#REF!</definedName>
    <definedName name="skus" localSheetId="7">#REF!</definedName>
    <definedName name="skus" localSheetId="2">#REF!</definedName>
    <definedName name="skus" localSheetId="6">#REF!</definedName>
    <definedName name="skus">#REF!</definedName>
    <definedName name="ss">'[4]Income SAP PCS'!$B$519:$D$616</definedName>
    <definedName name="Starting_Point" localSheetId="7">#REF!</definedName>
    <definedName name="Starting_Point" localSheetId="2">#REF!</definedName>
    <definedName name="Starting_Point" localSheetId="6">#REF!</definedName>
    <definedName name="Starting_Point">#REF!</definedName>
    <definedName name="STKDIARIO" localSheetId="7">#REF!</definedName>
    <definedName name="STKDIARIO" localSheetId="2">#REF!</definedName>
    <definedName name="STKDIARIO" localSheetId="6">#REF!</definedName>
    <definedName name="STKDIARIO">#REF!</definedName>
    <definedName name="STKDIARIOPX01" localSheetId="7">#REF!</definedName>
    <definedName name="STKDIARIOPX01" localSheetId="2">#REF!</definedName>
    <definedName name="STKDIARIOPX01" localSheetId="6">#REF!</definedName>
    <definedName name="STKDIARIOPX01">#REF!</definedName>
    <definedName name="STKDIARIOPX04" localSheetId="7">#REF!</definedName>
    <definedName name="STKDIARIOPX04" localSheetId="2">#REF!</definedName>
    <definedName name="STKDIARIOPX04" localSheetId="6">#REF!</definedName>
    <definedName name="STKDIARIOPX04">#REF!</definedName>
    <definedName name="Suma_de_ABR_U_3" localSheetId="7">#REF!</definedName>
    <definedName name="Suma_de_ABR_U_3" localSheetId="2">#REF!</definedName>
    <definedName name="Suma_de_ABR_U_3" localSheetId="6">#REF!</definedName>
    <definedName name="Suma_de_ABR_U_3">#REF!</definedName>
    <definedName name="SUMMARY" localSheetId="7">#REF!</definedName>
    <definedName name="SUMMARY" localSheetId="2">#REF!</definedName>
    <definedName name="SUMMARY" localSheetId="6">#REF!</definedName>
    <definedName name="SUMMARY">#REF!</definedName>
    <definedName name="super" localSheetId="7">#REF!</definedName>
    <definedName name="super" localSheetId="2">#REF!</definedName>
    <definedName name="super" localSheetId="6">#REF!</definedName>
    <definedName name="super">#REF!</definedName>
    <definedName name="t">'[4]Income SAP N S H'!$B$1183:$F$1277</definedName>
    <definedName name="tablasun" localSheetId="7">#REF!</definedName>
    <definedName name="tablasun" localSheetId="2">#REF!</definedName>
    <definedName name="tablasun" localSheetId="6">#REF!</definedName>
    <definedName name="tablasun">#REF!</definedName>
    <definedName name="TbPy530057" localSheetId="7">'[39]Rem.Pers.Superior'!#REF!</definedName>
    <definedName name="TbPy530057" localSheetId="2">'[39]Rem.Pers.Superior'!#REF!</definedName>
    <definedName name="TbPy530057" localSheetId="6">'[39]Rem.Pers.Superior'!#REF!</definedName>
    <definedName name="TbPy530057">'[39]Rem.Pers.Superior'!#REF!</definedName>
    <definedName name="TbPy530159" localSheetId="7">#REF!</definedName>
    <definedName name="TbPy530159" localSheetId="2">#REF!</definedName>
    <definedName name="TbPy530159" localSheetId="6">#REF!</definedName>
    <definedName name="TbPy530159">#REF!</definedName>
    <definedName name="Tech" localSheetId="7">#REF!</definedName>
    <definedName name="Tech" localSheetId="2">#REF!</definedName>
    <definedName name="Tech" localSheetId="6">#REF!</definedName>
    <definedName name="Tech">#REF!</definedName>
    <definedName name="techld" localSheetId="7">#REF!</definedName>
    <definedName name="techld" localSheetId="2">#REF!</definedName>
    <definedName name="techld" localSheetId="6">#REF!</definedName>
    <definedName name="techld">#REF!</definedName>
    <definedName name="TechPCS" localSheetId="7">#REF!</definedName>
    <definedName name="TechPCS" localSheetId="2">#REF!</definedName>
    <definedName name="TechPCS" localSheetId="6">#REF!</definedName>
    <definedName name="TechPCS">#REF!</definedName>
    <definedName name="tep">'[4]Income SAP PCS'!$B$1397:$E$1475</definedName>
    <definedName name="Test_de_Gastos_Mayores" localSheetId="7">#REF!</definedName>
    <definedName name="Test_de_Gastos_Mayores" localSheetId="2">#REF!</definedName>
    <definedName name="Test_de_Gastos_Mayores" localSheetId="6">#REF!</definedName>
    <definedName name="Test_de_Gastos_Mayores">#REF!</definedName>
    <definedName name="TEST0" localSheetId="7">#REF!</definedName>
    <definedName name="TEST0" localSheetId="2">#REF!</definedName>
    <definedName name="TEST0" localSheetId="6">#REF!</definedName>
    <definedName name="TEST0">#REF!</definedName>
    <definedName name="TEST1" localSheetId="7">#REF!</definedName>
    <definedName name="TEST1" localSheetId="2">#REF!</definedName>
    <definedName name="TEST1" localSheetId="6">#REF!</definedName>
    <definedName name="TEST1">#REF!</definedName>
    <definedName name="TEST10" localSheetId="7">#REF!</definedName>
    <definedName name="TEST10" localSheetId="2">#REF!</definedName>
    <definedName name="TEST10" localSheetId="6">#REF!</definedName>
    <definedName name="TEST10">#REF!</definedName>
    <definedName name="TEST11" localSheetId="7">#REF!</definedName>
    <definedName name="TEST11" localSheetId="2">#REF!</definedName>
    <definedName name="TEST11" localSheetId="6">#REF!</definedName>
    <definedName name="TEST11">#REF!</definedName>
    <definedName name="TEST12" localSheetId="7">#REF!</definedName>
    <definedName name="TEST12" localSheetId="2">#REF!</definedName>
    <definedName name="TEST12" localSheetId="6">#REF!</definedName>
    <definedName name="TEST12">#REF!</definedName>
    <definedName name="TEST13" localSheetId="7">#REF!</definedName>
    <definedName name="TEST13" localSheetId="2">#REF!</definedName>
    <definedName name="TEST13" localSheetId="6">#REF!</definedName>
    <definedName name="TEST13">#REF!</definedName>
    <definedName name="TEST14" localSheetId="7">#REF!</definedName>
    <definedName name="TEST14" localSheetId="2">#REF!</definedName>
    <definedName name="TEST14" localSheetId="6">#REF!</definedName>
    <definedName name="TEST14">#REF!</definedName>
    <definedName name="TEST15" localSheetId="7">#REF!</definedName>
    <definedName name="TEST15" localSheetId="2">#REF!</definedName>
    <definedName name="TEST15" localSheetId="6">#REF!</definedName>
    <definedName name="TEST15">#REF!</definedName>
    <definedName name="TEST16" localSheetId="7">#REF!</definedName>
    <definedName name="TEST16" localSheetId="2">#REF!</definedName>
    <definedName name="TEST16" localSheetId="6">#REF!</definedName>
    <definedName name="TEST16">#REF!</definedName>
    <definedName name="TEST17" localSheetId="7">#REF!</definedName>
    <definedName name="TEST17" localSheetId="2">#REF!</definedName>
    <definedName name="TEST17" localSheetId="6">#REF!</definedName>
    <definedName name="TEST17">#REF!</definedName>
    <definedName name="TEST18" localSheetId="7">#REF!</definedName>
    <definedName name="TEST18" localSheetId="2">#REF!</definedName>
    <definedName name="TEST18" localSheetId="6">#REF!</definedName>
    <definedName name="TEST18">#REF!</definedName>
    <definedName name="TEST19" localSheetId="7">#REF!</definedName>
    <definedName name="TEST19" localSheetId="2">#REF!</definedName>
    <definedName name="TEST19" localSheetId="6">#REF!</definedName>
    <definedName name="TEST19">#REF!</definedName>
    <definedName name="TEST2" localSheetId="7">'[40]21250000'!#REF!</definedName>
    <definedName name="TEST2" localSheetId="2">'[40]21250000'!#REF!</definedName>
    <definedName name="TEST2" localSheetId="6">'[40]21250000'!#REF!</definedName>
    <definedName name="TEST2">'[40]21250000'!#REF!</definedName>
    <definedName name="TEST20" localSheetId="7">#REF!</definedName>
    <definedName name="TEST20" localSheetId="2">#REF!</definedName>
    <definedName name="TEST20" localSheetId="6">#REF!</definedName>
    <definedName name="TEST20">#REF!</definedName>
    <definedName name="TEST21" localSheetId="7">#REF!</definedName>
    <definedName name="TEST21" localSheetId="2">#REF!</definedName>
    <definedName name="TEST21" localSheetId="6">#REF!</definedName>
    <definedName name="TEST21">#REF!</definedName>
    <definedName name="TEST22" localSheetId="7">#REF!</definedName>
    <definedName name="TEST22" localSheetId="2">#REF!</definedName>
    <definedName name="TEST22" localSheetId="6">#REF!</definedName>
    <definedName name="TEST22">#REF!</definedName>
    <definedName name="TEST23" localSheetId="7">#REF!</definedName>
    <definedName name="TEST23" localSheetId="2">#REF!</definedName>
    <definedName name="TEST23" localSheetId="6">#REF!</definedName>
    <definedName name="TEST23">#REF!</definedName>
    <definedName name="TEST24" localSheetId="7">#REF!</definedName>
    <definedName name="TEST24" localSheetId="2">#REF!</definedName>
    <definedName name="TEST24" localSheetId="6">#REF!</definedName>
    <definedName name="TEST24">#REF!</definedName>
    <definedName name="TEST25" localSheetId="7">#REF!</definedName>
    <definedName name="TEST25" localSheetId="2">#REF!</definedName>
    <definedName name="TEST25" localSheetId="6">#REF!</definedName>
    <definedName name="TEST25">#REF!</definedName>
    <definedName name="TEST26" localSheetId="7">#REF!</definedName>
    <definedName name="TEST26" localSheetId="2">#REF!</definedName>
    <definedName name="TEST26" localSheetId="6">#REF!</definedName>
    <definedName name="TEST26">#REF!</definedName>
    <definedName name="TEST27" localSheetId="7">#REF!</definedName>
    <definedName name="TEST27" localSheetId="2">#REF!</definedName>
    <definedName name="TEST27" localSheetId="6">#REF!</definedName>
    <definedName name="TEST27">#REF!</definedName>
    <definedName name="TEST28" localSheetId="7">#REF!</definedName>
    <definedName name="TEST28" localSheetId="2">#REF!</definedName>
    <definedName name="TEST28" localSheetId="6">#REF!</definedName>
    <definedName name="TEST28">#REF!</definedName>
    <definedName name="TEST29" localSheetId="7">#REF!</definedName>
    <definedName name="TEST29" localSheetId="2">#REF!</definedName>
    <definedName name="TEST29" localSheetId="6">#REF!</definedName>
    <definedName name="TEST29">#REF!</definedName>
    <definedName name="TEST3" localSheetId="7">'[1]21660100'!#REF!</definedName>
    <definedName name="TEST3" localSheetId="2">'[1]21660100'!#REF!</definedName>
    <definedName name="TEST3" localSheetId="6">'[1]21660100'!#REF!</definedName>
    <definedName name="TEST3">'[1]21660100'!#REF!</definedName>
    <definedName name="TEST30" localSheetId="7">#REF!</definedName>
    <definedName name="TEST30" localSheetId="2">#REF!</definedName>
    <definedName name="TEST30" localSheetId="6">#REF!</definedName>
    <definedName name="TEST30">#REF!</definedName>
    <definedName name="TEST31" localSheetId="7">#REF!</definedName>
    <definedName name="TEST31" localSheetId="2">#REF!</definedName>
    <definedName name="TEST31" localSheetId="6">#REF!</definedName>
    <definedName name="TEST31">#REF!</definedName>
    <definedName name="TEST32" localSheetId="7">#REF!</definedName>
    <definedName name="TEST32" localSheetId="2">#REF!</definedName>
    <definedName name="TEST32" localSheetId="6">#REF!</definedName>
    <definedName name="TEST32">#REF!</definedName>
    <definedName name="TEST33" localSheetId="7">#REF!</definedName>
    <definedName name="TEST33" localSheetId="2">#REF!</definedName>
    <definedName name="TEST33" localSheetId="6">#REF!</definedName>
    <definedName name="TEST33">#REF!</definedName>
    <definedName name="TEST34" localSheetId="7">#REF!</definedName>
    <definedName name="TEST34" localSheetId="2">#REF!</definedName>
    <definedName name="TEST34" localSheetId="6">#REF!</definedName>
    <definedName name="TEST34">#REF!</definedName>
    <definedName name="TEST35" localSheetId="7">#REF!</definedName>
    <definedName name="TEST35" localSheetId="2">#REF!</definedName>
    <definedName name="TEST35" localSheetId="6">#REF!</definedName>
    <definedName name="TEST35">#REF!</definedName>
    <definedName name="TEST36" localSheetId="7">#REF!</definedName>
    <definedName name="TEST36" localSheetId="2">#REF!</definedName>
    <definedName name="TEST36" localSheetId="6">#REF!</definedName>
    <definedName name="TEST36">#REF!</definedName>
    <definedName name="TEST4" localSheetId="7">'[1]21660100'!#REF!</definedName>
    <definedName name="TEST4" localSheetId="2">'[1]21660100'!#REF!</definedName>
    <definedName name="TEST4" localSheetId="6">'[1]21660100'!#REF!</definedName>
    <definedName name="TEST4">'[1]21660100'!#REF!</definedName>
    <definedName name="TEST5" localSheetId="7">'[1]21660100'!#REF!</definedName>
    <definedName name="TEST5" localSheetId="2">'[1]21660100'!#REF!</definedName>
    <definedName name="TEST5" localSheetId="6">'[1]21660100'!#REF!</definedName>
    <definedName name="TEST5">'[1]21660100'!#REF!</definedName>
    <definedName name="TEST6" localSheetId="7">#REF!</definedName>
    <definedName name="TEST6" localSheetId="2">#REF!</definedName>
    <definedName name="TEST6" localSheetId="6">#REF!</definedName>
    <definedName name="TEST6">#REF!</definedName>
    <definedName name="TEST7" localSheetId="7">#REF!</definedName>
    <definedName name="TEST7" localSheetId="2">#REF!</definedName>
    <definedName name="TEST7" localSheetId="6">#REF!</definedName>
    <definedName name="TEST7">#REF!</definedName>
    <definedName name="TEST8" localSheetId="7">#REF!</definedName>
    <definedName name="TEST8" localSheetId="2">#REF!</definedName>
    <definedName name="TEST8" localSheetId="6">#REF!</definedName>
    <definedName name="TEST8">#REF!</definedName>
    <definedName name="TEST9" localSheetId="7">#REF!</definedName>
    <definedName name="TEST9" localSheetId="2">#REF!</definedName>
    <definedName name="TEST9" localSheetId="6">#REF!</definedName>
    <definedName name="TEST9">#REF!</definedName>
    <definedName name="TESTHKEY" localSheetId="7">'[41]3210001'!#REF!</definedName>
    <definedName name="TESTHKEY" localSheetId="2">'[41]3210001'!#REF!</definedName>
    <definedName name="TESTHKEY" localSheetId="6">'[41]3210001'!#REF!</definedName>
    <definedName name="TESTHKEY">'[41]3210001'!#REF!</definedName>
    <definedName name="TESTKEYS" localSheetId="7">#REF!</definedName>
    <definedName name="TESTKEYS" localSheetId="2">#REF!</definedName>
    <definedName name="TESTKEYS" localSheetId="6">#REF!</definedName>
    <definedName name="TESTKEYS">#REF!</definedName>
    <definedName name="TESTVKEY" localSheetId="7">'[41]3210001'!#REF!</definedName>
    <definedName name="TESTVKEY" localSheetId="2">'[41]3210001'!#REF!</definedName>
    <definedName name="TESTVKEY" localSheetId="6">'[41]3210001'!#REF!</definedName>
    <definedName name="TESTVKEY">'[41]3210001'!#REF!</definedName>
    <definedName name="TextRefCopy1" localSheetId="7">#REF!</definedName>
    <definedName name="TextRefCopy1" localSheetId="2">#REF!</definedName>
    <definedName name="TextRefCopy1" localSheetId="6">#REF!</definedName>
    <definedName name="TextRefCopy1">#REF!</definedName>
    <definedName name="TextRefCopy10" localSheetId="7">#REF!</definedName>
    <definedName name="TextRefCopy10" localSheetId="2">#REF!</definedName>
    <definedName name="TextRefCopy10" localSheetId="6">#REF!</definedName>
    <definedName name="TextRefCopy10">#REF!</definedName>
    <definedName name="TextRefCopy100" localSheetId="7">#REF!</definedName>
    <definedName name="TextRefCopy100" localSheetId="2">#REF!</definedName>
    <definedName name="TextRefCopy100" localSheetId="6">#REF!</definedName>
    <definedName name="TextRefCopy100">#REF!</definedName>
    <definedName name="TextRefCopy102" localSheetId="7">#REF!</definedName>
    <definedName name="TextRefCopy102" localSheetId="2">#REF!</definedName>
    <definedName name="TextRefCopy102" localSheetId="6">#REF!</definedName>
    <definedName name="TextRefCopy102">#REF!</definedName>
    <definedName name="TextRefCopy103" localSheetId="7">#REF!</definedName>
    <definedName name="TextRefCopy103" localSheetId="2">#REF!</definedName>
    <definedName name="TextRefCopy103" localSheetId="6">#REF!</definedName>
    <definedName name="TextRefCopy103">#REF!</definedName>
    <definedName name="TextRefCopy104" localSheetId="7">#REF!</definedName>
    <definedName name="TextRefCopy104" localSheetId="2">#REF!</definedName>
    <definedName name="TextRefCopy104" localSheetId="6">#REF!</definedName>
    <definedName name="TextRefCopy104">#REF!</definedName>
    <definedName name="TextRefCopy105" localSheetId="7">#REF!</definedName>
    <definedName name="TextRefCopy105" localSheetId="2">#REF!</definedName>
    <definedName name="TextRefCopy105" localSheetId="6">#REF!</definedName>
    <definedName name="TextRefCopy105">#REF!</definedName>
    <definedName name="TextRefCopy106">[42]Sumaria!$M$27</definedName>
    <definedName name="TextRefCopy107" localSheetId="7">#REF!</definedName>
    <definedName name="TextRefCopy107" localSheetId="2">#REF!</definedName>
    <definedName name="TextRefCopy107" localSheetId="6">#REF!</definedName>
    <definedName name="TextRefCopy107">#REF!</definedName>
    <definedName name="TextRefCopy108" localSheetId="7">#REF!</definedName>
    <definedName name="TextRefCopy108" localSheetId="2">#REF!</definedName>
    <definedName name="TextRefCopy108" localSheetId="6">#REF!</definedName>
    <definedName name="TextRefCopy108">#REF!</definedName>
    <definedName name="TextRefCopy109" localSheetId="7">#REF!</definedName>
    <definedName name="TextRefCopy109" localSheetId="2">#REF!</definedName>
    <definedName name="TextRefCopy109" localSheetId="6">#REF!</definedName>
    <definedName name="TextRefCopy109">#REF!</definedName>
    <definedName name="TextRefCopy11">'[43]Analítico de ventas'!$D$47</definedName>
    <definedName name="TextRefCopy111" localSheetId="7">#REF!</definedName>
    <definedName name="TextRefCopy111" localSheetId="2">#REF!</definedName>
    <definedName name="TextRefCopy111" localSheetId="6">#REF!</definedName>
    <definedName name="TextRefCopy111">#REF!</definedName>
    <definedName name="TextRefCopy112" localSheetId="7">#REF!</definedName>
    <definedName name="TextRefCopy112" localSheetId="2">#REF!</definedName>
    <definedName name="TextRefCopy112" localSheetId="6">#REF!</definedName>
    <definedName name="TextRefCopy112">#REF!</definedName>
    <definedName name="TextRefCopy113" localSheetId="7">#REF!</definedName>
    <definedName name="TextRefCopy113" localSheetId="2">#REF!</definedName>
    <definedName name="TextRefCopy113" localSheetId="6">#REF!</definedName>
    <definedName name="TextRefCopy113">#REF!</definedName>
    <definedName name="TextRefCopy114" localSheetId="7">#REF!</definedName>
    <definedName name="TextRefCopy114" localSheetId="2">#REF!</definedName>
    <definedName name="TextRefCopy114" localSheetId="6">#REF!</definedName>
    <definedName name="TextRefCopy114">#REF!</definedName>
    <definedName name="TextRefCopy116" localSheetId="7">#REF!</definedName>
    <definedName name="TextRefCopy116" localSheetId="2">#REF!</definedName>
    <definedName name="TextRefCopy116" localSheetId="6">#REF!</definedName>
    <definedName name="TextRefCopy116">#REF!</definedName>
    <definedName name="TextRefCopy118" localSheetId="7">#REF!</definedName>
    <definedName name="TextRefCopy118" localSheetId="2">#REF!</definedName>
    <definedName name="TextRefCopy118" localSheetId="6">#REF!</definedName>
    <definedName name="TextRefCopy118">#REF!</definedName>
    <definedName name="TextRefCopy119" localSheetId="7">#REF!</definedName>
    <definedName name="TextRefCopy119" localSheetId="2">#REF!</definedName>
    <definedName name="TextRefCopy119" localSheetId="6">#REF!</definedName>
    <definedName name="TextRefCopy119">#REF!</definedName>
    <definedName name="TextRefCopy12" localSheetId="7">'[44]BG '!#REF!</definedName>
    <definedName name="TextRefCopy12" localSheetId="2">'[44]BG '!#REF!</definedName>
    <definedName name="TextRefCopy12" localSheetId="6">'[44]BG '!#REF!</definedName>
    <definedName name="TextRefCopy12">'[44]BG '!#REF!</definedName>
    <definedName name="TextRefCopy120" localSheetId="7">#REF!</definedName>
    <definedName name="TextRefCopy120" localSheetId="2">#REF!</definedName>
    <definedName name="TextRefCopy120" localSheetId="6">#REF!</definedName>
    <definedName name="TextRefCopy120">#REF!</definedName>
    <definedName name="TextRefCopy121" localSheetId="7">#REF!</definedName>
    <definedName name="TextRefCopy121" localSheetId="2">#REF!</definedName>
    <definedName name="TextRefCopy121" localSheetId="6">#REF!</definedName>
    <definedName name="TextRefCopy121">#REF!</definedName>
    <definedName name="TextRefCopy122" localSheetId="7">#REF!</definedName>
    <definedName name="TextRefCopy122" localSheetId="2">#REF!</definedName>
    <definedName name="TextRefCopy122" localSheetId="6">#REF!</definedName>
    <definedName name="TextRefCopy122">#REF!</definedName>
    <definedName name="TextRefCopy123" localSheetId="7">#REF!</definedName>
    <definedName name="TextRefCopy123" localSheetId="2">#REF!</definedName>
    <definedName name="TextRefCopy123" localSheetId="6">#REF!</definedName>
    <definedName name="TextRefCopy123">#REF!</definedName>
    <definedName name="TextRefCopy127" localSheetId="7">#REF!</definedName>
    <definedName name="TextRefCopy127" localSheetId="2">#REF!</definedName>
    <definedName name="TextRefCopy127" localSheetId="6">#REF!</definedName>
    <definedName name="TextRefCopy127">#REF!</definedName>
    <definedName name="TextRefCopy128">'[45]Análisis Gs. al 30.06.08'!$E$27</definedName>
    <definedName name="TextRefCopy129">'[45]Análisis Gs. al 30.06.08'!$E$26</definedName>
    <definedName name="TextRefCopy13" localSheetId="7">'[44]BG '!#REF!</definedName>
    <definedName name="TextRefCopy13" localSheetId="2">'[44]BG '!#REF!</definedName>
    <definedName name="TextRefCopy13" localSheetId="6">'[44]BG '!#REF!</definedName>
    <definedName name="TextRefCopy13">'[44]BG '!#REF!</definedName>
    <definedName name="TextRefCopy14" localSheetId="7">'[44]BG '!#REF!</definedName>
    <definedName name="TextRefCopy14" localSheetId="2">'[44]BG '!#REF!</definedName>
    <definedName name="TextRefCopy14" localSheetId="6">'[44]BG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7">'[44]BG '!#REF!</definedName>
    <definedName name="TextRefCopy15" localSheetId="2">'[44]BG '!#REF!</definedName>
    <definedName name="TextRefCopy15" localSheetId="6">'[44]BG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7">'[44]BG '!#REF!</definedName>
    <definedName name="TextRefCopy16" localSheetId="2">'[44]BG '!#REF!</definedName>
    <definedName name="TextRefCopy16" localSheetId="6">'[44]BG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7">#REF!</definedName>
    <definedName name="TextRefCopy169" localSheetId="2">#REF!</definedName>
    <definedName name="TextRefCopy169" localSheetId="6">#REF!</definedName>
    <definedName name="TextRefCopy169">#REF!</definedName>
    <definedName name="TextRefCopy17" localSheetId="7">'[44]BG '!#REF!</definedName>
    <definedName name="TextRefCopy17" localSheetId="2">'[44]BG '!#REF!</definedName>
    <definedName name="TextRefCopy17" localSheetId="6">'[44]BG '!#REF!</definedName>
    <definedName name="TextRefCopy17">'[44]BG '!#REF!</definedName>
    <definedName name="TextRefCopy171" localSheetId="7">#REF!</definedName>
    <definedName name="TextRefCopy171" localSheetId="2">#REF!</definedName>
    <definedName name="TextRefCopy171" localSheetId="6">#REF!</definedName>
    <definedName name="TextRefCopy171">#REF!</definedName>
    <definedName name="TextRefCopy172" localSheetId="7">#REF!</definedName>
    <definedName name="TextRefCopy172" localSheetId="2">#REF!</definedName>
    <definedName name="TextRefCopy172" localSheetId="6">#REF!</definedName>
    <definedName name="TextRefCopy172">#REF!</definedName>
    <definedName name="TextRefCopy173" localSheetId="7">#REF!</definedName>
    <definedName name="TextRefCopy173" localSheetId="2">#REF!</definedName>
    <definedName name="TextRefCopy173" localSheetId="6">#REF!</definedName>
    <definedName name="TextRefCopy173">#REF!</definedName>
    <definedName name="TextRefCopy175" localSheetId="7">#REF!</definedName>
    <definedName name="TextRefCopy175" localSheetId="2">#REF!</definedName>
    <definedName name="TextRefCopy175" localSheetId="6">#REF!</definedName>
    <definedName name="TextRefCopy175">#REF!</definedName>
    <definedName name="TextRefCopy177" localSheetId="7">#REF!</definedName>
    <definedName name="TextRefCopy177" localSheetId="2">#REF!</definedName>
    <definedName name="TextRefCopy177" localSheetId="6">#REF!</definedName>
    <definedName name="TextRefCopy177">#REF!</definedName>
    <definedName name="TextRefCopy178" localSheetId="7">#REF!</definedName>
    <definedName name="TextRefCopy178" localSheetId="2">#REF!</definedName>
    <definedName name="TextRefCopy178" localSheetId="6">#REF!</definedName>
    <definedName name="TextRefCopy178">#REF!</definedName>
    <definedName name="TextRefCopy18" localSheetId="7">'[44]BG '!#REF!</definedName>
    <definedName name="TextRefCopy18" localSheetId="2">'[44]BG '!#REF!</definedName>
    <definedName name="TextRefCopy18" localSheetId="6">'[44]BG '!#REF!</definedName>
    <definedName name="TextRefCopy18">'[44]BG '!#REF!</definedName>
    <definedName name="TextRefCopy19" localSheetId="7">'[44]BG '!#REF!</definedName>
    <definedName name="TextRefCopy19" localSheetId="2">'[44]BG '!#REF!</definedName>
    <definedName name="TextRefCopy19" localSheetId="6">'[44]BG '!#REF!</definedName>
    <definedName name="TextRefCopy19">'[44]BG '!#REF!</definedName>
    <definedName name="TextRefCopy2" localSheetId="7">[46]BG2007!#REF!</definedName>
    <definedName name="TextRefCopy2" localSheetId="2">[46]BG2007!#REF!</definedName>
    <definedName name="TextRefCopy2" localSheetId="6">[46]BG2007!#REF!</definedName>
    <definedName name="TextRefCopy2">[46]BG2007!#REF!</definedName>
    <definedName name="TextRefCopy20" localSheetId="7">'[44]BG '!#REF!</definedName>
    <definedName name="TextRefCopy20" localSheetId="2">'[44]BG '!#REF!</definedName>
    <definedName name="TextRefCopy20" localSheetId="6">'[44]BG '!#REF!</definedName>
    <definedName name="TextRefCopy20">'[44]BG '!#REF!</definedName>
    <definedName name="TextRefCopy21" localSheetId="7">'[44]BG '!#REF!</definedName>
    <definedName name="TextRefCopy21" localSheetId="2">'[44]BG '!#REF!</definedName>
    <definedName name="TextRefCopy21" localSheetId="6">'[44]BG '!#REF!</definedName>
    <definedName name="TextRefCopy21">'[44]BG '!#REF!</definedName>
    <definedName name="TextRefCopy22" localSheetId="7">'[44]BG '!#REF!</definedName>
    <definedName name="TextRefCopy22" localSheetId="2">'[44]BG '!#REF!</definedName>
    <definedName name="TextRefCopy22" localSheetId="6">'[44]BG '!#REF!</definedName>
    <definedName name="TextRefCopy22">'[44]BG '!#REF!</definedName>
    <definedName name="TextRefCopy23" localSheetId="7">'[44]BG '!#REF!</definedName>
    <definedName name="TextRefCopy23" localSheetId="2">'[44]BG '!#REF!</definedName>
    <definedName name="TextRefCopy23" localSheetId="6">'[44]BG '!#REF!</definedName>
    <definedName name="TextRefCopy23">'[44]BG '!#REF!</definedName>
    <definedName name="TextRefCopy24" localSheetId="7">'[44]BG '!#REF!</definedName>
    <definedName name="TextRefCopy24" localSheetId="2">'[44]BG '!#REF!</definedName>
    <definedName name="TextRefCopy24" localSheetId="6">'[44]BG '!#REF!</definedName>
    <definedName name="TextRefCopy24">'[44]BG '!#REF!</definedName>
    <definedName name="TextRefCopy25" localSheetId="7">'[44]EERR '!#REF!</definedName>
    <definedName name="TextRefCopy25" localSheetId="2">'[44]EERR '!#REF!</definedName>
    <definedName name="TextRefCopy25" localSheetId="6">'[44]EERR '!#REF!</definedName>
    <definedName name="TextRefCopy25">'[44]EERR '!#REF!</definedName>
    <definedName name="TextRefCopy26" localSheetId="7">'[44]EERR '!#REF!</definedName>
    <definedName name="TextRefCopy26" localSheetId="2">'[44]EERR '!#REF!</definedName>
    <definedName name="TextRefCopy26" localSheetId="6">'[44]EERR '!#REF!</definedName>
    <definedName name="TextRefCopy26">'[44]EERR '!#REF!</definedName>
    <definedName name="TextRefCopy27" localSheetId="7">'[44]EERR '!#REF!</definedName>
    <definedName name="TextRefCopy27" localSheetId="2">'[44]EERR '!#REF!</definedName>
    <definedName name="TextRefCopy27" localSheetId="6">'[44]EERR '!#REF!</definedName>
    <definedName name="TextRefCopy27">'[44]EERR '!#REF!</definedName>
    <definedName name="TextRefCopy28" localSheetId="7">'[44]EERR '!#REF!</definedName>
    <definedName name="TextRefCopy28" localSheetId="2">'[44]EERR '!#REF!</definedName>
    <definedName name="TextRefCopy28" localSheetId="6">'[44]EERR '!#REF!</definedName>
    <definedName name="TextRefCopy28">'[44]EERR '!#REF!</definedName>
    <definedName name="TextRefCopy29" localSheetId="7">#REF!</definedName>
    <definedName name="TextRefCopy29" localSheetId="2">#REF!</definedName>
    <definedName name="TextRefCopy29" localSheetId="6">#REF!</definedName>
    <definedName name="TextRefCopy29">#REF!</definedName>
    <definedName name="TextRefCopy3" localSheetId="7">#REF!</definedName>
    <definedName name="TextRefCopy3" localSheetId="2">#REF!</definedName>
    <definedName name="TextRefCopy3" localSheetId="6">#REF!</definedName>
    <definedName name="TextRefCopy3">#REF!</definedName>
    <definedName name="TextRefCopy30" localSheetId="7">#REF!</definedName>
    <definedName name="TextRefCopy30" localSheetId="2">#REF!</definedName>
    <definedName name="TextRefCopy30" localSheetId="6">#REF!</definedName>
    <definedName name="TextRefCopy30">#REF!</definedName>
    <definedName name="TextRefCopy31" localSheetId="7">#REF!</definedName>
    <definedName name="TextRefCopy31" localSheetId="2">#REF!</definedName>
    <definedName name="TextRefCopy31" localSheetId="6">#REF!</definedName>
    <definedName name="TextRefCopy31">#REF!</definedName>
    <definedName name="TextRefCopy32" localSheetId="7">#REF!</definedName>
    <definedName name="TextRefCopy32" localSheetId="2">#REF!</definedName>
    <definedName name="TextRefCopy32" localSheetId="6">#REF!</definedName>
    <definedName name="TextRefCopy32">#REF!</definedName>
    <definedName name="TextRefCopy33" localSheetId="7">'[44]EERR '!#REF!</definedName>
    <definedName name="TextRefCopy33" localSheetId="2">'[44]EERR '!#REF!</definedName>
    <definedName name="TextRefCopy33" localSheetId="6">'[44]EERR '!#REF!</definedName>
    <definedName name="TextRefCopy33">'[44]EERR '!#REF!</definedName>
    <definedName name="TextRefCopy34" localSheetId="7">'[44]EERR '!#REF!</definedName>
    <definedName name="TextRefCopy34" localSheetId="2">'[44]EERR '!#REF!</definedName>
    <definedName name="TextRefCopy34" localSheetId="6">'[44]EERR '!#REF!</definedName>
    <definedName name="TextRefCopy34">'[44]EERR '!#REF!</definedName>
    <definedName name="TextRefCopy35" localSheetId="7">#REF!</definedName>
    <definedName name="TextRefCopy35" localSheetId="2">#REF!</definedName>
    <definedName name="TextRefCopy35" localSheetId="6">#REF!</definedName>
    <definedName name="TextRefCopy35">#REF!</definedName>
    <definedName name="TextRefCopy36" localSheetId="7">'[44]EERR '!#REF!</definedName>
    <definedName name="TextRefCopy36" localSheetId="2">'[44]EERR '!#REF!</definedName>
    <definedName name="TextRefCopy36" localSheetId="6">'[44]EERR '!#REF!</definedName>
    <definedName name="TextRefCopy36">'[44]EERR '!#REF!</definedName>
    <definedName name="TextRefCopy37" localSheetId="7">#REF!</definedName>
    <definedName name="TextRefCopy37" localSheetId="2">#REF!</definedName>
    <definedName name="TextRefCopy37" localSheetId="6">#REF!</definedName>
    <definedName name="TextRefCopy37">#REF!</definedName>
    <definedName name="TextRefCopy38" localSheetId="7">#REF!</definedName>
    <definedName name="TextRefCopy38" localSheetId="2">#REF!</definedName>
    <definedName name="TextRefCopy38" localSheetId="6">#REF!</definedName>
    <definedName name="TextRefCopy38">#REF!</definedName>
    <definedName name="TextRefCopy39" localSheetId="7">#REF!</definedName>
    <definedName name="TextRefCopy39" localSheetId="2">#REF!</definedName>
    <definedName name="TextRefCopy39" localSheetId="6">#REF!</definedName>
    <definedName name="TextRefCopy39">#REF!</definedName>
    <definedName name="TextRefCopy4" localSheetId="7">#REF!</definedName>
    <definedName name="TextRefCopy4" localSheetId="2">#REF!</definedName>
    <definedName name="TextRefCopy4" localSheetId="6">#REF!</definedName>
    <definedName name="TextRefCopy4">#REF!</definedName>
    <definedName name="TextRefCopy40" localSheetId="7">'[47]Reproceso interes'!#REF!</definedName>
    <definedName name="TextRefCopy40" localSheetId="2">'[47]Reproceso interes'!#REF!</definedName>
    <definedName name="TextRefCopy40" localSheetId="6">'[47]Reproceso interes'!#REF!</definedName>
    <definedName name="TextRefCopy40">'[47]Reproceso interes'!#REF!</definedName>
    <definedName name="TextRefCopy41" localSheetId="7">#REF!</definedName>
    <definedName name="TextRefCopy41" localSheetId="2">#REF!</definedName>
    <definedName name="TextRefCopy41" localSheetId="6">#REF!</definedName>
    <definedName name="TextRefCopy41">#REF!</definedName>
    <definedName name="TextRefCopy42" localSheetId="7">#REF!</definedName>
    <definedName name="TextRefCopy42" localSheetId="2">#REF!</definedName>
    <definedName name="TextRefCopy42" localSheetId="6">#REF!</definedName>
    <definedName name="TextRefCopy42">#REF!</definedName>
    <definedName name="TextRefCopy43" localSheetId="7">'[48]Anal. Part. Conc.'!#REF!</definedName>
    <definedName name="TextRefCopy43" localSheetId="2">'[48]Anal. Part. Conc.'!#REF!</definedName>
    <definedName name="TextRefCopy43" localSheetId="6">'[48]Anal. Part. Conc.'!#REF!</definedName>
    <definedName name="TextRefCopy43">'[48]Anal. Part. Conc.'!#REF!</definedName>
    <definedName name="TextRefCopy44" localSheetId="7">#REF!</definedName>
    <definedName name="TextRefCopy44" localSheetId="2">#REF!</definedName>
    <definedName name="TextRefCopy44" localSheetId="6">#REF!</definedName>
    <definedName name="TextRefCopy44">#REF!</definedName>
    <definedName name="TextRefCopy45" localSheetId="7">'[48]Anal. Part. Conc.'!#REF!</definedName>
    <definedName name="TextRefCopy45" localSheetId="2">'[48]Anal. Part. Conc.'!#REF!</definedName>
    <definedName name="TextRefCopy45" localSheetId="6">'[48]Anal. Part. Conc.'!#REF!</definedName>
    <definedName name="TextRefCopy45">'[48]Anal. Part. Conc.'!#REF!</definedName>
    <definedName name="TextRefCopy46" localSheetId="7">#REF!</definedName>
    <definedName name="TextRefCopy46" localSheetId="2">#REF!</definedName>
    <definedName name="TextRefCopy46" localSheetId="6">#REF!</definedName>
    <definedName name="TextRefCopy46">#REF!</definedName>
    <definedName name="TextRefCopy47" localSheetId="7">'[47]Reproceso interes'!#REF!</definedName>
    <definedName name="TextRefCopy47" localSheetId="2">'[47]Reproceso interes'!#REF!</definedName>
    <definedName name="TextRefCopy47" localSheetId="6">'[47]Reproceso interes'!#REF!</definedName>
    <definedName name="TextRefCopy47">'[47]Reproceso interes'!#REF!</definedName>
    <definedName name="TextRefCopy48" localSheetId="7">'[47]Reproceso interes'!#REF!</definedName>
    <definedName name="TextRefCopy48" localSheetId="2">'[47]Reproceso interes'!#REF!</definedName>
    <definedName name="TextRefCopy48" localSheetId="6">'[47]Reproceso interes'!#REF!</definedName>
    <definedName name="TextRefCopy48">'[47]Reproceso interes'!#REF!</definedName>
    <definedName name="TextRefCopy49" localSheetId="7">'[47]Reproceso interes'!#REF!</definedName>
    <definedName name="TextRefCopy49" localSheetId="2">'[47]Reproceso interes'!#REF!</definedName>
    <definedName name="TextRefCopy49" localSheetId="6">'[47]Reproceso interes'!#REF!</definedName>
    <definedName name="TextRefCopy49">'[47]Reproceso interes'!#REF!</definedName>
    <definedName name="TextRefCopy5" localSheetId="7">'[49]Detallado 2007'!#REF!</definedName>
    <definedName name="TextRefCopy5" localSheetId="2">'[49]Detallado 2007'!#REF!</definedName>
    <definedName name="TextRefCopy5" localSheetId="6">'[49]Detallado 2007'!#REF!</definedName>
    <definedName name="TextRefCopy5">'[49]Detallado 2007'!#REF!</definedName>
    <definedName name="TextRefCopy50" localSheetId="7">'[47]Reproceso interes'!#REF!</definedName>
    <definedName name="TextRefCopy50" localSheetId="2">'[47]Reproceso interes'!#REF!</definedName>
    <definedName name="TextRefCopy50" localSheetId="6">'[47]Reproceso interes'!#REF!</definedName>
    <definedName name="TextRefCopy50">'[47]Reproceso interes'!#REF!</definedName>
    <definedName name="TextRefCopy51" localSheetId="7">'[47]Reproceso interes'!#REF!</definedName>
    <definedName name="TextRefCopy51" localSheetId="2">'[47]Reproceso interes'!#REF!</definedName>
    <definedName name="TextRefCopy51" localSheetId="6">'[47]Reproceso interes'!#REF!</definedName>
    <definedName name="TextRefCopy51">'[47]Reproceso interes'!#REF!</definedName>
    <definedName name="TextRefCopy52" localSheetId="7">'[47]Reproceso interes'!#REF!</definedName>
    <definedName name="TextRefCopy52" localSheetId="2">'[47]Reproceso interes'!#REF!</definedName>
    <definedName name="TextRefCopy52" localSheetId="6">'[47]Reproceso interes'!#REF!</definedName>
    <definedName name="TextRefCopy52">'[47]Reproceso interes'!#REF!</definedName>
    <definedName name="TextRefCopy53" localSheetId="7">#REF!</definedName>
    <definedName name="TextRefCopy53" localSheetId="2">#REF!</definedName>
    <definedName name="TextRefCopy53" localSheetId="6">#REF!</definedName>
    <definedName name="TextRefCopy53">#REF!</definedName>
    <definedName name="TextRefCopy54" localSheetId="7">#REF!</definedName>
    <definedName name="TextRefCopy54" localSheetId="2">#REF!</definedName>
    <definedName name="TextRefCopy54" localSheetId="6">#REF!</definedName>
    <definedName name="TextRefCopy54">#REF!</definedName>
    <definedName name="TextRefCopy55" localSheetId="7">#REF!</definedName>
    <definedName name="TextRefCopy55" localSheetId="2">#REF!</definedName>
    <definedName name="TextRefCopy55" localSheetId="6">#REF!</definedName>
    <definedName name="TextRefCopy55">#REF!</definedName>
    <definedName name="TextRefCopy56" localSheetId="7">#REF!</definedName>
    <definedName name="TextRefCopy56" localSheetId="2">#REF!</definedName>
    <definedName name="TextRefCopy56" localSheetId="6">#REF!</definedName>
    <definedName name="TextRefCopy56">#REF!</definedName>
    <definedName name="TextRefCopy57" localSheetId="7">[47]Resumen!#REF!</definedName>
    <definedName name="TextRefCopy57" localSheetId="2">[47]Resumen!#REF!</definedName>
    <definedName name="TextRefCopy57" localSheetId="6">[47]Resumen!#REF!</definedName>
    <definedName name="TextRefCopy57">[47]Resumen!#REF!</definedName>
    <definedName name="TextRefCopy58" localSheetId="7">'[47]Reproceso interes'!#REF!</definedName>
    <definedName name="TextRefCopy58" localSheetId="2">'[47]Reproceso interes'!#REF!</definedName>
    <definedName name="TextRefCopy58" localSheetId="6">'[47]Reproceso interes'!#REF!</definedName>
    <definedName name="TextRefCopy58">'[47]Reproceso interes'!#REF!</definedName>
    <definedName name="TextRefCopy59" localSheetId="7">'[47]Reproceso interes'!#REF!</definedName>
    <definedName name="TextRefCopy59" localSheetId="2">'[47]Reproceso interes'!#REF!</definedName>
    <definedName name="TextRefCopy59" localSheetId="6">'[47]Reproceso interes'!#REF!</definedName>
    <definedName name="TextRefCopy59">'[47]Reproceso interes'!#REF!</definedName>
    <definedName name="TextRefCopy6" localSheetId="7">#REF!</definedName>
    <definedName name="TextRefCopy6" localSheetId="2">#REF!</definedName>
    <definedName name="TextRefCopy6" localSheetId="6">#REF!</definedName>
    <definedName name="TextRefCopy6">#REF!</definedName>
    <definedName name="TextRefCopy60" localSheetId="7">'[47]Reproceso interes'!#REF!</definedName>
    <definedName name="TextRefCopy60" localSheetId="2">'[47]Reproceso interes'!#REF!</definedName>
    <definedName name="TextRefCopy60" localSheetId="6">'[47]Reproceso interes'!#REF!</definedName>
    <definedName name="TextRefCopy60">'[47]Reproceso interes'!#REF!</definedName>
    <definedName name="TextRefCopy61" localSheetId="7">'[47]Reproceso interes'!#REF!</definedName>
    <definedName name="TextRefCopy61" localSheetId="2">'[47]Reproceso interes'!#REF!</definedName>
    <definedName name="TextRefCopy61" localSheetId="6">'[47]Reproceso interes'!#REF!</definedName>
    <definedName name="TextRefCopy61">'[47]Reproceso interes'!#REF!</definedName>
    <definedName name="TextRefCopy62" localSheetId="7">'[47]Reproceso interes'!#REF!</definedName>
    <definedName name="TextRefCopy62" localSheetId="2">'[47]Reproceso interes'!#REF!</definedName>
    <definedName name="TextRefCopy62" localSheetId="6">'[47]Reproceso interes'!#REF!</definedName>
    <definedName name="TextRefCopy62">'[47]Reproceso interes'!#REF!</definedName>
    <definedName name="TextRefCopy63" localSheetId="7">#REF!</definedName>
    <definedName name="TextRefCopy63" localSheetId="2">#REF!</definedName>
    <definedName name="TextRefCopy63" localSheetId="6">#REF!</definedName>
    <definedName name="TextRefCopy63">#REF!</definedName>
    <definedName name="TextRefCopy64" localSheetId="7">[50]Análisis!#REF!</definedName>
    <definedName name="TextRefCopy64" localSheetId="2">[50]Análisis!#REF!</definedName>
    <definedName name="TextRefCopy64" localSheetId="6">[50]Análisis!#REF!</definedName>
    <definedName name="TextRefCopy64">[50]Análisis!#REF!</definedName>
    <definedName name="TextRefCopy65" localSheetId="7">#REF!</definedName>
    <definedName name="TextRefCopy65" localSheetId="2">#REF!</definedName>
    <definedName name="TextRefCopy65" localSheetId="6">#REF!</definedName>
    <definedName name="TextRefCopy65">#REF!</definedName>
    <definedName name="TextRefCopy66" localSheetId="7">#REF!</definedName>
    <definedName name="TextRefCopy66" localSheetId="2">#REF!</definedName>
    <definedName name="TextRefCopy66" localSheetId="6">#REF!</definedName>
    <definedName name="TextRefCopy66">#REF!</definedName>
    <definedName name="TextRefCopy67" localSheetId="7">#REF!</definedName>
    <definedName name="TextRefCopy67" localSheetId="2">#REF!</definedName>
    <definedName name="TextRefCopy67" localSheetId="6">#REF!</definedName>
    <definedName name="TextRefCopy67">#REF!</definedName>
    <definedName name="TextRefCopy68" localSheetId="7">#REF!</definedName>
    <definedName name="TextRefCopy68" localSheetId="2">#REF!</definedName>
    <definedName name="TextRefCopy68" localSheetId="6">#REF!</definedName>
    <definedName name="TextRefCopy68">#REF!</definedName>
    <definedName name="TextRefCopy69" localSheetId="7">'[47]Reproceso interes'!#REF!</definedName>
    <definedName name="TextRefCopy69" localSheetId="2">'[47]Reproceso interes'!#REF!</definedName>
    <definedName name="TextRefCopy69" localSheetId="6">'[47]Reproceso interes'!#REF!</definedName>
    <definedName name="TextRefCopy69">'[47]Reproceso interes'!#REF!</definedName>
    <definedName name="TextRefCopy7" localSheetId="7">#REF!</definedName>
    <definedName name="TextRefCopy7" localSheetId="2">#REF!</definedName>
    <definedName name="TextRefCopy7" localSheetId="6">#REF!</definedName>
    <definedName name="TextRefCopy7">#REF!</definedName>
    <definedName name="TextRefCopy70" localSheetId="7">#REF!</definedName>
    <definedName name="TextRefCopy70" localSheetId="2">#REF!</definedName>
    <definedName name="TextRefCopy70" localSheetId="6">#REF!</definedName>
    <definedName name="TextRefCopy70">#REF!</definedName>
    <definedName name="TextRefCopy71" localSheetId="7">#REF!</definedName>
    <definedName name="TextRefCopy71" localSheetId="2">#REF!</definedName>
    <definedName name="TextRefCopy71" localSheetId="6">#REF!</definedName>
    <definedName name="TextRefCopy71">#REF!</definedName>
    <definedName name="TextRefCopy72" localSheetId="7">'[47]Reproceso interes'!#REF!</definedName>
    <definedName name="TextRefCopy72" localSheetId="2">'[47]Reproceso interes'!#REF!</definedName>
    <definedName name="TextRefCopy72" localSheetId="6">'[47]Reproceso interes'!#REF!</definedName>
    <definedName name="TextRefCopy72">'[47]Reproceso interes'!#REF!</definedName>
    <definedName name="TextRefCopy73" localSheetId="7">#REF!</definedName>
    <definedName name="TextRefCopy73" localSheetId="2">#REF!</definedName>
    <definedName name="TextRefCopy73" localSheetId="6">#REF!</definedName>
    <definedName name="TextRefCopy73">#REF!</definedName>
    <definedName name="TextRefCopy74" localSheetId="7">'[47]Reproceso interes'!#REF!</definedName>
    <definedName name="TextRefCopy74" localSheetId="2">'[47]Reproceso interes'!#REF!</definedName>
    <definedName name="TextRefCopy74" localSheetId="6">'[47]Reproceso interes'!#REF!</definedName>
    <definedName name="TextRefCopy74">'[47]Reproceso interes'!#REF!</definedName>
    <definedName name="TextRefCopy75" localSheetId="7">#REF!</definedName>
    <definedName name="TextRefCopy75" localSheetId="2">#REF!</definedName>
    <definedName name="TextRefCopy75" localSheetId="6">#REF!</definedName>
    <definedName name="TextRefCopy75">#REF!</definedName>
    <definedName name="TextRefCopy76" localSheetId="7">[42]Sumaria!#REF!</definedName>
    <definedName name="TextRefCopy76" localSheetId="2">[42]Sumaria!#REF!</definedName>
    <definedName name="TextRefCopy76" localSheetId="6">[42]Sumaria!#REF!</definedName>
    <definedName name="TextRefCopy76">[42]Sumaria!#REF!</definedName>
    <definedName name="TextRefCopy77" localSheetId="7">#REF!</definedName>
    <definedName name="TextRefCopy77" localSheetId="2">#REF!</definedName>
    <definedName name="TextRefCopy77" localSheetId="6">#REF!</definedName>
    <definedName name="TextRefCopy77">#REF!</definedName>
    <definedName name="TextRefCopy78" localSheetId="7">'[47]Reproceso interes'!#REF!</definedName>
    <definedName name="TextRefCopy78" localSheetId="2">'[47]Reproceso interes'!#REF!</definedName>
    <definedName name="TextRefCopy78" localSheetId="6">'[47]Reproceso interes'!#REF!</definedName>
    <definedName name="TextRefCopy78">'[47]Reproceso interes'!#REF!</definedName>
    <definedName name="TextRefCopy79" localSheetId="7">#REF!</definedName>
    <definedName name="TextRefCopy79" localSheetId="2">#REF!</definedName>
    <definedName name="TextRefCopy79" localSheetId="6">#REF!</definedName>
    <definedName name="TextRefCopy79">#REF!</definedName>
    <definedName name="TextRefCopy8" localSheetId="7">#REF!</definedName>
    <definedName name="TextRefCopy8" localSheetId="2">#REF!</definedName>
    <definedName name="TextRefCopy8" localSheetId="6">#REF!</definedName>
    <definedName name="TextRefCopy8">#REF!</definedName>
    <definedName name="TextRefCopy80" localSheetId="7">#REF!</definedName>
    <definedName name="TextRefCopy80" localSheetId="2">#REF!</definedName>
    <definedName name="TextRefCopy80" localSheetId="6">#REF!</definedName>
    <definedName name="TextRefCopy80">#REF!</definedName>
    <definedName name="TextRefCopy81" localSheetId="7">[50]Análisis!#REF!</definedName>
    <definedName name="TextRefCopy81" localSheetId="2">[50]Análisis!#REF!</definedName>
    <definedName name="TextRefCopy81" localSheetId="6">[50]Análisis!#REF!</definedName>
    <definedName name="TextRefCopy81">[50]Análisis!#REF!</definedName>
    <definedName name="TextRefCopy82" localSheetId="7">#REF!</definedName>
    <definedName name="TextRefCopy82" localSheetId="2">#REF!</definedName>
    <definedName name="TextRefCopy82" localSheetId="6">#REF!</definedName>
    <definedName name="TextRefCopy82">#REF!</definedName>
    <definedName name="TextRefCopy83" localSheetId="7">'[47]Reproceso interes'!#REF!</definedName>
    <definedName name="TextRefCopy83" localSheetId="2">'[47]Reproceso interes'!#REF!</definedName>
    <definedName name="TextRefCopy83" localSheetId="6">'[47]Reproceso interes'!#REF!</definedName>
    <definedName name="TextRefCopy83">'[47]Reproceso interes'!#REF!</definedName>
    <definedName name="TextRefCopy84" localSheetId="7">[51]Sumaria!#REF!</definedName>
    <definedName name="TextRefCopy84" localSheetId="2">[51]Sumaria!#REF!</definedName>
    <definedName name="TextRefCopy84" localSheetId="6">[51]Sumaria!#REF!</definedName>
    <definedName name="TextRefCopy84">[51]Sumaria!#REF!</definedName>
    <definedName name="TextRefCopy85" localSheetId="7">[52]ISSUE!#REF!</definedName>
    <definedName name="TextRefCopy85" localSheetId="2">[52]ISSUE!#REF!</definedName>
    <definedName name="TextRefCopy85" localSheetId="6">[52]ISSUE!#REF!</definedName>
    <definedName name="TextRefCopy85">[52]ISSUE!#REF!</definedName>
    <definedName name="TextRefCopy86" localSheetId="7">[52]ISSUE!#REF!</definedName>
    <definedName name="TextRefCopy86" localSheetId="2">[52]ISSUE!#REF!</definedName>
    <definedName name="TextRefCopy86" localSheetId="6">[52]ISSUE!#REF!</definedName>
    <definedName name="TextRefCopy86">[52]ISSUE!#REF!</definedName>
    <definedName name="TextRefCopy87" localSheetId="7">'[53]Asientos de Aportes'!#REF!</definedName>
    <definedName name="TextRefCopy87" localSheetId="2">'[53]Asientos de Aportes'!#REF!</definedName>
    <definedName name="TextRefCopy87" localSheetId="6">'[53]Asientos de Aportes'!#REF!</definedName>
    <definedName name="TextRefCopy87">'[53]Asientos de Aportes'!#REF!</definedName>
    <definedName name="TextRefCopy88" localSheetId="7">[52]ISSUE!#REF!</definedName>
    <definedName name="TextRefCopy88" localSheetId="2">[52]ISSUE!#REF!</definedName>
    <definedName name="TextRefCopy88" localSheetId="6">[52]ISSUE!#REF!</definedName>
    <definedName name="TextRefCopy88">[52]ISSUE!#REF!</definedName>
    <definedName name="TextRefCopy89" localSheetId="7">[52]ISSUE!#REF!</definedName>
    <definedName name="TextRefCopy89" localSheetId="2">[52]ISSUE!#REF!</definedName>
    <definedName name="TextRefCopy89" localSheetId="6">[52]ISSUE!#REF!</definedName>
    <definedName name="TextRefCopy89">[52]ISSUE!#REF!</definedName>
    <definedName name="TextRefCopy9">'[43]BG Analítico'!$E$53</definedName>
    <definedName name="TextRefCopy90" localSheetId="7">[52]ISSUE!#REF!</definedName>
    <definedName name="TextRefCopy90" localSheetId="2">[52]ISSUE!#REF!</definedName>
    <definedName name="TextRefCopy90" localSheetId="6">[52]ISSUE!#REF!</definedName>
    <definedName name="TextRefCopy90">[52]ISSUE!#REF!</definedName>
    <definedName name="TextRefCopy91" localSheetId="7">[52]ISSUE!#REF!</definedName>
    <definedName name="TextRefCopy91" localSheetId="2">[52]ISSUE!#REF!</definedName>
    <definedName name="TextRefCopy91" localSheetId="6">[52]ISSUE!#REF!</definedName>
    <definedName name="TextRefCopy91">[52]ISSUE!#REF!</definedName>
    <definedName name="TextRefCopy92" localSheetId="7">[52]ISSUE!#REF!</definedName>
    <definedName name="TextRefCopy92" localSheetId="2">[52]ISSUE!#REF!</definedName>
    <definedName name="TextRefCopy92" localSheetId="6">[52]ISSUE!#REF!</definedName>
    <definedName name="TextRefCopy92">[52]ISSUE!#REF!</definedName>
    <definedName name="TextRefCopy93" localSheetId="7">[52]ISSUE!#REF!</definedName>
    <definedName name="TextRefCopy93" localSheetId="2">[52]ISSUE!#REF!</definedName>
    <definedName name="TextRefCopy93" localSheetId="6">[52]ISSUE!#REF!</definedName>
    <definedName name="TextRefCopy93">[52]ISSUE!#REF!</definedName>
    <definedName name="TextRefCopy96" localSheetId="7">[51]Sumaria!#REF!</definedName>
    <definedName name="TextRefCopy96" localSheetId="2">[51]Sumaria!#REF!</definedName>
    <definedName name="TextRefCopy96" localSheetId="6">[51]Sumaria!#REF!</definedName>
    <definedName name="TextRefCopy96">[51]Sumaria!#REF!</definedName>
    <definedName name="TextRefCopy97" localSheetId="7">#REF!</definedName>
    <definedName name="TextRefCopy97" localSheetId="2">#REF!</definedName>
    <definedName name="TextRefCopy97" localSheetId="6">#REF!</definedName>
    <definedName name="TextRefCopy97">#REF!</definedName>
    <definedName name="TextRefCopy98" localSheetId="7">#REF!</definedName>
    <definedName name="TextRefCopy98" localSheetId="2">#REF!</definedName>
    <definedName name="TextRefCopy98" localSheetId="6">#REF!</definedName>
    <definedName name="TextRefCopy98">#REF!</definedName>
    <definedName name="TextRefCopy99" localSheetId="7">'[51]Procedimiento Alternativo'!#REF!</definedName>
    <definedName name="TextRefCopy99" localSheetId="2">'[51]Procedimiento Alternativo'!#REF!</definedName>
    <definedName name="TextRefCopy99" localSheetId="6">'[51]Procedimiento Alternativo'!#REF!</definedName>
    <definedName name="TextRefCopy99">'[51]Procedimiento Alternativo'!#REF!</definedName>
    <definedName name="TextRefCopyRangeCount" hidden="1">1</definedName>
    <definedName name="Threshold" localSheetId="7">'[9]Cálculo del Exceso'!#REF!</definedName>
    <definedName name="Threshold" localSheetId="2">'[9]Cálculo del Exceso'!#REF!</definedName>
    <definedName name="Threshold" localSheetId="6">'[9]Cálculo del Exceso'!#REF!</definedName>
    <definedName name="Threshold">'[9]Cálculo del Exceso'!#REF!</definedName>
    <definedName name="tld">'[4]Income SAP LD'!$B$1228:$D$1287</definedName>
    <definedName name="Top_Stratum_Number" localSheetId="7">#REF!</definedName>
    <definedName name="Top_Stratum_Number" localSheetId="2">#REF!</definedName>
    <definedName name="Top_Stratum_Number" localSheetId="6">#REF!</definedName>
    <definedName name="Top_Stratum_Number">#REF!</definedName>
    <definedName name="Top_Stratum_Value" localSheetId="7">#REF!</definedName>
    <definedName name="Top_Stratum_Value" localSheetId="2">#REF!</definedName>
    <definedName name="Top_Stratum_Value" localSheetId="6">#REF!</definedName>
    <definedName name="Top_Stratum_Value">#REF!</definedName>
    <definedName name="Total_Amount" localSheetId="7">#REF!</definedName>
    <definedName name="Total_Amount" localSheetId="2">#REF!</definedName>
    <definedName name="Total_Amount" localSheetId="6">#REF!</definedName>
    <definedName name="Total_Amount">#REF!</definedName>
    <definedName name="Total_Number_Selections" localSheetId="7">#REF!</definedName>
    <definedName name="Total_Number_Selections" localSheetId="2">#REF!</definedName>
    <definedName name="Total_Number_Selections" localSheetId="6">#REF!</definedName>
    <definedName name="Total_Number_Selections">#REF!</definedName>
    <definedName name="Total_Population2">'[5]CMA Calculations- Figure 5440.1'!$D$101</definedName>
    <definedName name="tp" localSheetId="7">#REF!</definedName>
    <definedName name="tp" localSheetId="2">#REF!</definedName>
    <definedName name="tp" localSheetId="6">#REF!</definedName>
    <definedName name="tp">#REF!</definedName>
    <definedName name="u" localSheetId="7" hidden="1">'[31]Test de Ventas'!#REF!</definedName>
    <definedName name="u" localSheetId="2" hidden="1">'[31]Test de Ventas'!#REF!</definedName>
    <definedName name="u" localSheetId="6" hidden="1">'[31]Test de Ventas'!#REF!</definedName>
    <definedName name="u" hidden="1">'[31]Test de Ventas'!#REF!</definedName>
    <definedName name="Unidades" localSheetId="7">#REF!</definedName>
    <definedName name="Unidades" localSheetId="2">#REF!</definedName>
    <definedName name="Unidades" localSheetId="6">#REF!</definedName>
    <definedName name="Unidades">#REF!</definedName>
    <definedName name="URUGUAY" localSheetId="7">#REF!</definedName>
    <definedName name="URUGUAY" localSheetId="2">#REF!</definedName>
    <definedName name="URUGUAY" localSheetId="6">#REF!</definedName>
    <definedName name="URUGUAY">#REF!</definedName>
    <definedName name="vencidos" localSheetId="7">#REF!</definedName>
    <definedName name="vencidos" localSheetId="2">#REF!</definedName>
    <definedName name="vencidos" localSheetId="6">#REF!</definedName>
    <definedName name="vencidos">#REF!</definedName>
    <definedName name="Vendedor">'[19]Asiento de Ajuste'!$G$3</definedName>
    <definedName name="vghfghhhkh" localSheetId="7">'[9]Cálculo del Exceso'!#REF!</definedName>
    <definedName name="vghfghhhkh" localSheetId="2">'[9]Cálculo del Exceso'!#REF!</definedName>
    <definedName name="vghfghhhkh" localSheetId="6">'[9]Cálculo del Exceso'!#REF!</definedName>
    <definedName name="vghfghhhkh">'[9]Cálculo del Exceso'!#REF!</definedName>
    <definedName name="vhjvhjvhjhhhhhhhhhhhhhhhhhhhh" localSheetId="7">'[9]Cálculo del Exceso'!#REF!</definedName>
    <definedName name="vhjvhjvhjhhhhhhhhhhhhhhhhhhhh" localSheetId="2">'[9]Cálculo del Exceso'!#REF!</definedName>
    <definedName name="vhjvhjvhjhhhhhhhhhhhhhhhhhhhh" localSheetId="6">'[9]Cálculo del Exceso'!#REF!</definedName>
    <definedName name="vhjvhjvhjhhhhhhhhhhhhhhhhhhhh">'[9]Cálculo del Exceso'!#REF!</definedName>
    <definedName name="vhjvhjvvvvvvvvvvvvvvvvvvvvvvvvvvvvvvvvvvvvvvvvvvvv" localSheetId="7">'[9]Cálculo del Exceso'!#REF!</definedName>
    <definedName name="vhjvhjvvvvvvvvvvvvvvvvvvvvvvvvvvvvvvvvvvvvvvvvvvvv" localSheetId="2">'[9]Cálculo del Exceso'!#REF!</definedName>
    <definedName name="vhjvhjvvvvvvvvvvvvvvvvvvvvvvvvvvvvvvvvvvvvvvvvvvvv" localSheetId="6">'[9]Cálculo del Exceso'!#REF!</definedName>
    <definedName name="vhjvhjvvvvvvvvvvvvvvvvvvvvvvvvvvvvvvvvvvvvvvvvvvvv">'[9]Cálculo del Exceso'!#REF!</definedName>
    <definedName name="vigencia" localSheetId="7">#REF!</definedName>
    <definedName name="vigencia" localSheetId="2">#REF!</definedName>
    <definedName name="vigencia" localSheetId="6">#REF!</definedName>
    <definedName name="vigencia">#REF!</definedName>
    <definedName name="vpphold" localSheetId="7">#REF!</definedName>
    <definedName name="vpphold" localSheetId="2">#REF!</definedName>
    <definedName name="vpphold" localSheetId="6">#REF!</definedName>
    <definedName name="vpphold">#REF!</definedName>
    <definedName name="VTADIAR" localSheetId="7">#REF!</definedName>
    <definedName name="VTADIAR" localSheetId="2">#REF!</definedName>
    <definedName name="VTADIAR" localSheetId="6">#REF!</definedName>
    <definedName name="VTADIAR">#REF!</definedName>
    <definedName name="VTO" localSheetId="7">#REF!</definedName>
    <definedName name="VTO" localSheetId="2">#REF!</definedName>
    <definedName name="VTO" localSheetId="6">#REF!</definedName>
    <definedName name="VTO">#REF!</definedName>
    <definedName name="vtoañoc" localSheetId="7">#REF!</definedName>
    <definedName name="vtoañoc" localSheetId="2">#REF!</definedName>
    <definedName name="vtoañoc" localSheetId="6">#REF!</definedName>
    <definedName name="vtoañoc">#REF!</definedName>
    <definedName name="vtoañon" localSheetId="7">#REF!</definedName>
    <definedName name="vtoañon" localSheetId="2">#REF!</definedName>
    <definedName name="vtoañon" localSheetId="6">#REF!</definedName>
    <definedName name="vtoañon">#REF!</definedName>
    <definedName name="vtoaños" localSheetId="7">#REF!</definedName>
    <definedName name="vtoaños" localSheetId="2">#REF!</definedName>
    <definedName name="vtoaños" localSheetId="6">#REF!</definedName>
    <definedName name="vtoaños">#REF!</definedName>
    <definedName name="vtoshold1" localSheetId="7">'[10] VTOS'!#REF!</definedName>
    <definedName name="vtoshold1" localSheetId="2">'[10] VTOS'!#REF!</definedName>
    <definedName name="vtoshold1" localSheetId="6">'[10] VTOS'!#REF!</definedName>
    <definedName name="vtoshold1">'[10] VTOS'!#REF!</definedName>
    <definedName name="vtoshold2" localSheetId="7">'[10] VTOS'!#REF!</definedName>
    <definedName name="vtoshold2" localSheetId="2">'[10] VTOS'!#REF!</definedName>
    <definedName name="vtoshold2" localSheetId="6">'[10] VTOS'!#REF!</definedName>
    <definedName name="vtoshold2">'[10] VTOS'!#REF!</definedName>
    <definedName name="VTOSN" localSheetId="7">#REF!</definedName>
    <definedName name="VTOSN" localSheetId="2">#REF!</definedName>
    <definedName name="VTOSN" localSheetId="6">#REF!</definedName>
    <definedName name="VTOSN">#REF!</definedName>
    <definedName name="vvvvvvvvvvvvvvvvvvvvvvvvvvvvvvvvvvvvvvvvvvvvvv" localSheetId="7">'[8]Rep. y Mant. Rodados'!#REF!</definedName>
    <definedName name="vvvvvvvvvvvvvvvvvvvvvvvvvvvvvvvvvvvvvvvvvvvvvv" localSheetId="2">'[8]Rep. y Mant. Rodados'!#REF!</definedName>
    <definedName name="vvvvvvvvvvvvvvvvvvvvvvvvvvvvvvvvvvvvvvvvvvvvvv" localSheetId="6">'[8]Rep. y Mant. Rodados'!#REF!</definedName>
    <definedName name="vvvvvvvvvvvvvvvvvvvvvvvvvvvvvvvvvvvvvvvvvvvvvv">'[8]Rep. y Mant. Rodados'!#REF!</definedName>
    <definedName name="WDSD" localSheetId="7" hidden="1">#REF!</definedName>
    <definedName name="WDSD" localSheetId="2" hidden="1">#REF!</definedName>
    <definedName name="WDSD" localSheetId="6" hidden="1">#REF!</definedName>
    <definedName name="WDSD" hidden="1">#REF!</definedName>
    <definedName name="wrn.Aging._.and._.Trend._.Analysis." localSheetId="7"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7" hidden="1">{#N/A,#N/A,FALSE,"VOL"}</definedName>
    <definedName name="wrn.Volumen." localSheetId="3" hidden="1">{#N/A,#N/A,FALSE,"VOL"}</definedName>
    <definedName name="wrn.Volumen." localSheetId="6" hidden="1">{#N/A,#N/A,FALSE,"VOL"}</definedName>
    <definedName name="wrn.Volumen." hidden="1">{#N/A,#N/A,FALSE,"VOL"}</definedName>
    <definedName name="xdc" localSheetId="7">#REF!</definedName>
    <definedName name="xdc" localSheetId="2">#REF!</definedName>
    <definedName name="xdc" localSheetId="6">#REF!</definedName>
    <definedName name="xdc">#REF!</definedName>
    <definedName name="XREF_COLUMN_1" localSheetId="7" hidden="1">#REF!</definedName>
    <definedName name="XREF_COLUMN_1" localSheetId="2" hidden="1">#REF!</definedName>
    <definedName name="XREF_COLUMN_1" localSheetId="6" hidden="1">#REF!</definedName>
    <definedName name="XREF_COLUMN_1" hidden="1">#REF!</definedName>
    <definedName name="XREF_COLUMN_10" localSheetId="7" hidden="1">#REF!</definedName>
    <definedName name="XREF_COLUMN_10" localSheetId="2" hidden="1">#REF!</definedName>
    <definedName name="XREF_COLUMN_10" localSheetId="6" hidden="1">#REF!</definedName>
    <definedName name="XREF_COLUMN_10" hidden="1">#REF!</definedName>
    <definedName name="XREF_COLUMN_11" localSheetId="7" hidden="1">'[54]Nov 05 PPC'!#REF!</definedName>
    <definedName name="XREF_COLUMN_11" localSheetId="2" hidden="1">'[54]Nov 05 PPC'!#REF!</definedName>
    <definedName name="XREF_COLUMN_11" localSheetId="6" hidden="1">'[54]Nov 05 PPC'!#REF!</definedName>
    <definedName name="XREF_COLUMN_11" hidden="1">'[54]Nov 05 PPC'!#REF!</definedName>
    <definedName name="XREF_COLUMN_12" localSheetId="7" hidden="1">#REF!</definedName>
    <definedName name="XREF_COLUMN_12" localSheetId="2" hidden="1">#REF!</definedName>
    <definedName name="XREF_COLUMN_12" localSheetId="6" hidden="1">#REF!</definedName>
    <definedName name="XREF_COLUMN_12" hidden="1">#REF!</definedName>
    <definedName name="XREF_COLUMN_13" localSheetId="7" hidden="1">#REF!</definedName>
    <definedName name="XREF_COLUMN_13" localSheetId="2" hidden="1">#REF!</definedName>
    <definedName name="XREF_COLUMN_13" localSheetId="6" hidden="1">#REF!</definedName>
    <definedName name="XREF_COLUMN_13" hidden="1">#REF!</definedName>
    <definedName name="XREF_COLUMN_14" localSheetId="7" hidden="1">#REF!</definedName>
    <definedName name="XREF_COLUMN_14" localSheetId="2" hidden="1">#REF!</definedName>
    <definedName name="XREF_COLUMN_14" localSheetId="6" hidden="1">#REF!</definedName>
    <definedName name="XREF_COLUMN_14" hidden="1">#REF!</definedName>
    <definedName name="XREF_COLUMN_15" localSheetId="7" hidden="1">#REF!</definedName>
    <definedName name="XREF_COLUMN_15" localSheetId="2" hidden="1">#REF!</definedName>
    <definedName name="XREF_COLUMN_15" localSheetId="6" hidden="1">#REF!</definedName>
    <definedName name="XREF_COLUMN_15" hidden="1">#REF!</definedName>
    <definedName name="XREF_COLUMN_16" localSheetId="7" hidden="1">'[55]Análisis detallado 2248'!#REF!</definedName>
    <definedName name="XREF_COLUMN_16" localSheetId="2" hidden="1">'[55]Análisis detallado 2248'!#REF!</definedName>
    <definedName name="XREF_COLUMN_16" localSheetId="6" hidden="1">'[55]Análisis detallado 2248'!#REF!</definedName>
    <definedName name="XREF_COLUMN_16" hidden="1">'[55]Análisis detallado 2248'!#REF!</definedName>
    <definedName name="XREF_COLUMN_17" localSheetId="7" hidden="1">#REF!</definedName>
    <definedName name="XREF_COLUMN_17" localSheetId="2" hidden="1">#REF!</definedName>
    <definedName name="XREF_COLUMN_17" localSheetId="6" hidden="1">#REF!</definedName>
    <definedName name="XREF_COLUMN_17" hidden="1">#REF!</definedName>
    <definedName name="XREF_COLUMN_18" localSheetId="7" hidden="1">[47]Resumen!#REF!</definedName>
    <definedName name="XREF_COLUMN_18" localSheetId="2" hidden="1">[47]Resumen!#REF!</definedName>
    <definedName name="XREF_COLUMN_18" localSheetId="6" hidden="1">[47]Resumen!#REF!</definedName>
    <definedName name="XREF_COLUMN_18" hidden="1">[47]Resumen!#REF!</definedName>
    <definedName name="XREF_COLUMN_2" localSheetId="7" hidden="1">#REF!</definedName>
    <definedName name="XREF_COLUMN_2" localSheetId="2" hidden="1">#REF!</definedName>
    <definedName name="XREF_COLUMN_2" localSheetId="6" hidden="1">#REF!</definedName>
    <definedName name="XREF_COLUMN_2" hidden="1">#REF!</definedName>
    <definedName name="XREF_COLUMN_20" localSheetId="7" hidden="1">'[44]Evolucion PN'!#REF!</definedName>
    <definedName name="XREF_COLUMN_20" localSheetId="2" hidden="1">'[44]Evolucion PN'!#REF!</definedName>
    <definedName name="XREF_COLUMN_20" localSheetId="6" hidden="1">'[44]Evolucion PN'!#REF!</definedName>
    <definedName name="XREF_COLUMN_20" hidden="1">'[44]Evolucion PN'!#REF!</definedName>
    <definedName name="XREF_COLUMN_21" localSheetId="7" hidden="1">'[44]Evolucion PN'!#REF!</definedName>
    <definedName name="XREF_COLUMN_21" localSheetId="2" hidden="1">'[44]Evolucion PN'!#REF!</definedName>
    <definedName name="XREF_COLUMN_21" localSheetId="6" hidden="1">'[44]Evolucion PN'!#REF!</definedName>
    <definedName name="XREF_COLUMN_21" hidden="1">'[44]Evolucion PN'!#REF!</definedName>
    <definedName name="XREF_COLUMN_22" localSheetId="7" hidden="1">'[44]Evolucion PN'!#REF!</definedName>
    <definedName name="XREF_COLUMN_22" localSheetId="2" hidden="1">'[44]Evolucion PN'!#REF!</definedName>
    <definedName name="XREF_COLUMN_22" localSheetId="6" hidden="1">'[44]Evolucion PN'!#REF!</definedName>
    <definedName name="XREF_COLUMN_22" hidden="1">'[44]Evolucion PN'!#REF!</definedName>
    <definedName name="XREF_COLUMN_23" localSheetId="7" hidden="1">'[44]Evolucion PN'!#REF!</definedName>
    <definedName name="XREF_COLUMN_23" localSheetId="2" hidden="1">'[44]Evolucion PN'!#REF!</definedName>
    <definedName name="XREF_COLUMN_23" localSheetId="6" hidden="1">'[44]Evolucion PN'!#REF!</definedName>
    <definedName name="XREF_COLUMN_23" hidden="1">'[44]Evolucion PN'!#REF!</definedName>
    <definedName name="XREF_COLUMN_24" localSheetId="7" hidden="1">#REF!</definedName>
    <definedName name="XREF_COLUMN_24" localSheetId="2" hidden="1">#REF!</definedName>
    <definedName name="XREF_COLUMN_24" localSheetId="6" hidden="1">#REF!</definedName>
    <definedName name="XREF_COLUMN_24" hidden="1">#REF!</definedName>
    <definedName name="XREF_COLUMN_26" localSheetId="7" hidden="1">'[56]Evolucion PN'!#REF!</definedName>
    <definedName name="XREF_COLUMN_26" localSheetId="2" hidden="1">'[56]Evolucion PN'!#REF!</definedName>
    <definedName name="XREF_COLUMN_26" localSheetId="6" hidden="1">'[56]Evolucion PN'!#REF!</definedName>
    <definedName name="XREF_COLUMN_26" hidden="1">'[56]Evolucion PN'!#REF!</definedName>
    <definedName name="XREF_COLUMN_27" localSheetId="7" hidden="1">'[56]Evolucion PN'!#REF!</definedName>
    <definedName name="XREF_COLUMN_27" localSheetId="2" hidden="1">'[56]Evolucion PN'!#REF!</definedName>
    <definedName name="XREF_COLUMN_27" localSheetId="6" hidden="1">'[56]Evolucion PN'!#REF!</definedName>
    <definedName name="XREF_COLUMN_27" hidden="1">'[56]Evolucion PN'!#REF!</definedName>
    <definedName name="XREF_COLUMN_3" localSheetId="7" hidden="1">'[57]BG Dic 06 vs. Dic 05 '!#REF!</definedName>
    <definedName name="XREF_COLUMN_3" localSheetId="2" hidden="1">'[57]BG Dic 06 vs. Dic 05 '!#REF!</definedName>
    <definedName name="XREF_COLUMN_3" localSheetId="6" hidden="1">'[57]BG Dic 06 vs. Dic 05 '!#REF!</definedName>
    <definedName name="XREF_COLUMN_3" hidden="1">'[57]BG Dic 06 vs. Dic 05 '!#REF!</definedName>
    <definedName name="XREF_COLUMN_4" localSheetId="7" hidden="1">'[58] Movimiento AF'!#REF!</definedName>
    <definedName name="XREF_COLUMN_4" localSheetId="2" hidden="1">'[58] Movimiento AF'!#REF!</definedName>
    <definedName name="XREF_COLUMN_4" localSheetId="6" hidden="1">'[58] Movimiento AF'!#REF!</definedName>
    <definedName name="XREF_COLUMN_4" hidden="1">'[58] Movimiento AF'!#REF!</definedName>
    <definedName name="XREF_COLUMN_5" localSheetId="7" hidden="1">'[58] Movimiento AF'!#REF!</definedName>
    <definedName name="XREF_COLUMN_5" localSheetId="2" hidden="1">'[58] Movimiento AF'!#REF!</definedName>
    <definedName name="XREF_COLUMN_5" localSheetId="6" hidden="1">'[58] Movimiento AF'!#REF!</definedName>
    <definedName name="XREF_COLUMN_5" hidden="1">'[58] Movimiento AF'!#REF!</definedName>
    <definedName name="XREF_COLUMN_6" localSheetId="7" hidden="1">'[58] Movimiento AF'!#REF!</definedName>
    <definedName name="XREF_COLUMN_6" localSheetId="2" hidden="1">'[58] Movimiento AF'!#REF!</definedName>
    <definedName name="XREF_COLUMN_6" localSheetId="6" hidden="1">'[58] Movimiento AF'!#REF!</definedName>
    <definedName name="XREF_COLUMN_6" hidden="1">'[58] Movimiento AF'!#REF!</definedName>
    <definedName name="XREF_COLUMN_7" localSheetId="7" hidden="1">#REF!</definedName>
    <definedName name="XREF_COLUMN_7" localSheetId="2" hidden="1">#REF!</definedName>
    <definedName name="XREF_COLUMN_7" localSheetId="6" hidden="1">#REF!</definedName>
    <definedName name="XREF_COLUMN_7" hidden="1">#REF!</definedName>
    <definedName name="XREF_COLUMN_8" localSheetId="7" hidden="1">'[54]Ago 05 PPC'!#REF!</definedName>
    <definedName name="XREF_COLUMN_8" localSheetId="2" hidden="1">'[54]Ago 05 PPC'!#REF!</definedName>
    <definedName name="XREF_COLUMN_8" localSheetId="6" hidden="1">'[54]Ago 05 PPC'!#REF!</definedName>
    <definedName name="XREF_COLUMN_8" hidden="1">'[54]Ago 05 PPC'!#REF!</definedName>
    <definedName name="XREF_COLUMN_9" localSheetId="7" hidden="1">#REF!</definedName>
    <definedName name="XREF_COLUMN_9" localSheetId="2" hidden="1">#REF!</definedName>
    <definedName name="XREF_COLUMN_9" localSheetId="6" hidden="1">#REF!</definedName>
    <definedName name="XREF_COLUMN_9" hidden="1">#REF!</definedName>
    <definedName name="XRefActiveRow" localSheetId="7" hidden="1">#REF!</definedName>
    <definedName name="XRefActiveRow" localSheetId="2" hidden="1">#REF!</definedName>
    <definedName name="XRefActiveRow" localSheetId="6" hidden="1">#REF!</definedName>
    <definedName name="XRefActiveRow" hidden="1">#REF!</definedName>
    <definedName name="XRefColumnsCount" hidden="1">2</definedName>
    <definedName name="XRefCopy1" localSheetId="7" hidden="1">#REF!</definedName>
    <definedName name="XRefCopy1" localSheetId="2" hidden="1">#REF!</definedName>
    <definedName name="XRefCopy1" localSheetId="6" hidden="1">#REF!</definedName>
    <definedName name="XRefCopy1" hidden="1">#REF!</definedName>
    <definedName name="XRefCopy10" localSheetId="7" hidden="1">'[58] Movimiento AF'!#REF!</definedName>
    <definedName name="XRefCopy10" localSheetId="2" hidden="1">'[58] Movimiento AF'!#REF!</definedName>
    <definedName name="XRefCopy10" localSheetId="6" hidden="1">'[58] Movimiento AF'!#REF!</definedName>
    <definedName name="XRefCopy10" hidden="1">'[58] Movimiento AF'!#REF!</definedName>
    <definedName name="XRefCopy100" localSheetId="7" hidden="1">#REF!</definedName>
    <definedName name="XRefCopy100" localSheetId="2" hidden="1">#REF!</definedName>
    <definedName name="XRefCopy100" localSheetId="6" hidden="1">#REF!</definedName>
    <definedName name="XRefCopy100" hidden="1">#REF!</definedName>
    <definedName name="XRefCopy100Row" localSheetId="7" hidden="1">#REF!</definedName>
    <definedName name="XRefCopy100Row" localSheetId="2" hidden="1">#REF!</definedName>
    <definedName name="XRefCopy100Row" localSheetId="6" hidden="1">#REF!</definedName>
    <definedName name="XRefCopy100Row" hidden="1">#REF!</definedName>
    <definedName name="XRefCopy101" localSheetId="7" hidden="1">#REF!</definedName>
    <definedName name="XRefCopy101" localSheetId="2" hidden="1">#REF!</definedName>
    <definedName name="XRefCopy101" localSheetId="6" hidden="1">#REF!</definedName>
    <definedName name="XRefCopy101" hidden="1">#REF!</definedName>
    <definedName name="XRefCopy101Row" localSheetId="7" hidden="1">#REF!</definedName>
    <definedName name="XRefCopy101Row" localSheetId="2" hidden="1">#REF!</definedName>
    <definedName name="XRefCopy101Row" localSheetId="6" hidden="1">#REF!</definedName>
    <definedName name="XRefCopy101Row" hidden="1">#REF!</definedName>
    <definedName name="XRefCopy102" localSheetId="7" hidden="1">#REF!</definedName>
    <definedName name="XRefCopy102" localSheetId="2" hidden="1">#REF!</definedName>
    <definedName name="XRefCopy102" localSheetId="6" hidden="1">#REF!</definedName>
    <definedName name="XRefCopy102" hidden="1">#REF!</definedName>
    <definedName name="XRefCopy102Row" localSheetId="7" hidden="1">#REF!</definedName>
    <definedName name="XRefCopy102Row" localSheetId="2" hidden="1">#REF!</definedName>
    <definedName name="XRefCopy102Row" localSheetId="6" hidden="1">#REF!</definedName>
    <definedName name="XRefCopy102Row" hidden="1">#REF!</definedName>
    <definedName name="XRefCopy103" localSheetId="7" hidden="1">#REF!</definedName>
    <definedName name="XRefCopy103" localSheetId="2" hidden="1">#REF!</definedName>
    <definedName name="XRefCopy103" localSheetId="6" hidden="1">#REF!</definedName>
    <definedName name="XRefCopy103" hidden="1">#REF!</definedName>
    <definedName name="XRefCopy103Row" localSheetId="7" hidden="1">#REF!</definedName>
    <definedName name="XRefCopy103Row" localSheetId="2" hidden="1">#REF!</definedName>
    <definedName name="XRefCopy103Row" localSheetId="6" hidden="1">#REF!</definedName>
    <definedName name="XRefCopy103Row" hidden="1">#REF!</definedName>
    <definedName name="XRefCopy104" localSheetId="7" hidden="1">#REF!</definedName>
    <definedName name="XRefCopy104" localSheetId="2" hidden="1">#REF!</definedName>
    <definedName name="XRefCopy104" localSheetId="6" hidden="1">#REF!</definedName>
    <definedName name="XRefCopy104" hidden="1">#REF!</definedName>
    <definedName name="XRefCopy104Row" localSheetId="7" hidden="1">#REF!</definedName>
    <definedName name="XRefCopy104Row" localSheetId="2" hidden="1">#REF!</definedName>
    <definedName name="XRefCopy104Row" localSheetId="6" hidden="1">#REF!</definedName>
    <definedName name="XRefCopy104Row" hidden="1">#REF!</definedName>
    <definedName name="XRefCopy105" localSheetId="7" hidden="1">#REF!</definedName>
    <definedName name="XRefCopy105" localSheetId="2" hidden="1">#REF!</definedName>
    <definedName name="XRefCopy105" localSheetId="6" hidden="1">#REF!</definedName>
    <definedName name="XRefCopy105" hidden="1">#REF!</definedName>
    <definedName name="XRefCopy105Row" localSheetId="7" hidden="1">#REF!</definedName>
    <definedName name="XRefCopy105Row" localSheetId="2" hidden="1">#REF!</definedName>
    <definedName name="XRefCopy105Row" localSheetId="6" hidden="1">#REF!</definedName>
    <definedName name="XRefCopy105Row" hidden="1">#REF!</definedName>
    <definedName name="XRefCopy106" localSheetId="7" hidden="1">#REF!</definedName>
    <definedName name="XRefCopy106" localSheetId="2" hidden="1">#REF!</definedName>
    <definedName name="XRefCopy106" localSheetId="6" hidden="1">#REF!</definedName>
    <definedName name="XRefCopy106" hidden="1">#REF!</definedName>
    <definedName name="XRefCopy106Row" localSheetId="7" hidden="1">#REF!</definedName>
    <definedName name="XRefCopy106Row" localSheetId="2" hidden="1">#REF!</definedName>
    <definedName name="XRefCopy106Row" localSheetId="6" hidden="1">#REF!</definedName>
    <definedName name="XRefCopy106Row" hidden="1">#REF!</definedName>
    <definedName name="XRefCopy107" localSheetId="7" hidden="1">#REF!</definedName>
    <definedName name="XRefCopy107" localSheetId="2" hidden="1">#REF!</definedName>
    <definedName name="XRefCopy107" localSheetId="6" hidden="1">#REF!</definedName>
    <definedName name="XRefCopy107" hidden="1">#REF!</definedName>
    <definedName name="XRefCopy107Row" localSheetId="7" hidden="1">#REF!</definedName>
    <definedName name="XRefCopy107Row" localSheetId="2" hidden="1">#REF!</definedName>
    <definedName name="XRefCopy107Row" localSheetId="6" hidden="1">#REF!</definedName>
    <definedName name="XRefCopy107Row" hidden="1">#REF!</definedName>
    <definedName name="XRefCopy108" localSheetId="7" hidden="1">#REF!</definedName>
    <definedName name="XRefCopy108" localSheetId="2" hidden="1">#REF!</definedName>
    <definedName name="XRefCopy108" localSheetId="6" hidden="1">#REF!</definedName>
    <definedName name="XRefCopy108" hidden="1">#REF!</definedName>
    <definedName name="XRefCopy108Row" localSheetId="7" hidden="1">#REF!</definedName>
    <definedName name="XRefCopy108Row" localSheetId="2" hidden="1">#REF!</definedName>
    <definedName name="XRefCopy108Row" localSheetId="6" hidden="1">#REF!</definedName>
    <definedName name="XRefCopy108Row" hidden="1">#REF!</definedName>
    <definedName name="XRefCopy109" localSheetId="7" hidden="1">#REF!</definedName>
    <definedName name="XRefCopy109" localSheetId="2" hidden="1">#REF!</definedName>
    <definedName name="XRefCopy109" localSheetId="6" hidden="1">#REF!</definedName>
    <definedName name="XRefCopy109" hidden="1">#REF!</definedName>
    <definedName name="XRefCopy109Row" localSheetId="7" hidden="1">#REF!</definedName>
    <definedName name="XRefCopy109Row" localSheetId="2" hidden="1">#REF!</definedName>
    <definedName name="XRefCopy109Row" localSheetId="6" hidden="1">#REF!</definedName>
    <definedName name="XRefCopy109Row" hidden="1">#REF!</definedName>
    <definedName name="XRefCopy10Row" localSheetId="7" hidden="1">#REF!</definedName>
    <definedName name="XRefCopy10Row" localSheetId="2" hidden="1">#REF!</definedName>
    <definedName name="XRefCopy10Row" localSheetId="6" hidden="1">#REF!</definedName>
    <definedName name="XRefCopy10Row" hidden="1">#REF!</definedName>
    <definedName name="XRefCopy11" localSheetId="7" hidden="1">'[58] Movimiento AF'!#REF!</definedName>
    <definedName name="XRefCopy11" localSheetId="2" hidden="1">'[58] Movimiento AF'!#REF!</definedName>
    <definedName name="XRefCopy11" localSheetId="6" hidden="1">'[58] Movimiento AF'!#REF!</definedName>
    <definedName name="XRefCopy11" hidden="1">'[58] Movimiento AF'!#REF!</definedName>
    <definedName name="XRefCopy110" localSheetId="7" hidden="1">'[31]Test de Ventas'!#REF!</definedName>
    <definedName name="XRefCopy110" localSheetId="2" hidden="1">'[31]Test de Ventas'!#REF!</definedName>
    <definedName name="XRefCopy110" localSheetId="6" hidden="1">'[31]Test de Ventas'!#REF!</definedName>
    <definedName name="XRefCopy110" hidden="1">'[31]Test de Ventas'!#REF!</definedName>
    <definedName name="XRefCopy110Row" localSheetId="7" hidden="1">#REF!</definedName>
    <definedName name="XRefCopy110Row" localSheetId="2" hidden="1">#REF!</definedName>
    <definedName name="XRefCopy110Row" localSheetId="6" hidden="1">#REF!</definedName>
    <definedName name="XRefCopy110Row" hidden="1">#REF!</definedName>
    <definedName name="XRefCopy111" localSheetId="7" hidden="1">'[31]Test de Ventas'!#REF!</definedName>
    <definedName name="XRefCopy111" localSheetId="2" hidden="1">'[31]Test de Ventas'!#REF!</definedName>
    <definedName name="XRefCopy111" localSheetId="6" hidden="1">'[31]Test de Ventas'!#REF!</definedName>
    <definedName name="XRefCopy111" hidden="1">'[31]Test de Ventas'!#REF!</definedName>
    <definedName name="XRefCopy111Row" localSheetId="7" hidden="1">#REF!</definedName>
    <definedName name="XRefCopy111Row" localSheetId="2" hidden="1">#REF!</definedName>
    <definedName name="XRefCopy111Row" localSheetId="6" hidden="1">#REF!</definedName>
    <definedName name="XRefCopy111Row" hidden="1">#REF!</definedName>
    <definedName name="XRefCopy112" localSheetId="7" hidden="1">#REF!</definedName>
    <definedName name="XRefCopy112" localSheetId="2" hidden="1">#REF!</definedName>
    <definedName name="XRefCopy112" localSheetId="6" hidden="1">#REF!</definedName>
    <definedName name="XRefCopy112" hidden="1">#REF!</definedName>
    <definedName name="XRefCopy112Row" localSheetId="7" hidden="1">#REF!</definedName>
    <definedName name="XRefCopy112Row" localSheetId="2" hidden="1">#REF!</definedName>
    <definedName name="XRefCopy112Row" localSheetId="6" hidden="1">#REF!</definedName>
    <definedName name="XRefCopy112Row" hidden="1">#REF!</definedName>
    <definedName name="XRefCopy113" localSheetId="7" hidden="1">#REF!</definedName>
    <definedName name="XRefCopy113" localSheetId="2" hidden="1">#REF!</definedName>
    <definedName name="XRefCopy113" localSheetId="6" hidden="1">#REF!</definedName>
    <definedName name="XRefCopy113" hidden="1">#REF!</definedName>
    <definedName name="XRefCopy113Row" localSheetId="7" hidden="1">#REF!</definedName>
    <definedName name="XRefCopy113Row" localSheetId="2" hidden="1">#REF!</definedName>
    <definedName name="XRefCopy113Row" localSheetId="6" hidden="1">#REF!</definedName>
    <definedName name="XRefCopy113Row" hidden="1">#REF!</definedName>
    <definedName name="XRefCopy114" localSheetId="7" hidden="1">#REF!</definedName>
    <definedName name="XRefCopy114" localSheetId="2" hidden="1">#REF!</definedName>
    <definedName name="XRefCopy114" localSheetId="6" hidden="1">#REF!</definedName>
    <definedName name="XRefCopy114" hidden="1">#REF!</definedName>
    <definedName name="XRefCopy114Row" localSheetId="7" hidden="1">#REF!</definedName>
    <definedName name="XRefCopy114Row" localSheetId="2" hidden="1">#REF!</definedName>
    <definedName name="XRefCopy114Row" localSheetId="6" hidden="1">#REF!</definedName>
    <definedName name="XRefCopy114Row" hidden="1">#REF!</definedName>
    <definedName name="XRefCopy115" localSheetId="7" hidden="1">#REF!</definedName>
    <definedName name="XRefCopy115" localSheetId="2" hidden="1">#REF!</definedName>
    <definedName name="XRefCopy115" localSheetId="6" hidden="1">#REF!</definedName>
    <definedName name="XRefCopy115" hidden="1">#REF!</definedName>
    <definedName name="XRefCopy115Row" localSheetId="7" hidden="1">#REF!</definedName>
    <definedName name="XRefCopy115Row" localSheetId="2" hidden="1">#REF!</definedName>
    <definedName name="XRefCopy115Row" localSheetId="6" hidden="1">#REF!</definedName>
    <definedName name="XRefCopy115Row" hidden="1">#REF!</definedName>
    <definedName name="XRefCopy116" localSheetId="7" hidden="1">#REF!</definedName>
    <definedName name="XRefCopy116" localSheetId="2" hidden="1">#REF!</definedName>
    <definedName name="XRefCopy116" localSheetId="6" hidden="1">#REF!</definedName>
    <definedName name="XRefCopy116" hidden="1">#REF!</definedName>
    <definedName name="XRefCopy116Row" localSheetId="7" hidden="1">#REF!</definedName>
    <definedName name="XRefCopy116Row" localSheetId="2" hidden="1">#REF!</definedName>
    <definedName name="XRefCopy116Row" localSheetId="6" hidden="1">#REF!</definedName>
    <definedName name="XRefCopy116Row" hidden="1">#REF!</definedName>
    <definedName name="XRefCopy117" localSheetId="7" hidden="1">#REF!</definedName>
    <definedName name="XRefCopy117" localSheetId="2" hidden="1">#REF!</definedName>
    <definedName name="XRefCopy117" localSheetId="6" hidden="1">#REF!</definedName>
    <definedName name="XRefCopy117" hidden="1">#REF!</definedName>
    <definedName name="XRefCopy117Row" localSheetId="7" hidden="1">#REF!</definedName>
    <definedName name="XRefCopy117Row" localSheetId="2" hidden="1">#REF!</definedName>
    <definedName name="XRefCopy117Row" localSheetId="6" hidden="1">#REF!</definedName>
    <definedName name="XRefCopy117Row" hidden="1">#REF!</definedName>
    <definedName name="XRefCopy118" localSheetId="7" hidden="1">#REF!</definedName>
    <definedName name="XRefCopy118" localSheetId="2" hidden="1">#REF!</definedName>
    <definedName name="XRefCopy118" localSheetId="6" hidden="1">#REF!</definedName>
    <definedName name="XRefCopy118" hidden="1">#REF!</definedName>
    <definedName name="XRefCopy118Row" localSheetId="7" hidden="1">#REF!</definedName>
    <definedName name="XRefCopy118Row" localSheetId="2" hidden="1">#REF!</definedName>
    <definedName name="XRefCopy118Row" localSheetId="6" hidden="1">#REF!</definedName>
    <definedName name="XRefCopy118Row" hidden="1">#REF!</definedName>
    <definedName name="XRefCopy119" localSheetId="7" hidden="1">#REF!</definedName>
    <definedName name="XRefCopy119" localSheetId="2" hidden="1">#REF!</definedName>
    <definedName name="XRefCopy119" localSheetId="6" hidden="1">#REF!</definedName>
    <definedName name="XRefCopy119" hidden="1">#REF!</definedName>
    <definedName name="XRefCopy119Row" localSheetId="7" hidden="1">#REF!</definedName>
    <definedName name="XRefCopy119Row" localSheetId="2" hidden="1">#REF!</definedName>
    <definedName name="XRefCopy119Row" localSheetId="6" hidden="1">#REF!</definedName>
    <definedName name="XRefCopy119Row" hidden="1">#REF!</definedName>
    <definedName name="XRefCopy11Row" localSheetId="7" hidden="1">#REF!</definedName>
    <definedName name="XRefCopy11Row" localSheetId="2" hidden="1">#REF!</definedName>
    <definedName name="XRefCopy11Row" localSheetId="6" hidden="1">#REF!</definedName>
    <definedName name="XRefCopy11Row" hidden="1">#REF!</definedName>
    <definedName name="XRefCopy12" localSheetId="7" hidden="1">#REF!</definedName>
    <definedName name="XRefCopy12" localSheetId="2" hidden="1">#REF!</definedName>
    <definedName name="XRefCopy12" localSheetId="6" hidden="1">#REF!</definedName>
    <definedName name="XRefCopy12" hidden="1">#REF!</definedName>
    <definedName name="XRefCopy120" localSheetId="7" hidden="1">#REF!</definedName>
    <definedName name="XRefCopy120" localSheetId="2" hidden="1">#REF!</definedName>
    <definedName name="XRefCopy120" localSheetId="6" hidden="1">#REF!</definedName>
    <definedName name="XRefCopy120" hidden="1">#REF!</definedName>
    <definedName name="XRefCopy120Row" localSheetId="7" hidden="1">#REF!</definedName>
    <definedName name="XRefCopy120Row" localSheetId="2" hidden="1">#REF!</definedName>
    <definedName name="XRefCopy120Row" localSheetId="6" hidden="1">#REF!</definedName>
    <definedName name="XRefCopy120Row" hidden="1">#REF!</definedName>
    <definedName name="XRefCopy121" localSheetId="7" hidden="1">#REF!</definedName>
    <definedName name="XRefCopy121" localSheetId="2" hidden="1">#REF!</definedName>
    <definedName name="XRefCopy121" localSheetId="6" hidden="1">#REF!</definedName>
    <definedName name="XRefCopy121" hidden="1">#REF!</definedName>
    <definedName name="XRefCopy121Row" localSheetId="7" hidden="1">#REF!</definedName>
    <definedName name="XRefCopy121Row" localSheetId="2" hidden="1">#REF!</definedName>
    <definedName name="XRefCopy121Row" localSheetId="6" hidden="1">#REF!</definedName>
    <definedName name="XRefCopy121Row" hidden="1">#REF!</definedName>
    <definedName name="XRefCopy122" localSheetId="7" hidden="1">#REF!</definedName>
    <definedName name="XRefCopy122" localSheetId="2" hidden="1">#REF!</definedName>
    <definedName name="XRefCopy122" localSheetId="6" hidden="1">#REF!</definedName>
    <definedName name="XRefCopy122" hidden="1">#REF!</definedName>
    <definedName name="XRefCopy122Row" localSheetId="7" hidden="1">#REF!</definedName>
    <definedName name="XRefCopy122Row" localSheetId="2" hidden="1">#REF!</definedName>
    <definedName name="XRefCopy122Row" localSheetId="6" hidden="1">#REF!</definedName>
    <definedName name="XRefCopy122Row" hidden="1">#REF!</definedName>
    <definedName name="XRefCopy123" localSheetId="7" hidden="1">#REF!</definedName>
    <definedName name="XRefCopy123" localSheetId="2" hidden="1">#REF!</definedName>
    <definedName name="XRefCopy123" localSheetId="6" hidden="1">#REF!</definedName>
    <definedName name="XRefCopy123" hidden="1">#REF!</definedName>
    <definedName name="XRefCopy123Row" localSheetId="7" hidden="1">#REF!</definedName>
    <definedName name="XRefCopy123Row" localSheetId="2" hidden="1">#REF!</definedName>
    <definedName name="XRefCopy123Row" localSheetId="6" hidden="1">#REF!</definedName>
    <definedName name="XRefCopy123Row" hidden="1">#REF!</definedName>
    <definedName name="XRefCopy124" localSheetId="7" hidden="1">#REF!</definedName>
    <definedName name="XRefCopy124" localSheetId="2" hidden="1">#REF!</definedName>
    <definedName name="XRefCopy124" localSheetId="6" hidden="1">#REF!</definedName>
    <definedName name="XRefCopy124" hidden="1">#REF!</definedName>
    <definedName name="XRefCopy124Row" localSheetId="7" hidden="1">#REF!</definedName>
    <definedName name="XRefCopy124Row" localSheetId="2" hidden="1">#REF!</definedName>
    <definedName name="XRefCopy124Row" localSheetId="6" hidden="1">#REF!</definedName>
    <definedName name="XRefCopy124Row" hidden="1">#REF!</definedName>
    <definedName name="XRefCopy125" localSheetId="7" hidden="1">#REF!</definedName>
    <definedName name="XRefCopy125" localSheetId="2" hidden="1">#REF!</definedName>
    <definedName name="XRefCopy125" localSheetId="6" hidden="1">#REF!</definedName>
    <definedName name="XRefCopy125" hidden="1">#REF!</definedName>
    <definedName name="XRefCopy125Row" localSheetId="7" hidden="1">#REF!</definedName>
    <definedName name="XRefCopy125Row" localSheetId="2" hidden="1">#REF!</definedName>
    <definedName name="XRefCopy125Row" localSheetId="6" hidden="1">#REF!</definedName>
    <definedName name="XRefCopy125Row" hidden="1">#REF!</definedName>
    <definedName name="XRefCopy126" localSheetId="7" hidden="1">#REF!</definedName>
    <definedName name="XRefCopy126" localSheetId="2" hidden="1">#REF!</definedName>
    <definedName name="XRefCopy126" localSheetId="6" hidden="1">#REF!</definedName>
    <definedName name="XRefCopy126" hidden="1">#REF!</definedName>
    <definedName name="XRefCopy126Row" localSheetId="7" hidden="1">#REF!</definedName>
    <definedName name="XRefCopy126Row" localSheetId="2" hidden="1">#REF!</definedName>
    <definedName name="XRefCopy126Row" localSheetId="6" hidden="1">#REF!</definedName>
    <definedName name="XRefCopy126Row" hidden="1">#REF!</definedName>
    <definedName name="XRefCopy127" localSheetId="7" hidden="1">#REF!</definedName>
    <definedName name="XRefCopy127" localSheetId="2" hidden="1">#REF!</definedName>
    <definedName name="XRefCopy127" localSheetId="6" hidden="1">#REF!</definedName>
    <definedName name="XRefCopy127" hidden="1">#REF!</definedName>
    <definedName name="XRefCopy127Row" localSheetId="7" hidden="1">#REF!</definedName>
    <definedName name="XRefCopy127Row" localSheetId="2" hidden="1">#REF!</definedName>
    <definedName name="XRefCopy127Row" localSheetId="6" hidden="1">#REF!</definedName>
    <definedName name="XRefCopy127Row" hidden="1">#REF!</definedName>
    <definedName name="XRefCopy128" localSheetId="7" hidden="1">#REF!</definedName>
    <definedName name="XRefCopy128" localSheetId="2" hidden="1">#REF!</definedName>
    <definedName name="XRefCopy128" localSheetId="6" hidden="1">#REF!</definedName>
    <definedName name="XRefCopy128" hidden="1">#REF!</definedName>
    <definedName name="XRefCopy128Row" localSheetId="7" hidden="1">[54]XREF!#REF!</definedName>
    <definedName name="XRefCopy128Row" localSheetId="2" hidden="1">[54]XREF!#REF!</definedName>
    <definedName name="XRefCopy128Row" localSheetId="6" hidden="1">[54]XREF!#REF!</definedName>
    <definedName name="XRefCopy128Row" hidden="1">[54]XREF!#REF!</definedName>
    <definedName name="XRefCopy129" localSheetId="7" hidden="1">#REF!</definedName>
    <definedName name="XRefCopy129" localSheetId="2" hidden="1">#REF!</definedName>
    <definedName name="XRefCopy129" localSheetId="6" hidden="1">#REF!</definedName>
    <definedName name="XRefCopy129" hidden="1">#REF!</definedName>
    <definedName name="XRefCopy129Row" localSheetId="7" hidden="1">#REF!</definedName>
    <definedName name="XRefCopy129Row" localSheetId="2" hidden="1">#REF!</definedName>
    <definedName name="XRefCopy129Row" localSheetId="6" hidden="1">#REF!</definedName>
    <definedName name="XRefCopy129Row" hidden="1">#REF!</definedName>
    <definedName name="XRefCopy12Row" localSheetId="7" hidden="1">#REF!</definedName>
    <definedName name="XRefCopy12Row" localSheetId="2" hidden="1">#REF!</definedName>
    <definedName name="XRefCopy12Row" localSheetId="6" hidden="1">#REF!</definedName>
    <definedName name="XRefCopy12Row" hidden="1">#REF!</definedName>
    <definedName name="XRefCopy13" localSheetId="7" hidden="1">[59]Aguinaldos!#REF!</definedName>
    <definedName name="XRefCopy13" localSheetId="2" hidden="1">[59]Aguinaldos!#REF!</definedName>
    <definedName name="XRefCopy13" localSheetId="6" hidden="1">[59]Aguinaldos!#REF!</definedName>
    <definedName name="XRefCopy13" hidden="1">[59]Aguinaldos!#REF!</definedName>
    <definedName name="XRefCopy130" localSheetId="7" hidden="1">#REF!</definedName>
    <definedName name="XRefCopy130" localSheetId="2" hidden="1">#REF!</definedName>
    <definedName name="XRefCopy130" localSheetId="6" hidden="1">#REF!</definedName>
    <definedName name="XRefCopy130" hidden="1">#REF!</definedName>
    <definedName name="XRefCopy130Row" localSheetId="7" hidden="1">#REF!</definedName>
    <definedName name="XRefCopy130Row" localSheetId="2" hidden="1">#REF!</definedName>
    <definedName name="XRefCopy130Row" localSheetId="6" hidden="1">#REF!</definedName>
    <definedName name="XRefCopy130Row" hidden="1">#REF!</definedName>
    <definedName name="XRefCopy131" localSheetId="7" hidden="1">#REF!</definedName>
    <definedName name="XRefCopy131" localSheetId="2" hidden="1">#REF!</definedName>
    <definedName name="XRefCopy131" localSheetId="6" hidden="1">#REF!</definedName>
    <definedName name="XRefCopy131" hidden="1">#REF!</definedName>
    <definedName name="XRefCopy131Row" localSheetId="7" hidden="1">#REF!</definedName>
    <definedName name="XRefCopy131Row" localSheetId="2" hidden="1">#REF!</definedName>
    <definedName name="XRefCopy131Row" localSheetId="6" hidden="1">#REF!</definedName>
    <definedName name="XRefCopy131Row" hidden="1">#REF!</definedName>
    <definedName name="XRefCopy132" localSheetId="7" hidden="1">#REF!</definedName>
    <definedName name="XRefCopy132" localSheetId="2" hidden="1">#REF!</definedName>
    <definedName name="XRefCopy132" localSheetId="6" hidden="1">#REF!</definedName>
    <definedName name="XRefCopy132" hidden="1">#REF!</definedName>
    <definedName name="XRefCopy132Row" localSheetId="7" hidden="1">#REF!</definedName>
    <definedName name="XRefCopy132Row" localSheetId="2" hidden="1">#REF!</definedName>
    <definedName name="XRefCopy132Row" localSheetId="6" hidden="1">#REF!</definedName>
    <definedName name="XRefCopy132Row" hidden="1">#REF!</definedName>
    <definedName name="XRefCopy133" localSheetId="7" hidden="1">#REF!</definedName>
    <definedName name="XRefCopy133" localSheetId="2" hidden="1">#REF!</definedName>
    <definedName name="XRefCopy133" localSheetId="6" hidden="1">#REF!</definedName>
    <definedName name="XRefCopy133" hidden="1">#REF!</definedName>
    <definedName name="XRefCopy133Row" localSheetId="7" hidden="1">#REF!</definedName>
    <definedName name="XRefCopy133Row" localSheetId="2" hidden="1">#REF!</definedName>
    <definedName name="XRefCopy133Row" localSheetId="6" hidden="1">#REF!</definedName>
    <definedName name="XRefCopy133Row" hidden="1">#REF!</definedName>
    <definedName name="XRefCopy134" localSheetId="7" hidden="1">#REF!</definedName>
    <definedName name="XRefCopy134" localSheetId="2" hidden="1">#REF!</definedName>
    <definedName name="XRefCopy134" localSheetId="6" hidden="1">#REF!</definedName>
    <definedName name="XRefCopy134" hidden="1">#REF!</definedName>
    <definedName name="XRefCopy134Row" localSheetId="7" hidden="1">#REF!</definedName>
    <definedName name="XRefCopy134Row" localSheetId="2" hidden="1">#REF!</definedName>
    <definedName name="XRefCopy134Row" localSheetId="6" hidden="1">#REF!</definedName>
    <definedName name="XRefCopy134Row" hidden="1">#REF!</definedName>
    <definedName name="XRefCopy135" localSheetId="7" hidden="1">#REF!</definedName>
    <definedName name="XRefCopy135" localSheetId="2" hidden="1">#REF!</definedName>
    <definedName name="XRefCopy135" localSheetId="6" hidden="1">#REF!</definedName>
    <definedName name="XRefCopy135" hidden="1">#REF!</definedName>
    <definedName name="XRefCopy135Row" localSheetId="7" hidden="1">#REF!</definedName>
    <definedName name="XRefCopy135Row" localSheetId="2" hidden="1">#REF!</definedName>
    <definedName name="XRefCopy135Row" localSheetId="6" hidden="1">#REF!</definedName>
    <definedName name="XRefCopy135Row" hidden="1">#REF!</definedName>
    <definedName name="XRefCopy136" localSheetId="7" hidden="1">#REF!</definedName>
    <definedName name="XRefCopy136" localSheetId="2" hidden="1">#REF!</definedName>
    <definedName name="XRefCopy136" localSheetId="6" hidden="1">#REF!</definedName>
    <definedName name="XRefCopy136" hidden="1">#REF!</definedName>
    <definedName name="XRefCopy136Row" localSheetId="7" hidden="1">#REF!</definedName>
    <definedName name="XRefCopy136Row" localSheetId="2" hidden="1">#REF!</definedName>
    <definedName name="XRefCopy136Row" localSheetId="6" hidden="1">#REF!</definedName>
    <definedName name="XRefCopy136Row" hidden="1">#REF!</definedName>
    <definedName name="XRefCopy137" localSheetId="7" hidden="1">#REF!</definedName>
    <definedName name="XRefCopy137" localSheetId="2" hidden="1">#REF!</definedName>
    <definedName name="XRefCopy137" localSheetId="6" hidden="1">#REF!</definedName>
    <definedName name="XRefCopy137" hidden="1">#REF!</definedName>
    <definedName name="XRefCopy137Row" localSheetId="7" hidden="1">#REF!</definedName>
    <definedName name="XRefCopy137Row" localSheetId="2" hidden="1">#REF!</definedName>
    <definedName name="XRefCopy137Row" localSheetId="6" hidden="1">#REF!</definedName>
    <definedName name="XRefCopy137Row" hidden="1">#REF!</definedName>
    <definedName name="XRefCopy138" localSheetId="7" hidden="1">#REF!</definedName>
    <definedName name="XRefCopy138" localSheetId="2" hidden="1">#REF!</definedName>
    <definedName name="XRefCopy138" localSheetId="6" hidden="1">#REF!</definedName>
    <definedName name="XRefCopy138" hidden="1">#REF!</definedName>
    <definedName name="XRefCopy138Row" localSheetId="7" hidden="1">#REF!</definedName>
    <definedName name="XRefCopy138Row" localSheetId="2" hidden="1">#REF!</definedName>
    <definedName name="XRefCopy138Row" localSheetId="6" hidden="1">#REF!</definedName>
    <definedName name="XRefCopy138Row" hidden="1">#REF!</definedName>
    <definedName name="XRefCopy139" localSheetId="7" hidden="1">#REF!</definedName>
    <definedName name="XRefCopy139" localSheetId="2" hidden="1">#REF!</definedName>
    <definedName name="XRefCopy139" localSheetId="6" hidden="1">#REF!</definedName>
    <definedName name="XRefCopy139" hidden="1">#REF!</definedName>
    <definedName name="XRefCopy139Row" localSheetId="7" hidden="1">#REF!</definedName>
    <definedName name="XRefCopy139Row" localSheetId="2" hidden="1">#REF!</definedName>
    <definedName name="XRefCopy139Row" localSheetId="6" hidden="1">#REF!</definedName>
    <definedName name="XRefCopy139Row" hidden="1">#REF!</definedName>
    <definedName name="XRefCopy13Row" localSheetId="7" hidden="1">#REF!</definedName>
    <definedName name="XRefCopy13Row" localSheetId="2" hidden="1">#REF!</definedName>
    <definedName name="XRefCopy13Row" localSheetId="6" hidden="1">#REF!</definedName>
    <definedName name="XRefCopy13Row" hidden="1">#REF!</definedName>
    <definedName name="XRefCopy14" localSheetId="7" hidden="1">[59]Aguinaldos!#REF!</definedName>
    <definedName name="XRefCopy14" localSheetId="2" hidden="1">[59]Aguinaldos!#REF!</definedName>
    <definedName name="XRefCopy14" localSheetId="6" hidden="1">[59]Aguinaldos!#REF!</definedName>
    <definedName name="XRefCopy14" hidden="1">[59]Aguinaldos!#REF!</definedName>
    <definedName name="XRefCopy140" localSheetId="7" hidden="1">#REF!</definedName>
    <definedName name="XRefCopy140" localSheetId="2" hidden="1">#REF!</definedName>
    <definedName name="XRefCopy140" localSheetId="6" hidden="1">#REF!</definedName>
    <definedName name="XRefCopy140" hidden="1">#REF!</definedName>
    <definedName name="XRefCopy140Row" localSheetId="7" hidden="1">#REF!</definedName>
    <definedName name="XRefCopy140Row" localSheetId="2" hidden="1">#REF!</definedName>
    <definedName name="XRefCopy140Row" localSheetId="6" hidden="1">#REF!</definedName>
    <definedName name="XRefCopy140Row" hidden="1">#REF!</definedName>
    <definedName name="XRefCopy141" localSheetId="7" hidden="1">'[31]Test de Ventas'!#REF!</definedName>
    <definedName name="XRefCopy141" localSheetId="2" hidden="1">'[31]Test de Ventas'!#REF!</definedName>
    <definedName name="XRefCopy141" localSheetId="6" hidden="1">'[31]Test de Ventas'!#REF!</definedName>
    <definedName name="XRefCopy141" hidden="1">'[31]Test de Ventas'!#REF!</definedName>
    <definedName name="XRefCopy141Row" localSheetId="7" hidden="1">#REF!</definedName>
    <definedName name="XRefCopy141Row" localSheetId="2" hidden="1">#REF!</definedName>
    <definedName name="XRefCopy141Row" localSheetId="6" hidden="1">#REF!</definedName>
    <definedName name="XRefCopy141Row" hidden="1">#REF!</definedName>
    <definedName name="XRefCopy142" localSheetId="7" hidden="1">'[31]Test de Ventas'!#REF!</definedName>
    <definedName name="XRefCopy142" localSheetId="2" hidden="1">'[31]Test de Ventas'!#REF!</definedName>
    <definedName name="XRefCopy142" localSheetId="6" hidden="1">'[31]Test de Ventas'!#REF!</definedName>
    <definedName name="XRefCopy142" hidden="1">'[31]Test de Ventas'!#REF!</definedName>
    <definedName name="XRefCopy142Row" localSheetId="7" hidden="1">#REF!</definedName>
    <definedName name="XRefCopy142Row" localSheetId="2" hidden="1">#REF!</definedName>
    <definedName name="XRefCopy142Row" localSheetId="6" hidden="1">#REF!</definedName>
    <definedName name="XRefCopy142Row" hidden="1">#REF!</definedName>
    <definedName name="XRefCopy143" localSheetId="7" hidden="1">'[31]Test de Ventas'!#REF!</definedName>
    <definedName name="XRefCopy143" localSheetId="2" hidden="1">'[31]Test de Ventas'!#REF!</definedName>
    <definedName name="XRefCopy143" localSheetId="6" hidden="1">'[31]Test de Ventas'!#REF!</definedName>
    <definedName name="XRefCopy143" hidden="1">'[31]Test de Ventas'!#REF!</definedName>
    <definedName name="XRefCopy143Row" localSheetId="7" hidden="1">#REF!</definedName>
    <definedName name="XRefCopy143Row" localSheetId="2" hidden="1">#REF!</definedName>
    <definedName name="XRefCopy143Row" localSheetId="6" hidden="1">#REF!</definedName>
    <definedName name="XRefCopy143Row" hidden="1">#REF!</definedName>
    <definedName name="XRefCopy144" localSheetId="7" hidden="1">'[31]Test de Ventas'!#REF!</definedName>
    <definedName name="XRefCopy144" localSheetId="2" hidden="1">'[31]Test de Ventas'!#REF!</definedName>
    <definedName name="XRefCopy144" localSheetId="6" hidden="1">'[31]Test de Ventas'!#REF!</definedName>
    <definedName name="XRefCopy144" hidden="1">'[31]Test de Ventas'!#REF!</definedName>
    <definedName name="XRefCopy144Row" localSheetId="7" hidden="1">#REF!</definedName>
    <definedName name="XRefCopy144Row" localSheetId="2" hidden="1">#REF!</definedName>
    <definedName name="XRefCopy144Row" localSheetId="6" hidden="1">#REF!</definedName>
    <definedName name="XRefCopy144Row" hidden="1">#REF!</definedName>
    <definedName name="XRefCopy145" localSheetId="7" hidden="1">'[31]Test de Ventas'!#REF!</definedName>
    <definedName name="XRefCopy145" localSheetId="2" hidden="1">'[31]Test de Ventas'!#REF!</definedName>
    <definedName name="XRefCopy145" localSheetId="6" hidden="1">'[31]Test de Ventas'!#REF!</definedName>
    <definedName name="XRefCopy145" hidden="1">'[31]Test de Ventas'!#REF!</definedName>
    <definedName name="XRefCopy145Row" localSheetId="7" hidden="1">#REF!</definedName>
    <definedName name="XRefCopy145Row" localSheetId="2" hidden="1">#REF!</definedName>
    <definedName name="XRefCopy145Row" localSheetId="6" hidden="1">#REF!</definedName>
    <definedName name="XRefCopy145Row" hidden="1">#REF!</definedName>
    <definedName name="XRefCopy146" localSheetId="7" hidden="1">'[31]Test de Ventas'!#REF!</definedName>
    <definedName name="XRefCopy146" localSheetId="2" hidden="1">'[31]Test de Ventas'!#REF!</definedName>
    <definedName name="XRefCopy146" localSheetId="6" hidden="1">'[31]Test de Ventas'!#REF!</definedName>
    <definedName name="XRefCopy146" hidden="1">'[31]Test de Ventas'!#REF!</definedName>
    <definedName name="XRefCopy146Row" localSheetId="7" hidden="1">#REF!</definedName>
    <definedName name="XRefCopy146Row" localSheetId="2" hidden="1">#REF!</definedName>
    <definedName name="XRefCopy146Row" localSheetId="6" hidden="1">#REF!</definedName>
    <definedName name="XRefCopy146Row" hidden="1">#REF!</definedName>
    <definedName name="XRefCopy147" localSheetId="7" hidden="1">'[31]Test de Ventas'!#REF!</definedName>
    <definedName name="XRefCopy147" localSheetId="2" hidden="1">'[31]Test de Ventas'!#REF!</definedName>
    <definedName name="XRefCopy147" localSheetId="6" hidden="1">'[31]Test de Ventas'!#REF!</definedName>
    <definedName name="XRefCopy147" hidden="1">'[31]Test de Ventas'!#REF!</definedName>
    <definedName name="XRefCopy147Row" localSheetId="7" hidden="1">#REF!</definedName>
    <definedName name="XRefCopy147Row" localSheetId="2" hidden="1">#REF!</definedName>
    <definedName name="XRefCopy147Row" localSheetId="6" hidden="1">#REF!</definedName>
    <definedName name="XRefCopy147Row" hidden="1">#REF!</definedName>
    <definedName name="XRefCopy148" localSheetId="7" hidden="1">'[31]Test de Ventas'!#REF!</definedName>
    <definedName name="XRefCopy148" localSheetId="2" hidden="1">'[31]Test de Ventas'!#REF!</definedName>
    <definedName name="XRefCopy148" localSheetId="6" hidden="1">'[31]Test de Ventas'!#REF!</definedName>
    <definedName name="XRefCopy148" hidden="1">'[31]Test de Ventas'!#REF!</definedName>
    <definedName name="XRefCopy148Row" localSheetId="7" hidden="1">#REF!</definedName>
    <definedName name="XRefCopy148Row" localSheetId="2" hidden="1">#REF!</definedName>
    <definedName name="XRefCopy148Row" localSheetId="6" hidden="1">#REF!</definedName>
    <definedName name="XRefCopy148Row" hidden="1">#REF!</definedName>
    <definedName name="XRefCopy149" localSheetId="7" hidden="1">#REF!</definedName>
    <definedName name="XRefCopy149" localSheetId="2" hidden="1">#REF!</definedName>
    <definedName name="XRefCopy149" localSheetId="6" hidden="1">#REF!</definedName>
    <definedName name="XRefCopy149" hidden="1">#REF!</definedName>
    <definedName name="XRefCopy149Row" localSheetId="7" hidden="1">#REF!</definedName>
    <definedName name="XRefCopy149Row" localSheetId="2" hidden="1">#REF!</definedName>
    <definedName name="XRefCopy149Row" localSheetId="6" hidden="1">#REF!</definedName>
    <definedName name="XRefCopy149Row" hidden="1">#REF!</definedName>
    <definedName name="XRefCopy14Row" localSheetId="7" hidden="1">#REF!</definedName>
    <definedName name="XRefCopy14Row" localSheetId="2" hidden="1">#REF!</definedName>
    <definedName name="XRefCopy14Row" localSheetId="6" hidden="1">#REF!</definedName>
    <definedName name="XRefCopy14Row" hidden="1">#REF!</definedName>
    <definedName name="XRefCopy15" localSheetId="7" hidden="1">'[60]Prov. Circularizados'!#REF!</definedName>
    <definedName name="XRefCopy15" localSheetId="2" hidden="1">'[60]Prov. Circularizados'!#REF!</definedName>
    <definedName name="XRefCopy15" localSheetId="6" hidden="1">'[60]Prov. Circularizados'!#REF!</definedName>
    <definedName name="XRefCopy15" hidden="1">'[60]Prov. Circularizados'!#REF!</definedName>
    <definedName name="XRefCopy150" localSheetId="7" hidden="1">#REF!</definedName>
    <definedName name="XRefCopy150" localSheetId="2" hidden="1">#REF!</definedName>
    <definedName name="XRefCopy150" localSheetId="6" hidden="1">#REF!</definedName>
    <definedName name="XRefCopy150" hidden="1">#REF!</definedName>
    <definedName name="XRefCopy150Row" localSheetId="7" hidden="1">#REF!</definedName>
    <definedName name="XRefCopy150Row" localSheetId="2" hidden="1">#REF!</definedName>
    <definedName name="XRefCopy150Row" localSheetId="6" hidden="1">#REF!</definedName>
    <definedName name="XRefCopy150Row" hidden="1">#REF!</definedName>
    <definedName name="XRefCopy151" localSheetId="7" hidden="1">#REF!</definedName>
    <definedName name="XRefCopy151" localSheetId="2" hidden="1">#REF!</definedName>
    <definedName name="XRefCopy151" localSheetId="6" hidden="1">#REF!</definedName>
    <definedName name="XRefCopy151" hidden="1">#REF!</definedName>
    <definedName name="XRefCopy151Row" localSheetId="7" hidden="1">#REF!</definedName>
    <definedName name="XRefCopy151Row" localSheetId="2" hidden="1">#REF!</definedName>
    <definedName name="XRefCopy151Row" localSheetId="6" hidden="1">#REF!</definedName>
    <definedName name="XRefCopy151Row" hidden="1">#REF!</definedName>
    <definedName name="XRefCopy152" localSheetId="7" hidden="1">#REF!</definedName>
    <definedName name="XRefCopy152" localSheetId="2" hidden="1">#REF!</definedName>
    <definedName name="XRefCopy152" localSheetId="6" hidden="1">#REF!</definedName>
    <definedName name="XRefCopy152" hidden="1">#REF!</definedName>
    <definedName name="XRefCopy152Row" localSheetId="7" hidden="1">#REF!</definedName>
    <definedName name="XRefCopy152Row" localSheetId="2" hidden="1">#REF!</definedName>
    <definedName name="XRefCopy152Row" localSheetId="6" hidden="1">#REF!</definedName>
    <definedName name="XRefCopy152Row" hidden="1">#REF!</definedName>
    <definedName name="XRefCopy153" localSheetId="7" hidden="1">#REF!</definedName>
    <definedName name="XRefCopy153" localSheetId="2" hidden="1">#REF!</definedName>
    <definedName name="XRefCopy153" localSheetId="6" hidden="1">#REF!</definedName>
    <definedName name="XRefCopy153" hidden="1">#REF!</definedName>
    <definedName name="XRefCopy153Row" localSheetId="7" hidden="1">#REF!</definedName>
    <definedName name="XRefCopy153Row" localSheetId="2" hidden="1">#REF!</definedName>
    <definedName name="XRefCopy153Row" localSheetId="6" hidden="1">#REF!</definedName>
    <definedName name="XRefCopy153Row" hidden="1">#REF!</definedName>
    <definedName name="XRefCopy154" localSheetId="7" hidden="1">#REF!</definedName>
    <definedName name="XRefCopy154" localSheetId="2" hidden="1">#REF!</definedName>
    <definedName name="XRefCopy154" localSheetId="6" hidden="1">#REF!</definedName>
    <definedName name="XRefCopy154" hidden="1">#REF!</definedName>
    <definedName name="XRefCopy154Row" localSheetId="7" hidden="1">#REF!</definedName>
    <definedName name="XRefCopy154Row" localSheetId="2" hidden="1">#REF!</definedName>
    <definedName name="XRefCopy154Row" localSheetId="6" hidden="1">#REF!</definedName>
    <definedName name="XRefCopy154Row" hidden="1">#REF!</definedName>
    <definedName name="XRefCopy155" localSheetId="7" hidden="1">#REF!</definedName>
    <definedName name="XRefCopy155" localSheetId="2" hidden="1">#REF!</definedName>
    <definedName name="XRefCopy155" localSheetId="6" hidden="1">#REF!</definedName>
    <definedName name="XRefCopy155" hidden="1">#REF!</definedName>
    <definedName name="XRefCopy155Row" localSheetId="7" hidden="1">#REF!</definedName>
    <definedName name="XRefCopy155Row" localSheetId="2" hidden="1">#REF!</definedName>
    <definedName name="XRefCopy155Row" localSheetId="6" hidden="1">#REF!</definedName>
    <definedName name="XRefCopy155Row" hidden="1">#REF!</definedName>
    <definedName name="XRefCopy156" localSheetId="7" hidden="1">#REF!</definedName>
    <definedName name="XRefCopy156" localSheetId="2" hidden="1">#REF!</definedName>
    <definedName name="XRefCopy156" localSheetId="6" hidden="1">#REF!</definedName>
    <definedName name="XRefCopy156" hidden="1">#REF!</definedName>
    <definedName name="XRefCopy156Row" localSheetId="7" hidden="1">#REF!</definedName>
    <definedName name="XRefCopy156Row" localSheetId="2" hidden="1">#REF!</definedName>
    <definedName name="XRefCopy156Row" localSheetId="6" hidden="1">#REF!</definedName>
    <definedName name="XRefCopy156Row" hidden="1">#REF!</definedName>
    <definedName name="XRefCopy157" localSheetId="7" hidden="1">#REF!</definedName>
    <definedName name="XRefCopy157" localSheetId="2" hidden="1">#REF!</definedName>
    <definedName name="XRefCopy157" localSheetId="6" hidden="1">#REF!</definedName>
    <definedName name="XRefCopy157" hidden="1">#REF!</definedName>
    <definedName name="XRefCopy157Row" localSheetId="7" hidden="1">#REF!</definedName>
    <definedName name="XRefCopy157Row" localSheetId="2" hidden="1">#REF!</definedName>
    <definedName name="XRefCopy157Row" localSheetId="6" hidden="1">#REF!</definedName>
    <definedName name="XRefCopy157Row" hidden="1">#REF!</definedName>
    <definedName name="XRefCopy158" localSheetId="7" hidden="1">#REF!</definedName>
    <definedName name="XRefCopy158" localSheetId="2" hidden="1">#REF!</definedName>
    <definedName name="XRefCopy158" localSheetId="6" hidden="1">#REF!</definedName>
    <definedName name="XRefCopy158" hidden="1">#REF!</definedName>
    <definedName name="XRefCopy158Row" localSheetId="7" hidden="1">#REF!</definedName>
    <definedName name="XRefCopy158Row" localSheetId="2" hidden="1">#REF!</definedName>
    <definedName name="XRefCopy158Row" localSheetId="6" hidden="1">#REF!</definedName>
    <definedName name="XRefCopy158Row" hidden="1">#REF!</definedName>
    <definedName name="XRefCopy159" localSheetId="7" hidden="1">#REF!</definedName>
    <definedName name="XRefCopy159" localSheetId="2" hidden="1">#REF!</definedName>
    <definedName name="XRefCopy159" localSheetId="6" hidden="1">#REF!</definedName>
    <definedName name="XRefCopy159" hidden="1">#REF!</definedName>
    <definedName name="XRefCopy159Row" localSheetId="7" hidden="1">#REF!</definedName>
    <definedName name="XRefCopy159Row" localSheetId="2" hidden="1">#REF!</definedName>
    <definedName name="XRefCopy159Row" localSheetId="6" hidden="1">#REF!</definedName>
    <definedName name="XRefCopy159Row" hidden="1">#REF!</definedName>
    <definedName name="XRefCopy15Row" localSheetId="7" hidden="1">[57]XREF!#REF!</definedName>
    <definedName name="XRefCopy15Row" localSheetId="2" hidden="1">[57]XREF!#REF!</definedName>
    <definedName name="XRefCopy15Row" localSheetId="6" hidden="1">[57]XREF!#REF!</definedName>
    <definedName name="XRefCopy15Row" hidden="1">[57]XREF!#REF!</definedName>
    <definedName name="XRefCopy16" localSheetId="7" hidden="1">'[60]Prov. Circularizados'!#REF!</definedName>
    <definedName name="XRefCopy16" localSheetId="2" hidden="1">'[60]Prov. Circularizados'!#REF!</definedName>
    <definedName name="XRefCopy16" localSheetId="6" hidden="1">'[60]Prov. Circularizados'!#REF!</definedName>
    <definedName name="XRefCopy16" hidden="1">'[60]Prov. Circularizados'!#REF!</definedName>
    <definedName name="XRefCopy160" localSheetId="7" hidden="1">#REF!</definedName>
    <definedName name="XRefCopy160" localSheetId="2" hidden="1">#REF!</definedName>
    <definedName name="XRefCopy160" localSheetId="6" hidden="1">#REF!</definedName>
    <definedName name="XRefCopy160" hidden="1">#REF!</definedName>
    <definedName name="XRefCopy160Row" localSheetId="7" hidden="1">#REF!</definedName>
    <definedName name="XRefCopy160Row" localSheetId="2" hidden="1">#REF!</definedName>
    <definedName name="XRefCopy160Row" localSheetId="6" hidden="1">#REF!</definedName>
    <definedName name="XRefCopy160Row" hidden="1">#REF!</definedName>
    <definedName name="XRefCopy161" localSheetId="7" hidden="1">#REF!</definedName>
    <definedName name="XRefCopy161" localSheetId="2" hidden="1">#REF!</definedName>
    <definedName name="XRefCopy161" localSheetId="6" hidden="1">#REF!</definedName>
    <definedName name="XRefCopy161" hidden="1">#REF!</definedName>
    <definedName name="XRefCopy161Row" localSheetId="7" hidden="1">#REF!</definedName>
    <definedName name="XRefCopy161Row" localSheetId="2" hidden="1">#REF!</definedName>
    <definedName name="XRefCopy161Row" localSheetId="6" hidden="1">#REF!</definedName>
    <definedName name="XRefCopy161Row" hidden="1">#REF!</definedName>
    <definedName name="XRefCopy162" localSheetId="7" hidden="1">#REF!</definedName>
    <definedName name="XRefCopy162" localSheetId="2" hidden="1">#REF!</definedName>
    <definedName name="XRefCopy162" localSheetId="6" hidden="1">#REF!</definedName>
    <definedName name="XRefCopy162" hidden="1">#REF!</definedName>
    <definedName name="XRefCopy162Row" localSheetId="7" hidden="1">#REF!</definedName>
    <definedName name="XRefCopy162Row" localSheetId="2" hidden="1">#REF!</definedName>
    <definedName name="XRefCopy162Row" localSheetId="6" hidden="1">#REF!</definedName>
    <definedName name="XRefCopy162Row" hidden="1">#REF!</definedName>
    <definedName name="XRefCopy163" localSheetId="7" hidden="1">#REF!</definedName>
    <definedName name="XRefCopy163" localSheetId="2" hidden="1">#REF!</definedName>
    <definedName name="XRefCopy163" localSheetId="6" hidden="1">#REF!</definedName>
    <definedName name="XRefCopy163" hidden="1">#REF!</definedName>
    <definedName name="XRefCopy163Row" localSheetId="7" hidden="1">#REF!</definedName>
    <definedName name="XRefCopy163Row" localSheetId="2" hidden="1">#REF!</definedName>
    <definedName name="XRefCopy163Row" localSheetId="6" hidden="1">#REF!</definedName>
    <definedName name="XRefCopy163Row" hidden="1">#REF!</definedName>
    <definedName name="XRefCopy164" localSheetId="7" hidden="1">#REF!</definedName>
    <definedName name="XRefCopy164" localSheetId="2" hidden="1">#REF!</definedName>
    <definedName name="XRefCopy164" localSheetId="6" hidden="1">#REF!</definedName>
    <definedName name="XRefCopy164" hidden="1">#REF!</definedName>
    <definedName name="XRefCopy164Row" localSheetId="7" hidden="1">#REF!</definedName>
    <definedName name="XRefCopy164Row" localSheetId="2" hidden="1">#REF!</definedName>
    <definedName name="XRefCopy164Row" localSheetId="6" hidden="1">#REF!</definedName>
    <definedName name="XRefCopy164Row" hidden="1">#REF!</definedName>
    <definedName name="XRefCopy165" localSheetId="7" hidden="1">#REF!</definedName>
    <definedName name="XRefCopy165" localSheetId="2" hidden="1">#REF!</definedName>
    <definedName name="XRefCopy165" localSheetId="6" hidden="1">#REF!</definedName>
    <definedName name="XRefCopy165" hidden="1">#REF!</definedName>
    <definedName name="XRefCopy165Row" localSheetId="7" hidden="1">#REF!</definedName>
    <definedName name="XRefCopy165Row" localSheetId="2" hidden="1">#REF!</definedName>
    <definedName name="XRefCopy165Row" localSheetId="6" hidden="1">#REF!</definedName>
    <definedName name="XRefCopy165Row" hidden="1">#REF!</definedName>
    <definedName name="XRefCopy166" localSheetId="7" hidden="1">#REF!</definedName>
    <definedName name="XRefCopy166" localSheetId="2" hidden="1">#REF!</definedName>
    <definedName name="XRefCopy166" localSheetId="6" hidden="1">#REF!</definedName>
    <definedName name="XRefCopy166" hidden="1">#REF!</definedName>
    <definedName name="XRefCopy166Row" localSheetId="7" hidden="1">#REF!</definedName>
    <definedName name="XRefCopy166Row" localSheetId="2" hidden="1">#REF!</definedName>
    <definedName name="XRefCopy166Row" localSheetId="6" hidden="1">#REF!</definedName>
    <definedName name="XRefCopy166Row" hidden="1">#REF!</definedName>
    <definedName name="XRefCopy167" localSheetId="7" hidden="1">#REF!</definedName>
    <definedName name="XRefCopy167" localSheetId="2" hidden="1">#REF!</definedName>
    <definedName name="XRefCopy167" localSheetId="6" hidden="1">#REF!</definedName>
    <definedName name="XRefCopy167" hidden="1">#REF!</definedName>
    <definedName name="XRefCopy167Row" localSheetId="7" hidden="1">#REF!</definedName>
    <definedName name="XRefCopy167Row" localSheetId="2" hidden="1">#REF!</definedName>
    <definedName name="XRefCopy167Row" localSheetId="6" hidden="1">#REF!</definedName>
    <definedName name="XRefCopy167Row" hidden="1">#REF!</definedName>
    <definedName name="XRefCopy168" localSheetId="7" hidden="1">#REF!</definedName>
    <definedName name="XRefCopy168" localSheetId="2" hidden="1">#REF!</definedName>
    <definedName name="XRefCopy168" localSheetId="6" hidden="1">#REF!</definedName>
    <definedName name="XRefCopy168" hidden="1">#REF!</definedName>
    <definedName name="XRefCopy168Row" localSheetId="7" hidden="1">#REF!</definedName>
    <definedName name="XRefCopy168Row" localSheetId="2" hidden="1">#REF!</definedName>
    <definedName name="XRefCopy168Row" localSheetId="6" hidden="1">#REF!</definedName>
    <definedName name="XRefCopy168Row" hidden="1">#REF!</definedName>
    <definedName name="XRefCopy169" localSheetId="7" hidden="1">#REF!</definedName>
    <definedName name="XRefCopy169" localSheetId="2" hidden="1">#REF!</definedName>
    <definedName name="XRefCopy169" localSheetId="6" hidden="1">#REF!</definedName>
    <definedName name="XRefCopy169" hidden="1">#REF!</definedName>
    <definedName name="XRefCopy169Row" localSheetId="7" hidden="1">#REF!</definedName>
    <definedName name="XRefCopy169Row" localSheetId="2" hidden="1">#REF!</definedName>
    <definedName name="XRefCopy169Row" localSheetId="6" hidden="1">#REF!</definedName>
    <definedName name="XRefCopy169Row" hidden="1">#REF!</definedName>
    <definedName name="XRefCopy16Row" localSheetId="7" hidden="1">#REF!</definedName>
    <definedName name="XRefCopy16Row" localSheetId="2" hidden="1">#REF!</definedName>
    <definedName name="XRefCopy16Row" localSheetId="6" hidden="1">#REF!</definedName>
    <definedName name="XRefCopy16Row" hidden="1">#REF!</definedName>
    <definedName name="XRefCopy17" localSheetId="7" hidden="1">#REF!</definedName>
    <definedName name="XRefCopy17" localSheetId="2" hidden="1">#REF!</definedName>
    <definedName name="XRefCopy17" localSheetId="6" hidden="1">#REF!</definedName>
    <definedName name="XRefCopy17" hidden="1">#REF!</definedName>
    <definedName name="XRefCopy170" localSheetId="7" hidden="1">#REF!</definedName>
    <definedName name="XRefCopy170" localSheetId="2" hidden="1">#REF!</definedName>
    <definedName name="XRefCopy170" localSheetId="6" hidden="1">#REF!</definedName>
    <definedName name="XRefCopy170" hidden="1">#REF!</definedName>
    <definedName name="XRefCopy170Row" localSheetId="7" hidden="1">#REF!</definedName>
    <definedName name="XRefCopy170Row" localSheetId="2" hidden="1">#REF!</definedName>
    <definedName name="XRefCopy170Row" localSheetId="6" hidden="1">#REF!</definedName>
    <definedName name="XRefCopy170Row" hidden="1">#REF!</definedName>
    <definedName name="XRefCopy171" localSheetId="7" hidden="1">#REF!</definedName>
    <definedName name="XRefCopy171" localSheetId="2" hidden="1">#REF!</definedName>
    <definedName name="XRefCopy171" localSheetId="6" hidden="1">#REF!</definedName>
    <definedName name="XRefCopy171" hidden="1">#REF!</definedName>
    <definedName name="XRefCopy171Row" localSheetId="7" hidden="1">#REF!</definedName>
    <definedName name="XRefCopy171Row" localSheetId="2" hidden="1">#REF!</definedName>
    <definedName name="XRefCopy171Row" localSheetId="6" hidden="1">#REF!</definedName>
    <definedName name="XRefCopy171Row" hidden="1">#REF!</definedName>
    <definedName name="XRefCopy172" localSheetId="7" hidden="1">#REF!</definedName>
    <definedName name="XRefCopy172" localSheetId="2" hidden="1">#REF!</definedName>
    <definedName name="XRefCopy172" localSheetId="6" hidden="1">#REF!</definedName>
    <definedName name="XRefCopy172" hidden="1">#REF!</definedName>
    <definedName name="XRefCopy172Row" localSheetId="7" hidden="1">#REF!</definedName>
    <definedName name="XRefCopy172Row" localSheetId="2" hidden="1">#REF!</definedName>
    <definedName name="XRefCopy172Row" localSheetId="6" hidden="1">#REF!</definedName>
    <definedName name="XRefCopy172Row" hidden="1">#REF!</definedName>
    <definedName name="XRefCopy173" localSheetId="7" hidden="1">#REF!</definedName>
    <definedName name="XRefCopy173" localSheetId="2" hidden="1">#REF!</definedName>
    <definedName name="XRefCopy173" localSheetId="6" hidden="1">#REF!</definedName>
    <definedName name="XRefCopy173" hidden="1">#REF!</definedName>
    <definedName name="XRefCopy173Row" localSheetId="7" hidden="1">#REF!</definedName>
    <definedName name="XRefCopy173Row" localSheetId="2" hidden="1">#REF!</definedName>
    <definedName name="XRefCopy173Row" localSheetId="6" hidden="1">#REF!</definedName>
    <definedName name="XRefCopy173Row" hidden="1">#REF!</definedName>
    <definedName name="XRefCopy174" localSheetId="7" hidden="1">#REF!</definedName>
    <definedName name="XRefCopy174" localSheetId="2" hidden="1">#REF!</definedName>
    <definedName name="XRefCopy174" localSheetId="6" hidden="1">#REF!</definedName>
    <definedName name="XRefCopy174" hidden="1">#REF!</definedName>
    <definedName name="XRefCopy174Row" localSheetId="7" hidden="1">#REF!</definedName>
    <definedName name="XRefCopy174Row" localSheetId="2" hidden="1">#REF!</definedName>
    <definedName name="XRefCopy174Row" localSheetId="6" hidden="1">#REF!</definedName>
    <definedName name="XRefCopy174Row" hidden="1">#REF!</definedName>
    <definedName name="XRefCopy175" localSheetId="7" hidden="1">#REF!</definedName>
    <definedName name="XRefCopy175" localSheetId="2" hidden="1">#REF!</definedName>
    <definedName name="XRefCopy175" localSheetId="6" hidden="1">#REF!</definedName>
    <definedName name="XRefCopy175" hidden="1">#REF!</definedName>
    <definedName name="XRefCopy175Row" localSheetId="7" hidden="1">#REF!</definedName>
    <definedName name="XRefCopy175Row" localSheetId="2" hidden="1">#REF!</definedName>
    <definedName name="XRefCopy175Row" localSheetId="6" hidden="1">#REF!</definedName>
    <definedName name="XRefCopy175Row" hidden="1">#REF!</definedName>
    <definedName name="XRefCopy176" localSheetId="7" hidden="1">#REF!</definedName>
    <definedName name="XRefCopy176" localSheetId="2" hidden="1">#REF!</definedName>
    <definedName name="XRefCopy176" localSheetId="6" hidden="1">#REF!</definedName>
    <definedName name="XRefCopy176" hidden="1">#REF!</definedName>
    <definedName name="XRefCopy176Row" localSheetId="7" hidden="1">#REF!</definedName>
    <definedName name="XRefCopy176Row" localSheetId="2" hidden="1">#REF!</definedName>
    <definedName name="XRefCopy176Row" localSheetId="6" hidden="1">#REF!</definedName>
    <definedName name="XRefCopy176Row" hidden="1">#REF!</definedName>
    <definedName name="XRefCopy177" localSheetId="7" hidden="1">#REF!</definedName>
    <definedName name="XRefCopy177" localSheetId="2" hidden="1">#REF!</definedName>
    <definedName name="XRefCopy177" localSheetId="6" hidden="1">#REF!</definedName>
    <definedName name="XRefCopy177" hidden="1">#REF!</definedName>
    <definedName name="XRefCopy177Row" localSheetId="7" hidden="1">#REF!</definedName>
    <definedName name="XRefCopy177Row" localSheetId="2" hidden="1">#REF!</definedName>
    <definedName name="XRefCopy177Row" localSheetId="6" hidden="1">#REF!</definedName>
    <definedName name="XRefCopy177Row" hidden="1">#REF!</definedName>
    <definedName name="XRefCopy178" localSheetId="7" hidden="1">#REF!</definedName>
    <definedName name="XRefCopy178" localSheetId="2" hidden="1">#REF!</definedName>
    <definedName name="XRefCopy178" localSheetId="6" hidden="1">#REF!</definedName>
    <definedName name="XRefCopy178" hidden="1">#REF!</definedName>
    <definedName name="XRefCopy178Row" localSheetId="7" hidden="1">#REF!</definedName>
    <definedName name="XRefCopy178Row" localSheetId="2" hidden="1">#REF!</definedName>
    <definedName name="XRefCopy178Row" localSheetId="6" hidden="1">#REF!</definedName>
    <definedName name="XRefCopy178Row" hidden="1">#REF!</definedName>
    <definedName name="XRefCopy179" localSheetId="7" hidden="1">#REF!</definedName>
    <definedName name="XRefCopy179" localSheetId="2" hidden="1">#REF!</definedName>
    <definedName name="XRefCopy179" localSheetId="6" hidden="1">#REF!</definedName>
    <definedName name="XRefCopy179" hidden="1">#REF!</definedName>
    <definedName name="XRefCopy179Row" localSheetId="7" hidden="1">#REF!</definedName>
    <definedName name="XRefCopy179Row" localSheetId="2" hidden="1">#REF!</definedName>
    <definedName name="XRefCopy179Row" localSheetId="6" hidden="1">#REF!</definedName>
    <definedName name="XRefCopy179Row" hidden="1">#REF!</definedName>
    <definedName name="XRefCopy17Row" localSheetId="7" hidden="1">#REF!</definedName>
    <definedName name="XRefCopy17Row" localSheetId="2" hidden="1">#REF!</definedName>
    <definedName name="XRefCopy17Row" localSheetId="6" hidden="1">#REF!</definedName>
    <definedName name="XRefCopy17Row" hidden="1">#REF!</definedName>
    <definedName name="XRefCopy18" localSheetId="7" hidden="1">'[61]Selección de Cuentas'!#REF!</definedName>
    <definedName name="XRefCopy18" localSheetId="2" hidden="1">'[61]Selección de Cuentas'!#REF!</definedName>
    <definedName name="XRefCopy18" localSheetId="6" hidden="1">'[61]Selección de Cuentas'!#REF!</definedName>
    <definedName name="XRefCopy18" hidden="1">'[61]Selección de Cuentas'!#REF!</definedName>
    <definedName name="XRefCopy180" localSheetId="7" hidden="1">#REF!</definedName>
    <definedName name="XRefCopy180" localSheetId="2" hidden="1">#REF!</definedName>
    <definedName name="XRefCopy180" localSheetId="6" hidden="1">#REF!</definedName>
    <definedName name="XRefCopy180" hidden="1">#REF!</definedName>
    <definedName name="XRefCopy180Row" localSheetId="7" hidden="1">#REF!</definedName>
    <definedName name="XRefCopy180Row" localSheetId="2" hidden="1">#REF!</definedName>
    <definedName name="XRefCopy180Row" localSheetId="6" hidden="1">#REF!</definedName>
    <definedName name="XRefCopy180Row" hidden="1">#REF!</definedName>
    <definedName name="XRefCopy181" localSheetId="7" hidden="1">#REF!</definedName>
    <definedName name="XRefCopy181" localSheetId="2" hidden="1">#REF!</definedName>
    <definedName name="XRefCopy181" localSheetId="6" hidden="1">#REF!</definedName>
    <definedName name="XRefCopy181" hidden="1">#REF!</definedName>
    <definedName name="XRefCopy181Row" localSheetId="7" hidden="1">#REF!</definedName>
    <definedName name="XRefCopy181Row" localSheetId="2" hidden="1">#REF!</definedName>
    <definedName name="XRefCopy181Row" localSheetId="6" hidden="1">#REF!</definedName>
    <definedName name="XRefCopy181Row" hidden="1">#REF!</definedName>
    <definedName name="XRefCopy182" localSheetId="7" hidden="1">#REF!</definedName>
    <definedName name="XRefCopy182" localSheetId="2" hidden="1">#REF!</definedName>
    <definedName name="XRefCopy182" localSheetId="6" hidden="1">#REF!</definedName>
    <definedName name="XRefCopy182" hidden="1">#REF!</definedName>
    <definedName name="XRefCopy182Row" localSheetId="7" hidden="1">#REF!</definedName>
    <definedName name="XRefCopy182Row" localSheetId="2" hidden="1">#REF!</definedName>
    <definedName name="XRefCopy182Row" localSheetId="6" hidden="1">#REF!</definedName>
    <definedName name="XRefCopy182Row" hidden="1">#REF!</definedName>
    <definedName name="XRefCopy183" localSheetId="7" hidden="1">#REF!</definedName>
    <definedName name="XRefCopy183" localSheetId="2" hidden="1">#REF!</definedName>
    <definedName name="XRefCopy183" localSheetId="6" hidden="1">#REF!</definedName>
    <definedName name="XRefCopy183" hidden="1">#REF!</definedName>
    <definedName name="XRefCopy183Row" localSheetId="7" hidden="1">#REF!</definedName>
    <definedName name="XRefCopy183Row" localSheetId="2" hidden="1">#REF!</definedName>
    <definedName name="XRefCopy183Row" localSheetId="6" hidden="1">#REF!</definedName>
    <definedName name="XRefCopy183Row" hidden="1">#REF!</definedName>
    <definedName name="XRefCopy184" localSheetId="7" hidden="1">#REF!</definedName>
    <definedName name="XRefCopy184" localSheetId="2" hidden="1">#REF!</definedName>
    <definedName name="XRefCopy184" localSheetId="6" hidden="1">#REF!</definedName>
    <definedName name="XRefCopy184" hidden="1">#REF!</definedName>
    <definedName name="XRefCopy184Row" localSheetId="7" hidden="1">#REF!</definedName>
    <definedName name="XRefCopy184Row" localSheetId="2" hidden="1">#REF!</definedName>
    <definedName name="XRefCopy184Row" localSheetId="6" hidden="1">#REF!</definedName>
    <definedName name="XRefCopy184Row" hidden="1">#REF!</definedName>
    <definedName name="XRefCopy185" localSheetId="7" hidden="1">#REF!</definedName>
    <definedName name="XRefCopy185" localSheetId="2" hidden="1">#REF!</definedName>
    <definedName name="XRefCopy185" localSheetId="6" hidden="1">#REF!</definedName>
    <definedName name="XRefCopy185" hidden="1">#REF!</definedName>
    <definedName name="XRefCopy185Row" localSheetId="7" hidden="1">#REF!</definedName>
    <definedName name="XRefCopy185Row" localSheetId="2" hidden="1">#REF!</definedName>
    <definedName name="XRefCopy185Row" localSheetId="6" hidden="1">#REF!</definedName>
    <definedName name="XRefCopy185Row" hidden="1">#REF!</definedName>
    <definedName name="XRefCopy186" localSheetId="7" hidden="1">#REF!</definedName>
    <definedName name="XRefCopy186" localSheetId="2" hidden="1">#REF!</definedName>
    <definedName name="XRefCopy186" localSheetId="6" hidden="1">#REF!</definedName>
    <definedName name="XRefCopy186" hidden="1">#REF!</definedName>
    <definedName name="XRefCopy186Row" localSheetId="7" hidden="1">#REF!</definedName>
    <definedName name="XRefCopy186Row" localSheetId="2" hidden="1">#REF!</definedName>
    <definedName name="XRefCopy186Row" localSheetId="6" hidden="1">#REF!</definedName>
    <definedName name="XRefCopy186Row" hidden="1">#REF!</definedName>
    <definedName name="XRefCopy187" localSheetId="7" hidden="1">#REF!</definedName>
    <definedName name="XRefCopy187" localSheetId="2" hidden="1">#REF!</definedName>
    <definedName name="XRefCopy187" localSheetId="6" hidden="1">#REF!</definedName>
    <definedName name="XRefCopy187" hidden="1">#REF!</definedName>
    <definedName name="XRefCopy187Row" localSheetId="7" hidden="1">#REF!</definedName>
    <definedName name="XRefCopy187Row" localSheetId="2" hidden="1">#REF!</definedName>
    <definedName name="XRefCopy187Row" localSheetId="6" hidden="1">#REF!</definedName>
    <definedName name="XRefCopy187Row" hidden="1">#REF!</definedName>
    <definedName name="XRefCopy188" localSheetId="7" hidden="1">#REF!</definedName>
    <definedName name="XRefCopy188" localSheetId="2" hidden="1">#REF!</definedName>
    <definedName name="XRefCopy188" localSheetId="6" hidden="1">#REF!</definedName>
    <definedName name="XRefCopy188" hidden="1">#REF!</definedName>
    <definedName name="XRefCopy188Row" localSheetId="7" hidden="1">#REF!</definedName>
    <definedName name="XRefCopy188Row" localSheetId="2" hidden="1">#REF!</definedName>
    <definedName name="XRefCopy188Row" localSheetId="6" hidden="1">#REF!</definedName>
    <definedName name="XRefCopy188Row" hidden="1">#REF!</definedName>
    <definedName name="XRefCopy189" localSheetId="7" hidden="1">#REF!</definedName>
    <definedName name="XRefCopy189" localSheetId="2" hidden="1">#REF!</definedName>
    <definedName name="XRefCopy189" localSheetId="6" hidden="1">#REF!</definedName>
    <definedName name="XRefCopy189" hidden="1">#REF!</definedName>
    <definedName name="XRefCopy189Row" localSheetId="7" hidden="1">#REF!</definedName>
    <definedName name="XRefCopy189Row" localSheetId="2" hidden="1">#REF!</definedName>
    <definedName name="XRefCopy189Row" localSheetId="6" hidden="1">#REF!</definedName>
    <definedName name="XRefCopy189Row" hidden="1">#REF!</definedName>
    <definedName name="XRefCopy18Row" localSheetId="7" hidden="1">[57]XREF!#REF!</definedName>
    <definedName name="XRefCopy18Row" localSheetId="2" hidden="1">[57]XREF!#REF!</definedName>
    <definedName name="XRefCopy18Row" localSheetId="6" hidden="1">[57]XREF!#REF!</definedName>
    <definedName name="XRefCopy18Row" hidden="1">[57]XREF!#REF!</definedName>
    <definedName name="XRefCopy19" localSheetId="7" hidden="1">'[60]Prov. Circularizados'!#REF!</definedName>
    <definedName name="XRefCopy19" localSheetId="2" hidden="1">'[60]Prov. Circularizados'!#REF!</definedName>
    <definedName name="XRefCopy19" localSheetId="6" hidden="1">'[60]Prov. Circularizados'!#REF!</definedName>
    <definedName name="XRefCopy19" hidden="1">'[60]Prov. Circularizados'!#REF!</definedName>
    <definedName name="XRefCopy190" localSheetId="7" hidden="1">#REF!</definedName>
    <definedName name="XRefCopy190" localSheetId="2" hidden="1">#REF!</definedName>
    <definedName name="XRefCopy190" localSheetId="6" hidden="1">#REF!</definedName>
    <definedName name="XRefCopy190" hidden="1">#REF!</definedName>
    <definedName name="XRefCopy190Row" localSheetId="7" hidden="1">#REF!</definedName>
    <definedName name="XRefCopy190Row" localSheetId="2" hidden="1">#REF!</definedName>
    <definedName name="XRefCopy190Row" localSheetId="6" hidden="1">#REF!</definedName>
    <definedName name="XRefCopy190Row" hidden="1">#REF!</definedName>
    <definedName name="XRefCopy191" localSheetId="7" hidden="1">#REF!</definedName>
    <definedName name="XRefCopy191" localSheetId="2" hidden="1">#REF!</definedName>
    <definedName name="XRefCopy191" localSheetId="6" hidden="1">#REF!</definedName>
    <definedName name="XRefCopy191" hidden="1">#REF!</definedName>
    <definedName name="XRefCopy191Row" localSheetId="7" hidden="1">#REF!</definedName>
    <definedName name="XRefCopy191Row" localSheetId="2" hidden="1">#REF!</definedName>
    <definedName name="XRefCopy191Row" localSheetId="6" hidden="1">#REF!</definedName>
    <definedName name="XRefCopy191Row" hidden="1">#REF!</definedName>
    <definedName name="XRefCopy192" localSheetId="7" hidden="1">#REF!</definedName>
    <definedName name="XRefCopy192" localSheetId="2" hidden="1">#REF!</definedName>
    <definedName name="XRefCopy192" localSheetId="6" hidden="1">#REF!</definedName>
    <definedName name="XRefCopy192" hidden="1">#REF!</definedName>
    <definedName name="XRefCopy192Row" localSheetId="7" hidden="1">#REF!</definedName>
    <definedName name="XRefCopy192Row" localSheetId="2" hidden="1">#REF!</definedName>
    <definedName name="XRefCopy192Row" localSheetId="6" hidden="1">#REF!</definedName>
    <definedName name="XRefCopy192Row" hidden="1">#REF!</definedName>
    <definedName name="XRefCopy193" localSheetId="7" hidden="1">#REF!</definedName>
    <definedName name="XRefCopy193" localSheetId="2" hidden="1">#REF!</definedName>
    <definedName name="XRefCopy193" localSheetId="6" hidden="1">#REF!</definedName>
    <definedName name="XRefCopy193" hidden="1">#REF!</definedName>
    <definedName name="XRefCopy193Row" localSheetId="7" hidden="1">#REF!</definedName>
    <definedName name="XRefCopy193Row" localSheetId="2" hidden="1">#REF!</definedName>
    <definedName name="XRefCopy193Row" localSheetId="6" hidden="1">#REF!</definedName>
    <definedName name="XRefCopy193Row" hidden="1">#REF!</definedName>
    <definedName name="XRefCopy194" localSheetId="7" hidden="1">#REF!</definedName>
    <definedName name="XRefCopy194" localSheetId="2" hidden="1">#REF!</definedName>
    <definedName name="XRefCopy194" localSheetId="6" hidden="1">#REF!</definedName>
    <definedName name="XRefCopy194" hidden="1">#REF!</definedName>
    <definedName name="XRefCopy194Row" localSheetId="7" hidden="1">#REF!</definedName>
    <definedName name="XRefCopy194Row" localSheetId="2" hidden="1">#REF!</definedName>
    <definedName name="XRefCopy194Row" localSheetId="6" hidden="1">#REF!</definedName>
    <definedName name="XRefCopy194Row" hidden="1">#REF!</definedName>
    <definedName name="XRefCopy195" localSheetId="7" hidden="1">#REF!</definedName>
    <definedName name="XRefCopy195" localSheetId="2" hidden="1">#REF!</definedName>
    <definedName name="XRefCopy195" localSheetId="6" hidden="1">#REF!</definedName>
    <definedName name="XRefCopy195" hidden="1">#REF!</definedName>
    <definedName name="XRefCopy195Row" localSheetId="7" hidden="1">#REF!</definedName>
    <definedName name="XRefCopy195Row" localSheetId="2" hidden="1">#REF!</definedName>
    <definedName name="XRefCopy195Row" localSheetId="6" hidden="1">#REF!</definedName>
    <definedName name="XRefCopy195Row" hidden="1">#REF!</definedName>
    <definedName name="XRefCopy196" localSheetId="7" hidden="1">#REF!</definedName>
    <definedName name="XRefCopy196" localSheetId="2" hidden="1">#REF!</definedName>
    <definedName name="XRefCopy196" localSheetId="6" hidden="1">#REF!</definedName>
    <definedName name="XRefCopy196" hidden="1">#REF!</definedName>
    <definedName name="XRefCopy196Row" localSheetId="7" hidden="1">#REF!</definedName>
    <definedName name="XRefCopy196Row" localSheetId="2" hidden="1">#REF!</definedName>
    <definedName name="XRefCopy196Row" localSheetId="6" hidden="1">#REF!</definedName>
    <definedName name="XRefCopy196Row" hidden="1">#REF!</definedName>
    <definedName name="XRefCopy197" localSheetId="7" hidden="1">#REF!</definedName>
    <definedName name="XRefCopy197" localSheetId="2" hidden="1">#REF!</definedName>
    <definedName name="XRefCopy197" localSheetId="6" hidden="1">#REF!</definedName>
    <definedName name="XRefCopy197" hidden="1">#REF!</definedName>
    <definedName name="XRefCopy197Row" localSheetId="7" hidden="1">#REF!</definedName>
    <definedName name="XRefCopy197Row" localSheetId="2" hidden="1">#REF!</definedName>
    <definedName name="XRefCopy197Row" localSheetId="6" hidden="1">#REF!</definedName>
    <definedName name="XRefCopy197Row" hidden="1">#REF!</definedName>
    <definedName name="XRefCopy198" localSheetId="7" hidden="1">#REF!</definedName>
    <definedName name="XRefCopy198" localSheetId="2" hidden="1">#REF!</definedName>
    <definedName name="XRefCopy198" localSheetId="6" hidden="1">#REF!</definedName>
    <definedName name="XRefCopy198" hidden="1">#REF!</definedName>
    <definedName name="XRefCopy198Row" localSheetId="7" hidden="1">#REF!</definedName>
    <definedName name="XRefCopy198Row" localSheetId="2" hidden="1">#REF!</definedName>
    <definedName name="XRefCopy198Row" localSheetId="6" hidden="1">#REF!</definedName>
    <definedName name="XRefCopy198Row" hidden="1">#REF!</definedName>
    <definedName name="XRefCopy199" localSheetId="7" hidden="1">#REF!</definedName>
    <definedName name="XRefCopy199" localSheetId="2" hidden="1">#REF!</definedName>
    <definedName name="XRefCopy199" localSheetId="6" hidden="1">#REF!</definedName>
    <definedName name="XRefCopy199" hidden="1">#REF!</definedName>
    <definedName name="XRefCopy199Row" localSheetId="7" hidden="1">#REF!</definedName>
    <definedName name="XRefCopy199Row" localSheetId="2" hidden="1">#REF!</definedName>
    <definedName name="XRefCopy199Row" localSheetId="6" hidden="1">#REF!</definedName>
    <definedName name="XRefCopy199Row" hidden="1">#REF!</definedName>
    <definedName name="XRefCopy19Row" localSheetId="7" hidden="1">#REF!</definedName>
    <definedName name="XRefCopy19Row" localSheetId="2" hidden="1">#REF!</definedName>
    <definedName name="XRefCopy19Row" localSheetId="6" hidden="1">#REF!</definedName>
    <definedName name="XRefCopy19Row" hidden="1">#REF!</definedName>
    <definedName name="XRefCopy1Row" localSheetId="7" hidden="1">#REF!</definedName>
    <definedName name="XRefCopy1Row" localSheetId="2" hidden="1">#REF!</definedName>
    <definedName name="XRefCopy1Row" localSheetId="6" hidden="1">#REF!</definedName>
    <definedName name="XRefCopy1Row" hidden="1">#REF!</definedName>
    <definedName name="XRefCopy2" localSheetId="7" hidden="1">#REF!</definedName>
    <definedName name="XRefCopy2" localSheetId="2" hidden="1">#REF!</definedName>
    <definedName name="XRefCopy2" localSheetId="6" hidden="1">#REF!</definedName>
    <definedName name="XRefCopy2" hidden="1">#REF!</definedName>
    <definedName name="XRefCopy20" localSheetId="7" hidden="1">'[62]Selección de Cuentas'!#REF!</definedName>
    <definedName name="XRefCopy20" localSheetId="2" hidden="1">'[62]Selección de Cuentas'!#REF!</definedName>
    <definedName name="XRefCopy20" localSheetId="6" hidden="1">'[62]Selección de Cuentas'!#REF!</definedName>
    <definedName name="XRefCopy20" hidden="1">'[62]Selección de Cuentas'!#REF!</definedName>
    <definedName name="XRefCopy200" localSheetId="7" hidden="1">#REF!</definedName>
    <definedName name="XRefCopy200" localSheetId="2" hidden="1">#REF!</definedName>
    <definedName name="XRefCopy200" localSheetId="6" hidden="1">#REF!</definedName>
    <definedName name="XRefCopy200" hidden="1">#REF!</definedName>
    <definedName name="XRefCopy200Row" localSheetId="7" hidden="1">#REF!</definedName>
    <definedName name="XRefCopy200Row" localSheetId="2" hidden="1">#REF!</definedName>
    <definedName name="XRefCopy200Row" localSheetId="6" hidden="1">#REF!</definedName>
    <definedName name="XRefCopy200Row" hidden="1">#REF!</definedName>
    <definedName name="XRefCopy201" localSheetId="7" hidden="1">#REF!</definedName>
    <definedName name="XRefCopy201" localSheetId="2" hidden="1">#REF!</definedName>
    <definedName name="XRefCopy201" localSheetId="6" hidden="1">#REF!</definedName>
    <definedName name="XRefCopy201" hidden="1">#REF!</definedName>
    <definedName name="XRefCopy201Row" localSheetId="7" hidden="1">#REF!</definedName>
    <definedName name="XRefCopy201Row" localSheetId="2" hidden="1">#REF!</definedName>
    <definedName name="XRefCopy201Row" localSheetId="6" hidden="1">#REF!</definedName>
    <definedName name="XRefCopy201Row" hidden="1">#REF!</definedName>
    <definedName name="XRefCopy202" localSheetId="7" hidden="1">#REF!</definedName>
    <definedName name="XRefCopy202" localSheetId="2" hidden="1">#REF!</definedName>
    <definedName name="XRefCopy202" localSheetId="6" hidden="1">#REF!</definedName>
    <definedName name="XRefCopy202" hidden="1">#REF!</definedName>
    <definedName name="XRefCopy202Row" localSheetId="7" hidden="1">#REF!</definedName>
    <definedName name="XRefCopy202Row" localSheetId="2" hidden="1">#REF!</definedName>
    <definedName name="XRefCopy202Row" localSheetId="6" hidden="1">#REF!</definedName>
    <definedName name="XRefCopy202Row" hidden="1">#REF!</definedName>
    <definedName name="XRefCopy203" localSheetId="7" hidden="1">#REF!</definedName>
    <definedName name="XRefCopy203" localSheetId="2" hidden="1">#REF!</definedName>
    <definedName name="XRefCopy203" localSheetId="6" hidden="1">#REF!</definedName>
    <definedName name="XRefCopy203" hidden="1">#REF!</definedName>
    <definedName name="XRefCopy203Row" localSheetId="7" hidden="1">#REF!</definedName>
    <definedName name="XRefCopy203Row" localSheetId="2" hidden="1">#REF!</definedName>
    <definedName name="XRefCopy203Row" localSheetId="6" hidden="1">#REF!</definedName>
    <definedName name="XRefCopy203Row" hidden="1">#REF!</definedName>
    <definedName name="XRefCopy204" localSheetId="7" hidden="1">#REF!</definedName>
    <definedName name="XRefCopy204" localSheetId="2" hidden="1">#REF!</definedName>
    <definedName name="XRefCopy204" localSheetId="6" hidden="1">#REF!</definedName>
    <definedName name="XRefCopy204" hidden="1">#REF!</definedName>
    <definedName name="XRefCopy204Row" localSheetId="7" hidden="1">#REF!</definedName>
    <definedName name="XRefCopy204Row" localSheetId="2" hidden="1">#REF!</definedName>
    <definedName name="XRefCopy204Row" localSheetId="6" hidden="1">#REF!</definedName>
    <definedName name="XRefCopy204Row" hidden="1">#REF!</definedName>
    <definedName name="XRefCopy205" localSheetId="7" hidden="1">#REF!</definedName>
    <definedName name="XRefCopy205" localSheetId="2" hidden="1">#REF!</definedName>
    <definedName name="XRefCopy205" localSheetId="6" hidden="1">#REF!</definedName>
    <definedName name="XRefCopy205" hidden="1">#REF!</definedName>
    <definedName name="XRefCopy205Row" localSheetId="7" hidden="1">#REF!</definedName>
    <definedName name="XRefCopy205Row" localSheetId="2" hidden="1">#REF!</definedName>
    <definedName name="XRefCopy205Row" localSheetId="6" hidden="1">#REF!</definedName>
    <definedName name="XRefCopy205Row" hidden="1">#REF!</definedName>
    <definedName name="XRefCopy206" localSheetId="7" hidden="1">#REF!</definedName>
    <definedName name="XRefCopy206" localSheetId="2" hidden="1">#REF!</definedName>
    <definedName name="XRefCopy206" localSheetId="6" hidden="1">#REF!</definedName>
    <definedName name="XRefCopy206" hidden="1">#REF!</definedName>
    <definedName name="XRefCopy206Row" localSheetId="7" hidden="1">#REF!</definedName>
    <definedName name="XRefCopy206Row" localSheetId="2" hidden="1">#REF!</definedName>
    <definedName name="XRefCopy206Row" localSheetId="6" hidden="1">#REF!</definedName>
    <definedName name="XRefCopy206Row" hidden="1">#REF!</definedName>
    <definedName name="XRefCopy207" localSheetId="7" hidden="1">#REF!</definedName>
    <definedName name="XRefCopy207" localSheetId="2" hidden="1">#REF!</definedName>
    <definedName name="XRefCopy207" localSheetId="6" hidden="1">#REF!</definedName>
    <definedName name="XRefCopy207" hidden="1">#REF!</definedName>
    <definedName name="XRefCopy207Row" localSheetId="7" hidden="1">#REF!</definedName>
    <definedName name="XRefCopy207Row" localSheetId="2" hidden="1">#REF!</definedName>
    <definedName name="XRefCopy207Row" localSheetId="6" hidden="1">#REF!</definedName>
    <definedName name="XRefCopy207Row" hidden="1">#REF!</definedName>
    <definedName name="XRefCopy208" localSheetId="7" hidden="1">#REF!</definedName>
    <definedName name="XRefCopy208" localSheetId="2" hidden="1">#REF!</definedName>
    <definedName name="XRefCopy208" localSheetId="6" hidden="1">#REF!</definedName>
    <definedName name="XRefCopy208" hidden="1">#REF!</definedName>
    <definedName name="XRefCopy208Row" localSheetId="7" hidden="1">#REF!</definedName>
    <definedName name="XRefCopy208Row" localSheetId="2" hidden="1">#REF!</definedName>
    <definedName name="XRefCopy208Row" localSheetId="6" hidden="1">#REF!</definedName>
    <definedName name="XRefCopy208Row" hidden="1">#REF!</definedName>
    <definedName name="XRefCopy209" localSheetId="7" hidden="1">#REF!</definedName>
    <definedName name="XRefCopy209" localSheetId="2" hidden="1">#REF!</definedName>
    <definedName name="XRefCopy209" localSheetId="6" hidden="1">#REF!</definedName>
    <definedName name="XRefCopy209" hidden="1">#REF!</definedName>
    <definedName name="XRefCopy209Row" localSheetId="7" hidden="1">#REF!</definedName>
    <definedName name="XRefCopy209Row" localSheetId="2" hidden="1">#REF!</definedName>
    <definedName name="XRefCopy209Row" localSheetId="6" hidden="1">#REF!</definedName>
    <definedName name="XRefCopy209Row" hidden="1">#REF!</definedName>
    <definedName name="XRefCopy20Row" localSheetId="7" hidden="1">#REF!</definedName>
    <definedName name="XRefCopy20Row" localSheetId="2" hidden="1">#REF!</definedName>
    <definedName name="XRefCopy20Row" localSheetId="6" hidden="1">#REF!</definedName>
    <definedName name="XRefCopy20Row" hidden="1">#REF!</definedName>
    <definedName name="XRefCopy21" localSheetId="7" hidden="1">'[61]Selección de Cuentas'!#REF!</definedName>
    <definedName name="XRefCopy21" localSheetId="2" hidden="1">'[61]Selección de Cuentas'!#REF!</definedName>
    <definedName name="XRefCopy21" localSheetId="6" hidden="1">'[61]Selección de Cuentas'!#REF!</definedName>
    <definedName name="XRefCopy21" hidden="1">'[61]Selección de Cuentas'!#REF!</definedName>
    <definedName name="XRefCopy210" localSheetId="7" hidden="1">#REF!</definedName>
    <definedName name="XRefCopy210" localSheetId="2" hidden="1">#REF!</definedName>
    <definedName name="XRefCopy210" localSheetId="6" hidden="1">#REF!</definedName>
    <definedName name="XRefCopy210" hidden="1">#REF!</definedName>
    <definedName name="XRefCopy210Row" localSheetId="7" hidden="1">#REF!</definedName>
    <definedName name="XRefCopy210Row" localSheetId="2" hidden="1">#REF!</definedName>
    <definedName name="XRefCopy210Row" localSheetId="6" hidden="1">#REF!</definedName>
    <definedName name="XRefCopy210Row" hidden="1">#REF!</definedName>
    <definedName name="XRefCopy211" localSheetId="7" hidden="1">#REF!</definedName>
    <definedName name="XRefCopy211" localSheetId="2" hidden="1">#REF!</definedName>
    <definedName name="XRefCopy211" localSheetId="6" hidden="1">#REF!</definedName>
    <definedName name="XRefCopy211" hidden="1">#REF!</definedName>
    <definedName name="XRefCopy211Row" localSheetId="7" hidden="1">#REF!</definedName>
    <definedName name="XRefCopy211Row" localSheetId="2" hidden="1">#REF!</definedName>
    <definedName name="XRefCopy211Row" localSheetId="6" hidden="1">#REF!</definedName>
    <definedName name="XRefCopy211Row" hidden="1">#REF!</definedName>
    <definedName name="XRefCopy212" localSheetId="7" hidden="1">#REF!</definedName>
    <definedName name="XRefCopy212" localSheetId="2" hidden="1">#REF!</definedName>
    <definedName name="XRefCopy212" localSheetId="6" hidden="1">#REF!</definedName>
    <definedName name="XRefCopy212" hidden="1">#REF!</definedName>
    <definedName name="XRefCopy212Row" localSheetId="7" hidden="1">#REF!</definedName>
    <definedName name="XRefCopy212Row" localSheetId="2" hidden="1">#REF!</definedName>
    <definedName name="XRefCopy212Row" localSheetId="6" hidden="1">#REF!</definedName>
    <definedName name="XRefCopy212Row" hidden="1">#REF!</definedName>
    <definedName name="XRefCopy213" localSheetId="7" hidden="1">#REF!</definedName>
    <definedName name="XRefCopy213" localSheetId="2" hidden="1">#REF!</definedName>
    <definedName name="XRefCopy213" localSheetId="6" hidden="1">#REF!</definedName>
    <definedName name="XRefCopy213" hidden="1">#REF!</definedName>
    <definedName name="XRefCopy213Row" localSheetId="7" hidden="1">#REF!</definedName>
    <definedName name="XRefCopy213Row" localSheetId="2" hidden="1">#REF!</definedName>
    <definedName name="XRefCopy213Row" localSheetId="6" hidden="1">#REF!</definedName>
    <definedName name="XRefCopy213Row" hidden="1">#REF!</definedName>
    <definedName name="XRefCopy214" localSheetId="7" hidden="1">#REF!</definedName>
    <definedName name="XRefCopy214" localSheetId="2" hidden="1">#REF!</definedName>
    <definedName name="XRefCopy214" localSheetId="6" hidden="1">#REF!</definedName>
    <definedName name="XRefCopy214" hidden="1">#REF!</definedName>
    <definedName name="XRefCopy214Row" localSheetId="7" hidden="1">#REF!</definedName>
    <definedName name="XRefCopy214Row" localSheetId="2" hidden="1">#REF!</definedName>
    <definedName name="XRefCopy214Row" localSheetId="6" hidden="1">#REF!</definedName>
    <definedName name="XRefCopy214Row" hidden="1">#REF!</definedName>
    <definedName name="XRefCopy215" localSheetId="7" hidden="1">#REF!</definedName>
    <definedName name="XRefCopy215" localSheetId="2" hidden="1">#REF!</definedName>
    <definedName name="XRefCopy215" localSheetId="6" hidden="1">#REF!</definedName>
    <definedName name="XRefCopy215" hidden="1">#REF!</definedName>
    <definedName name="XRefCopy215Row" localSheetId="7" hidden="1">#REF!</definedName>
    <definedName name="XRefCopy215Row" localSheetId="2" hidden="1">#REF!</definedName>
    <definedName name="XRefCopy215Row" localSheetId="6" hidden="1">#REF!</definedName>
    <definedName name="XRefCopy215Row" hidden="1">#REF!</definedName>
    <definedName name="XRefCopy216" localSheetId="7" hidden="1">#REF!</definedName>
    <definedName name="XRefCopy216" localSheetId="2" hidden="1">#REF!</definedName>
    <definedName name="XRefCopy216" localSheetId="6" hidden="1">#REF!</definedName>
    <definedName name="XRefCopy216" hidden="1">#REF!</definedName>
    <definedName name="XRefCopy216Row" localSheetId="7" hidden="1">#REF!</definedName>
    <definedName name="XRefCopy216Row" localSheetId="2" hidden="1">#REF!</definedName>
    <definedName name="XRefCopy216Row" localSheetId="6" hidden="1">#REF!</definedName>
    <definedName name="XRefCopy216Row" hidden="1">#REF!</definedName>
    <definedName name="XRefCopy217" localSheetId="7" hidden="1">#REF!</definedName>
    <definedName name="XRefCopy217" localSheetId="2" hidden="1">#REF!</definedName>
    <definedName name="XRefCopy217" localSheetId="6" hidden="1">#REF!</definedName>
    <definedName name="XRefCopy217" hidden="1">#REF!</definedName>
    <definedName name="XRefCopy217Row" localSheetId="7" hidden="1">#REF!</definedName>
    <definedName name="XRefCopy217Row" localSheetId="2" hidden="1">#REF!</definedName>
    <definedName name="XRefCopy217Row" localSheetId="6" hidden="1">#REF!</definedName>
    <definedName name="XRefCopy217Row" hidden="1">#REF!</definedName>
    <definedName name="XRefCopy218" localSheetId="7" hidden="1">#REF!</definedName>
    <definedName name="XRefCopy218" localSheetId="2" hidden="1">#REF!</definedName>
    <definedName name="XRefCopy218" localSheetId="6" hidden="1">#REF!</definedName>
    <definedName name="XRefCopy218" hidden="1">#REF!</definedName>
    <definedName name="XRefCopy218Row" localSheetId="7" hidden="1">#REF!</definedName>
    <definedName name="XRefCopy218Row" localSheetId="2" hidden="1">#REF!</definedName>
    <definedName name="XRefCopy218Row" localSheetId="6" hidden="1">#REF!</definedName>
    <definedName name="XRefCopy218Row" hidden="1">#REF!</definedName>
    <definedName name="XRefCopy219" localSheetId="7" hidden="1">#REF!</definedName>
    <definedName name="XRefCopy219" localSheetId="2" hidden="1">#REF!</definedName>
    <definedName name="XRefCopy219" localSheetId="6" hidden="1">#REF!</definedName>
    <definedName name="XRefCopy219" hidden="1">#REF!</definedName>
    <definedName name="XRefCopy219Row" localSheetId="7" hidden="1">#REF!</definedName>
    <definedName name="XRefCopy219Row" localSheetId="2" hidden="1">#REF!</definedName>
    <definedName name="XRefCopy219Row" localSheetId="6" hidden="1">#REF!</definedName>
    <definedName name="XRefCopy219Row" hidden="1">#REF!</definedName>
    <definedName name="XRefCopy21Row" localSheetId="7" hidden="1">#REF!</definedName>
    <definedName name="XRefCopy21Row" localSheetId="2" hidden="1">#REF!</definedName>
    <definedName name="XRefCopy21Row" localSheetId="6" hidden="1">#REF!</definedName>
    <definedName name="XRefCopy21Row" hidden="1">#REF!</definedName>
    <definedName name="XRefCopy22" localSheetId="7" hidden="1">'[61]Selección de Cuentas'!#REF!</definedName>
    <definedName name="XRefCopy22" localSheetId="2" hidden="1">'[61]Selección de Cuentas'!#REF!</definedName>
    <definedName name="XRefCopy22" localSheetId="6" hidden="1">'[61]Selección de Cuentas'!#REF!</definedName>
    <definedName name="XRefCopy22" hidden="1">'[61]Selección de Cuentas'!#REF!</definedName>
    <definedName name="XRefCopy220" localSheetId="7" hidden="1">#REF!</definedName>
    <definedName name="XRefCopy220" localSheetId="2" hidden="1">#REF!</definedName>
    <definedName name="XRefCopy220" localSheetId="6" hidden="1">#REF!</definedName>
    <definedName name="XRefCopy220" hidden="1">#REF!</definedName>
    <definedName name="XRefCopy220Row" localSheetId="7" hidden="1">#REF!</definedName>
    <definedName name="XRefCopy220Row" localSheetId="2" hidden="1">#REF!</definedName>
    <definedName name="XRefCopy220Row" localSheetId="6" hidden="1">#REF!</definedName>
    <definedName name="XRefCopy220Row" hidden="1">#REF!</definedName>
    <definedName name="XRefCopy221" localSheetId="7" hidden="1">#REF!</definedName>
    <definedName name="XRefCopy221" localSheetId="2" hidden="1">#REF!</definedName>
    <definedName name="XRefCopy221" localSheetId="6" hidden="1">#REF!</definedName>
    <definedName name="XRefCopy221" hidden="1">#REF!</definedName>
    <definedName name="XRefCopy221Row" localSheetId="7" hidden="1">#REF!</definedName>
    <definedName name="XRefCopy221Row" localSheetId="2" hidden="1">#REF!</definedName>
    <definedName name="XRefCopy221Row" localSheetId="6" hidden="1">#REF!</definedName>
    <definedName name="XRefCopy221Row" hidden="1">#REF!</definedName>
    <definedName name="XRefCopy222" localSheetId="7" hidden="1">#REF!</definedName>
    <definedName name="XRefCopy222" localSheetId="2" hidden="1">#REF!</definedName>
    <definedName name="XRefCopy222" localSheetId="6" hidden="1">#REF!</definedName>
    <definedName name="XRefCopy222" hidden="1">#REF!</definedName>
    <definedName name="XRefCopy222Row" localSheetId="7" hidden="1">#REF!</definedName>
    <definedName name="XRefCopy222Row" localSheetId="2" hidden="1">#REF!</definedName>
    <definedName name="XRefCopy222Row" localSheetId="6" hidden="1">#REF!</definedName>
    <definedName name="XRefCopy222Row" hidden="1">#REF!</definedName>
    <definedName name="XRefCopy223" localSheetId="7" hidden="1">#REF!</definedName>
    <definedName name="XRefCopy223" localSheetId="2" hidden="1">#REF!</definedName>
    <definedName name="XRefCopy223" localSheetId="6" hidden="1">#REF!</definedName>
    <definedName name="XRefCopy223" hidden="1">#REF!</definedName>
    <definedName name="XRefCopy224" localSheetId="7" hidden="1">#REF!</definedName>
    <definedName name="XRefCopy224" localSheetId="2" hidden="1">#REF!</definedName>
    <definedName name="XRefCopy224" localSheetId="6" hidden="1">#REF!</definedName>
    <definedName name="XRefCopy224" hidden="1">#REF!</definedName>
    <definedName name="XRefCopy224Row" localSheetId="7" hidden="1">#REF!</definedName>
    <definedName name="XRefCopy224Row" localSheetId="2" hidden="1">#REF!</definedName>
    <definedName name="XRefCopy224Row" localSheetId="6" hidden="1">#REF!</definedName>
    <definedName name="XRefCopy224Row" hidden="1">#REF!</definedName>
    <definedName name="XRefCopy225" localSheetId="7" hidden="1">#REF!</definedName>
    <definedName name="XRefCopy225" localSheetId="2" hidden="1">#REF!</definedName>
    <definedName name="XRefCopy225" localSheetId="6" hidden="1">#REF!</definedName>
    <definedName name="XRefCopy225" hidden="1">#REF!</definedName>
    <definedName name="XRefCopy225Row" localSheetId="7" hidden="1">#REF!</definedName>
    <definedName name="XRefCopy225Row" localSheetId="2" hidden="1">#REF!</definedName>
    <definedName name="XRefCopy225Row" localSheetId="6" hidden="1">#REF!</definedName>
    <definedName name="XRefCopy225Row" hidden="1">#REF!</definedName>
    <definedName name="XRefCopy226" localSheetId="7" hidden="1">#REF!</definedName>
    <definedName name="XRefCopy226" localSheetId="2" hidden="1">#REF!</definedName>
    <definedName name="XRefCopy226" localSheetId="6" hidden="1">#REF!</definedName>
    <definedName name="XRefCopy226" hidden="1">#REF!</definedName>
    <definedName name="XRefCopy226Row" localSheetId="7" hidden="1">#REF!</definedName>
    <definedName name="XRefCopy226Row" localSheetId="2" hidden="1">#REF!</definedName>
    <definedName name="XRefCopy226Row" localSheetId="6" hidden="1">#REF!</definedName>
    <definedName name="XRefCopy226Row" hidden="1">#REF!</definedName>
    <definedName name="XRefCopy227" localSheetId="7" hidden="1">#REF!</definedName>
    <definedName name="XRefCopy227" localSheetId="2" hidden="1">#REF!</definedName>
    <definedName name="XRefCopy227" localSheetId="6" hidden="1">#REF!</definedName>
    <definedName name="XRefCopy227" hidden="1">#REF!</definedName>
    <definedName name="XRefCopy227Row" localSheetId="7" hidden="1">#REF!</definedName>
    <definedName name="XRefCopy227Row" localSheetId="2" hidden="1">#REF!</definedName>
    <definedName name="XRefCopy227Row" localSheetId="6" hidden="1">#REF!</definedName>
    <definedName name="XRefCopy227Row" hidden="1">#REF!</definedName>
    <definedName name="XRefCopy228" localSheetId="7" hidden="1">#REF!</definedName>
    <definedName name="XRefCopy228" localSheetId="2" hidden="1">#REF!</definedName>
    <definedName name="XRefCopy228" localSheetId="6" hidden="1">#REF!</definedName>
    <definedName name="XRefCopy228" hidden="1">#REF!</definedName>
    <definedName name="XRefCopy228Row" localSheetId="7" hidden="1">#REF!</definedName>
    <definedName name="XRefCopy228Row" localSheetId="2" hidden="1">#REF!</definedName>
    <definedName name="XRefCopy228Row" localSheetId="6" hidden="1">#REF!</definedName>
    <definedName name="XRefCopy228Row" hidden="1">#REF!</definedName>
    <definedName name="XRefCopy229" localSheetId="7" hidden="1">#REF!</definedName>
    <definedName name="XRefCopy229" localSheetId="2" hidden="1">#REF!</definedName>
    <definedName name="XRefCopy229" localSheetId="6" hidden="1">#REF!</definedName>
    <definedName name="XRefCopy229" hidden="1">#REF!</definedName>
    <definedName name="XRefCopy229Row" localSheetId="7" hidden="1">#REF!</definedName>
    <definedName name="XRefCopy229Row" localSheetId="2" hidden="1">#REF!</definedName>
    <definedName name="XRefCopy229Row" localSheetId="6" hidden="1">#REF!</definedName>
    <definedName name="XRefCopy229Row" hidden="1">#REF!</definedName>
    <definedName name="XRefCopy22Row" localSheetId="7" hidden="1">#REF!</definedName>
    <definedName name="XRefCopy22Row" localSheetId="2" hidden="1">#REF!</definedName>
    <definedName name="XRefCopy22Row" localSheetId="6" hidden="1">#REF!</definedName>
    <definedName name="XRefCopy22Row" hidden="1">#REF!</definedName>
    <definedName name="XRefCopy23" localSheetId="7" hidden="1">'[61]Selección de Cuentas'!#REF!</definedName>
    <definedName name="XRefCopy23" localSheetId="2" hidden="1">'[61]Selección de Cuentas'!#REF!</definedName>
    <definedName name="XRefCopy23" localSheetId="6" hidden="1">'[61]Selección de Cuentas'!#REF!</definedName>
    <definedName name="XRefCopy23" hidden="1">'[61]Selección de Cuentas'!#REF!</definedName>
    <definedName name="XRefCopy230" localSheetId="7" hidden="1">#REF!</definedName>
    <definedName name="XRefCopy230" localSheetId="2" hidden="1">#REF!</definedName>
    <definedName name="XRefCopy230" localSheetId="6" hidden="1">#REF!</definedName>
    <definedName name="XRefCopy230" hidden="1">#REF!</definedName>
    <definedName name="XRefCopy230Row" localSheetId="7" hidden="1">#REF!</definedName>
    <definedName name="XRefCopy230Row" localSheetId="2" hidden="1">#REF!</definedName>
    <definedName name="XRefCopy230Row" localSheetId="6" hidden="1">#REF!</definedName>
    <definedName name="XRefCopy230Row" hidden="1">#REF!</definedName>
    <definedName name="XRefCopy231" localSheetId="7" hidden="1">#REF!</definedName>
    <definedName name="XRefCopy231" localSheetId="2" hidden="1">#REF!</definedName>
    <definedName name="XRefCopy231" localSheetId="6" hidden="1">#REF!</definedName>
    <definedName name="XRefCopy231" hidden="1">#REF!</definedName>
    <definedName name="XRefCopy231Row" localSheetId="7" hidden="1">#REF!</definedName>
    <definedName name="XRefCopy231Row" localSheetId="2" hidden="1">#REF!</definedName>
    <definedName name="XRefCopy231Row" localSheetId="6" hidden="1">#REF!</definedName>
    <definedName name="XRefCopy231Row" hidden="1">#REF!</definedName>
    <definedName name="XRefCopy232" localSheetId="7" hidden="1">#REF!</definedName>
    <definedName name="XRefCopy232" localSheetId="2" hidden="1">#REF!</definedName>
    <definedName name="XRefCopy232" localSheetId="6" hidden="1">#REF!</definedName>
    <definedName name="XRefCopy232" hidden="1">#REF!</definedName>
    <definedName name="XRefCopy232Row" localSheetId="7" hidden="1">#REF!</definedName>
    <definedName name="XRefCopy232Row" localSheetId="2" hidden="1">#REF!</definedName>
    <definedName name="XRefCopy232Row" localSheetId="6" hidden="1">#REF!</definedName>
    <definedName name="XRefCopy232Row" hidden="1">#REF!</definedName>
    <definedName name="XRefCopy233" localSheetId="7" hidden="1">#REF!</definedName>
    <definedName name="XRefCopy233" localSheetId="2" hidden="1">#REF!</definedName>
    <definedName name="XRefCopy233" localSheetId="6" hidden="1">#REF!</definedName>
    <definedName name="XRefCopy233" hidden="1">#REF!</definedName>
    <definedName name="XRefCopy233Row" localSheetId="7" hidden="1">#REF!</definedName>
    <definedName name="XRefCopy233Row" localSheetId="2" hidden="1">#REF!</definedName>
    <definedName name="XRefCopy233Row" localSheetId="6" hidden="1">#REF!</definedName>
    <definedName name="XRefCopy233Row" hidden="1">#REF!</definedName>
    <definedName name="XRefCopy234" localSheetId="7" hidden="1">#REF!</definedName>
    <definedName name="XRefCopy234" localSheetId="2" hidden="1">#REF!</definedName>
    <definedName name="XRefCopy234" localSheetId="6" hidden="1">#REF!</definedName>
    <definedName name="XRefCopy234" hidden="1">#REF!</definedName>
    <definedName name="XRefCopy234Row" localSheetId="7" hidden="1">#REF!</definedName>
    <definedName name="XRefCopy234Row" localSheetId="2" hidden="1">#REF!</definedName>
    <definedName name="XRefCopy234Row" localSheetId="6" hidden="1">#REF!</definedName>
    <definedName name="XRefCopy234Row" hidden="1">#REF!</definedName>
    <definedName name="XRefCopy235" localSheetId="7" hidden="1">#REF!</definedName>
    <definedName name="XRefCopy235" localSheetId="2" hidden="1">#REF!</definedName>
    <definedName name="XRefCopy235" localSheetId="6" hidden="1">#REF!</definedName>
    <definedName name="XRefCopy235" hidden="1">#REF!</definedName>
    <definedName name="XRefCopy235Row" localSheetId="7" hidden="1">#REF!</definedName>
    <definedName name="XRefCopy235Row" localSheetId="2" hidden="1">#REF!</definedName>
    <definedName name="XRefCopy235Row" localSheetId="6" hidden="1">#REF!</definedName>
    <definedName name="XRefCopy235Row" hidden="1">#REF!</definedName>
    <definedName name="XRefCopy236" localSheetId="7" hidden="1">#REF!</definedName>
    <definedName name="XRefCopy236" localSheetId="2" hidden="1">#REF!</definedName>
    <definedName name="XRefCopy236" localSheetId="6" hidden="1">#REF!</definedName>
    <definedName name="XRefCopy236" hidden="1">#REF!</definedName>
    <definedName name="XRefCopy236Row" localSheetId="7" hidden="1">#REF!</definedName>
    <definedName name="XRefCopy236Row" localSheetId="2" hidden="1">#REF!</definedName>
    <definedName name="XRefCopy236Row" localSheetId="6" hidden="1">#REF!</definedName>
    <definedName name="XRefCopy236Row" hidden="1">#REF!</definedName>
    <definedName name="XRefCopy237" localSheetId="7" hidden="1">#REF!</definedName>
    <definedName name="XRefCopy237" localSheetId="2" hidden="1">#REF!</definedName>
    <definedName name="XRefCopy237" localSheetId="6" hidden="1">#REF!</definedName>
    <definedName name="XRefCopy237" hidden="1">#REF!</definedName>
    <definedName name="XRefCopy237Row" localSheetId="7" hidden="1">#REF!</definedName>
    <definedName name="XRefCopy237Row" localSheetId="2" hidden="1">#REF!</definedName>
    <definedName name="XRefCopy237Row" localSheetId="6" hidden="1">#REF!</definedName>
    <definedName name="XRefCopy237Row" hidden="1">#REF!</definedName>
    <definedName name="XRefCopy238" localSheetId="7" hidden="1">#REF!</definedName>
    <definedName name="XRefCopy238" localSheetId="2" hidden="1">#REF!</definedName>
    <definedName name="XRefCopy238" localSheetId="6" hidden="1">#REF!</definedName>
    <definedName name="XRefCopy238" hidden="1">#REF!</definedName>
    <definedName name="XRefCopy238Row" localSheetId="7" hidden="1">#REF!</definedName>
    <definedName name="XRefCopy238Row" localSheetId="2" hidden="1">#REF!</definedName>
    <definedName name="XRefCopy238Row" localSheetId="6" hidden="1">#REF!</definedName>
    <definedName name="XRefCopy238Row" hidden="1">#REF!</definedName>
    <definedName name="XRefCopy239" localSheetId="7" hidden="1">#REF!</definedName>
    <definedName name="XRefCopy239" localSheetId="2" hidden="1">#REF!</definedName>
    <definedName name="XRefCopy239" localSheetId="6" hidden="1">#REF!</definedName>
    <definedName name="XRefCopy239" hidden="1">#REF!</definedName>
    <definedName name="XRefCopy239Row" localSheetId="7" hidden="1">#REF!</definedName>
    <definedName name="XRefCopy239Row" localSheetId="2" hidden="1">#REF!</definedName>
    <definedName name="XRefCopy239Row" localSheetId="6" hidden="1">#REF!</definedName>
    <definedName name="XRefCopy239Row" hidden="1">#REF!</definedName>
    <definedName name="XRefCopy23Row" localSheetId="7" hidden="1">#REF!</definedName>
    <definedName name="XRefCopy23Row" localSheetId="2" hidden="1">#REF!</definedName>
    <definedName name="XRefCopy23Row" localSheetId="6" hidden="1">#REF!</definedName>
    <definedName name="XRefCopy23Row" hidden="1">#REF!</definedName>
    <definedName name="XRefCopy24" localSheetId="7" hidden="1">'[61]Selección de Cuentas'!#REF!</definedName>
    <definedName name="XRefCopy24" localSheetId="2" hidden="1">'[61]Selección de Cuentas'!#REF!</definedName>
    <definedName name="XRefCopy24" localSheetId="6" hidden="1">'[61]Selección de Cuentas'!#REF!</definedName>
    <definedName name="XRefCopy24" hidden="1">'[61]Selección de Cuentas'!#REF!</definedName>
    <definedName name="XRefCopy240" localSheetId="7" hidden="1">#REF!</definedName>
    <definedName name="XRefCopy240" localSheetId="2" hidden="1">#REF!</definedName>
    <definedName name="XRefCopy240" localSheetId="6" hidden="1">#REF!</definedName>
    <definedName name="XRefCopy240" hidden="1">#REF!</definedName>
    <definedName name="XRefCopy240Row" localSheetId="7" hidden="1">#REF!</definedName>
    <definedName name="XRefCopy240Row" localSheetId="2" hidden="1">#REF!</definedName>
    <definedName name="XRefCopy240Row" localSheetId="6" hidden="1">#REF!</definedName>
    <definedName name="XRefCopy240Row" hidden="1">#REF!</definedName>
    <definedName name="XRefCopy241" localSheetId="7" hidden="1">#REF!</definedName>
    <definedName name="XRefCopy241" localSheetId="2" hidden="1">#REF!</definedName>
    <definedName name="XRefCopy241" localSheetId="6" hidden="1">#REF!</definedName>
    <definedName name="XRefCopy241" hidden="1">#REF!</definedName>
    <definedName name="XRefCopy241Row" localSheetId="7" hidden="1">#REF!</definedName>
    <definedName name="XRefCopy241Row" localSheetId="2" hidden="1">#REF!</definedName>
    <definedName name="XRefCopy241Row" localSheetId="6" hidden="1">#REF!</definedName>
    <definedName name="XRefCopy241Row" hidden="1">#REF!</definedName>
    <definedName name="XRefCopy242" localSheetId="7" hidden="1">#REF!</definedName>
    <definedName name="XRefCopy242" localSheetId="2" hidden="1">#REF!</definedName>
    <definedName name="XRefCopy242" localSheetId="6" hidden="1">#REF!</definedName>
    <definedName name="XRefCopy242" hidden="1">#REF!</definedName>
    <definedName name="XRefCopy242Row" localSheetId="7" hidden="1">#REF!</definedName>
    <definedName name="XRefCopy242Row" localSheetId="2" hidden="1">#REF!</definedName>
    <definedName name="XRefCopy242Row" localSheetId="6" hidden="1">#REF!</definedName>
    <definedName name="XRefCopy242Row" hidden="1">#REF!</definedName>
    <definedName name="XRefCopy243" localSheetId="7" hidden="1">#REF!</definedName>
    <definedName name="XRefCopy243" localSheetId="2" hidden="1">#REF!</definedName>
    <definedName name="XRefCopy243" localSheetId="6" hidden="1">#REF!</definedName>
    <definedName name="XRefCopy243" hidden="1">#REF!</definedName>
    <definedName name="XRefCopy243Row" localSheetId="7" hidden="1">#REF!</definedName>
    <definedName name="XRefCopy243Row" localSheetId="2" hidden="1">#REF!</definedName>
    <definedName name="XRefCopy243Row" localSheetId="6" hidden="1">#REF!</definedName>
    <definedName name="XRefCopy243Row" hidden="1">#REF!</definedName>
    <definedName name="XRefCopy244" localSheetId="7" hidden="1">#REF!</definedName>
    <definedName name="XRefCopy244" localSheetId="2" hidden="1">#REF!</definedName>
    <definedName name="XRefCopy244" localSheetId="6" hidden="1">#REF!</definedName>
    <definedName name="XRefCopy244" hidden="1">#REF!</definedName>
    <definedName name="XRefCopy244Row" localSheetId="7" hidden="1">#REF!</definedName>
    <definedName name="XRefCopy244Row" localSheetId="2" hidden="1">#REF!</definedName>
    <definedName name="XRefCopy244Row" localSheetId="6" hidden="1">#REF!</definedName>
    <definedName name="XRefCopy244Row" hidden="1">#REF!</definedName>
    <definedName name="XRefCopy245" localSheetId="7" hidden="1">#REF!</definedName>
    <definedName name="XRefCopy245" localSheetId="2" hidden="1">#REF!</definedName>
    <definedName name="XRefCopy245" localSheetId="6" hidden="1">#REF!</definedName>
    <definedName name="XRefCopy245" hidden="1">#REF!</definedName>
    <definedName name="XRefCopy245Row" localSheetId="7" hidden="1">#REF!</definedName>
    <definedName name="XRefCopy245Row" localSheetId="2" hidden="1">#REF!</definedName>
    <definedName name="XRefCopy245Row" localSheetId="6" hidden="1">#REF!</definedName>
    <definedName name="XRefCopy245Row" hidden="1">#REF!</definedName>
    <definedName name="XRefCopy246" localSheetId="7" hidden="1">#REF!</definedName>
    <definedName name="XRefCopy246" localSheetId="2" hidden="1">#REF!</definedName>
    <definedName name="XRefCopy246" localSheetId="6" hidden="1">#REF!</definedName>
    <definedName name="XRefCopy246" hidden="1">#REF!</definedName>
    <definedName name="XRefCopy246Row" localSheetId="7" hidden="1">#REF!</definedName>
    <definedName name="XRefCopy246Row" localSheetId="2" hidden="1">#REF!</definedName>
    <definedName name="XRefCopy246Row" localSheetId="6" hidden="1">#REF!</definedName>
    <definedName name="XRefCopy246Row" hidden="1">#REF!</definedName>
    <definedName name="XRefCopy247" localSheetId="7" hidden="1">#REF!</definedName>
    <definedName name="XRefCopy247" localSheetId="2" hidden="1">#REF!</definedName>
    <definedName name="XRefCopy247" localSheetId="6" hidden="1">#REF!</definedName>
    <definedName name="XRefCopy247" hidden="1">#REF!</definedName>
    <definedName name="XRefCopy247Row" localSheetId="7" hidden="1">#REF!</definedName>
    <definedName name="XRefCopy247Row" localSheetId="2" hidden="1">#REF!</definedName>
    <definedName name="XRefCopy247Row" localSheetId="6" hidden="1">#REF!</definedName>
    <definedName name="XRefCopy247Row" hidden="1">#REF!</definedName>
    <definedName name="XRefCopy248" localSheetId="7" hidden="1">#REF!</definedName>
    <definedName name="XRefCopy248" localSheetId="2" hidden="1">#REF!</definedName>
    <definedName name="XRefCopy248" localSheetId="6" hidden="1">#REF!</definedName>
    <definedName name="XRefCopy248" hidden="1">#REF!</definedName>
    <definedName name="XRefCopy248Row" localSheetId="7" hidden="1">#REF!</definedName>
    <definedName name="XRefCopy248Row" localSheetId="2" hidden="1">#REF!</definedName>
    <definedName name="XRefCopy248Row" localSheetId="6" hidden="1">#REF!</definedName>
    <definedName name="XRefCopy248Row" hidden="1">#REF!</definedName>
    <definedName name="XRefCopy249" localSheetId="7" hidden="1">#REF!</definedName>
    <definedName name="XRefCopy249" localSheetId="2" hidden="1">#REF!</definedName>
    <definedName name="XRefCopy249" localSheetId="6" hidden="1">#REF!</definedName>
    <definedName name="XRefCopy249" hidden="1">#REF!</definedName>
    <definedName name="XRefCopy249Row" localSheetId="7" hidden="1">#REF!</definedName>
    <definedName name="XRefCopy249Row" localSheetId="2" hidden="1">#REF!</definedName>
    <definedName name="XRefCopy249Row" localSheetId="6" hidden="1">#REF!</definedName>
    <definedName name="XRefCopy249Row" hidden="1">#REF!</definedName>
    <definedName name="XRefCopy24Row" localSheetId="7" hidden="1">#REF!</definedName>
    <definedName name="XRefCopy24Row" localSheetId="2" hidden="1">#REF!</definedName>
    <definedName name="XRefCopy24Row" localSheetId="6" hidden="1">#REF!</definedName>
    <definedName name="XRefCopy24Row" hidden="1">#REF!</definedName>
    <definedName name="XRefCopy25" localSheetId="7" hidden="1">'[61]Selección de Cuentas'!#REF!</definedName>
    <definedName name="XRefCopy25" localSheetId="2" hidden="1">'[61]Selección de Cuentas'!#REF!</definedName>
    <definedName name="XRefCopy25" localSheetId="6" hidden="1">'[61]Selección de Cuentas'!#REF!</definedName>
    <definedName name="XRefCopy25" hidden="1">'[61]Selección de Cuentas'!#REF!</definedName>
    <definedName name="XRefCopy250" localSheetId="7" hidden="1">#REF!</definedName>
    <definedName name="XRefCopy250" localSheetId="2" hidden="1">#REF!</definedName>
    <definedName name="XRefCopy250" localSheetId="6" hidden="1">#REF!</definedName>
    <definedName name="XRefCopy250" hidden="1">#REF!</definedName>
    <definedName name="XRefCopy250Row" localSheetId="7" hidden="1">#REF!</definedName>
    <definedName name="XRefCopy250Row" localSheetId="2" hidden="1">#REF!</definedName>
    <definedName name="XRefCopy250Row" localSheetId="6" hidden="1">#REF!</definedName>
    <definedName name="XRefCopy250Row" hidden="1">#REF!</definedName>
    <definedName name="XRefCopy251" localSheetId="7" hidden="1">#REF!</definedName>
    <definedName name="XRefCopy251" localSheetId="2" hidden="1">#REF!</definedName>
    <definedName name="XRefCopy251" localSheetId="6" hidden="1">#REF!</definedName>
    <definedName name="XRefCopy251" hidden="1">#REF!</definedName>
    <definedName name="XRefCopy251Row" localSheetId="7" hidden="1">#REF!</definedName>
    <definedName name="XRefCopy251Row" localSheetId="2" hidden="1">#REF!</definedName>
    <definedName name="XRefCopy251Row" localSheetId="6" hidden="1">#REF!</definedName>
    <definedName name="XRefCopy251Row" hidden="1">#REF!</definedName>
    <definedName name="XRefCopy252" localSheetId="7" hidden="1">#REF!</definedName>
    <definedName name="XRefCopy252" localSheetId="2" hidden="1">#REF!</definedName>
    <definedName name="XRefCopy252" localSheetId="6" hidden="1">#REF!</definedName>
    <definedName name="XRefCopy252" hidden="1">#REF!</definedName>
    <definedName name="XRefCopy252Row" localSheetId="7" hidden="1">#REF!</definedName>
    <definedName name="XRefCopy252Row" localSheetId="2" hidden="1">#REF!</definedName>
    <definedName name="XRefCopy252Row" localSheetId="6" hidden="1">#REF!</definedName>
    <definedName name="XRefCopy252Row" hidden="1">#REF!</definedName>
    <definedName name="XRefCopy253" localSheetId="7" hidden="1">#REF!</definedName>
    <definedName name="XRefCopy253" localSheetId="2" hidden="1">#REF!</definedName>
    <definedName name="XRefCopy253" localSheetId="6" hidden="1">#REF!</definedName>
    <definedName name="XRefCopy253" hidden="1">#REF!</definedName>
    <definedName name="XRefCopy253Row" localSheetId="7" hidden="1">#REF!</definedName>
    <definedName name="XRefCopy253Row" localSheetId="2" hidden="1">#REF!</definedName>
    <definedName name="XRefCopy253Row" localSheetId="6" hidden="1">#REF!</definedName>
    <definedName name="XRefCopy253Row" hidden="1">#REF!</definedName>
    <definedName name="XRefCopy254" localSheetId="7" hidden="1">#REF!</definedName>
    <definedName name="XRefCopy254" localSheetId="2" hidden="1">#REF!</definedName>
    <definedName name="XRefCopy254" localSheetId="6" hidden="1">#REF!</definedName>
    <definedName name="XRefCopy254" hidden="1">#REF!</definedName>
    <definedName name="XRefCopy254Row" localSheetId="7" hidden="1">#REF!</definedName>
    <definedName name="XRefCopy254Row" localSheetId="2" hidden="1">#REF!</definedName>
    <definedName name="XRefCopy254Row" localSheetId="6" hidden="1">#REF!</definedName>
    <definedName name="XRefCopy254Row" hidden="1">#REF!</definedName>
    <definedName name="XRefCopy255" localSheetId="7" hidden="1">#REF!</definedName>
    <definedName name="XRefCopy255" localSheetId="2" hidden="1">#REF!</definedName>
    <definedName name="XRefCopy255" localSheetId="6" hidden="1">#REF!</definedName>
    <definedName name="XRefCopy255" hidden="1">#REF!</definedName>
    <definedName name="XRefCopy255Row" localSheetId="7" hidden="1">#REF!</definedName>
    <definedName name="XRefCopy255Row" localSheetId="2" hidden="1">#REF!</definedName>
    <definedName name="XRefCopy255Row" localSheetId="6" hidden="1">#REF!</definedName>
    <definedName name="XRefCopy255Row" hidden="1">#REF!</definedName>
    <definedName name="XRefCopy256" localSheetId="7" hidden="1">#REF!</definedName>
    <definedName name="XRefCopy256" localSheetId="2" hidden="1">#REF!</definedName>
    <definedName name="XRefCopy256" localSheetId="6" hidden="1">#REF!</definedName>
    <definedName name="XRefCopy256" hidden="1">#REF!</definedName>
    <definedName name="XRefCopy256Row" localSheetId="7" hidden="1">#REF!</definedName>
    <definedName name="XRefCopy256Row" localSheetId="2" hidden="1">#REF!</definedName>
    <definedName name="XRefCopy256Row" localSheetId="6" hidden="1">#REF!</definedName>
    <definedName name="XRefCopy256Row" hidden="1">#REF!</definedName>
    <definedName name="XRefCopy257" localSheetId="7" hidden="1">#REF!</definedName>
    <definedName name="XRefCopy257" localSheetId="2" hidden="1">#REF!</definedName>
    <definedName name="XRefCopy257" localSheetId="6" hidden="1">#REF!</definedName>
    <definedName name="XRefCopy257" hidden="1">#REF!</definedName>
    <definedName name="XRefCopy257Row" localSheetId="7" hidden="1">#REF!</definedName>
    <definedName name="XRefCopy257Row" localSheetId="2" hidden="1">#REF!</definedName>
    <definedName name="XRefCopy257Row" localSheetId="6" hidden="1">#REF!</definedName>
    <definedName name="XRefCopy257Row" hidden="1">#REF!</definedName>
    <definedName name="XRefCopy258" localSheetId="7" hidden="1">#REF!</definedName>
    <definedName name="XRefCopy258" localSheetId="2" hidden="1">#REF!</definedName>
    <definedName name="XRefCopy258" localSheetId="6" hidden="1">#REF!</definedName>
    <definedName name="XRefCopy258" hidden="1">#REF!</definedName>
    <definedName name="XRefCopy258Row" localSheetId="7" hidden="1">#REF!</definedName>
    <definedName name="XRefCopy258Row" localSheetId="2" hidden="1">#REF!</definedName>
    <definedName name="XRefCopy258Row" localSheetId="6" hidden="1">#REF!</definedName>
    <definedName name="XRefCopy258Row" hidden="1">#REF!</definedName>
    <definedName name="XRefCopy259" localSheetId="7" hidden="1">#REF!</definedName>
    <definedName name="XRefCopy259" localSheetId="2" hidden="1">#REF!</definedName>
    <definedName name="XRefCopy259" localSheetId="6" hidden="1">#REF!</definedName>
    <definedName name="XRefCopy259" hidden="1">#REF!</definedName>
    <definedName name="XRefCopy259Row" localSheetId="7" hidden="1">#REF!</definedName>
    <definedName name="XRefCopy259Row" localSheetId="2" hidden="1">#REF!</definedName>
    <definedName name="XRefCopy259Row" localSheetId="6" hidden="1">#REF!</definedName>
    <definedName name="XRefCopy259Row" hidden="1">#REF!</definedName>
    <definedName name="XRefCopy25Row" localSheetId="7" hidden="1">#REF!</definedName>
    <definedName name="XRefCopy25Row" localSheetId="2" hidden="1">#REF!</definedName>
    <definedName name="XRefCopy25Row" localSheetId="6" hidden="1">#REF!</definedName>
    <definedName name="XRefCopy25Row" hidden="1">#REF!</definedName>
    <definedName name="XRefCopy26" localSheetId="7" hidden="1">'[61]Selección de Cuentas'!#REF!</definedName>
    <definedName name="XRefCopy26" localSheetId="2" hidden="1">'[61]Selección de Cuentas'!#REF!</definedName>
    <definedName name="XRefCopy26" localSheetId="6" hidden="1">'[61]Selección de Cuentas'!#REF!</definedName>
    <definedName name="XRefCopy26" hidden="1">'[61]Selección de Cuentas'!#REF!</definedName>
    <definedName name="XRefCopy260" localSheetId="7" hidden="1">#REF!</definedName>
    <definedName name="XRefCopy260" localSheetId="2" hidden="1">#REF!</definedName>
    <definedName name="XRefCopy260" localSheetId="6" hidden="1">#REF!</definedName>
    <definedName name="XRefCopy260" hidden="1">#REF!</definedName>
    <definedName name="XRefCopy260Row" localSheetId="7" hidden="1">#REF!</definedName>
    <definedName name="XRefCopy260Row" localSheetId="2" hidden="1">#REF!</definedName>
    <definedName name="XRefCopy260Row" localSheetId="6" hidden="1">#REF!</definedName>
    <definedName name="XRefCopy260Row" hidden="1">#REF!</definedName>
    <definedName name="XRefCopy261" localSheetId="7" hidden="1">#REF!</definedName>
    <definedName name="XRefCopy261" localSheetId="2" hidden="1">#REF!</definedName>
    <definedName name="XRefCopy261" localSheetId="6" hidden="1">#REF!</definedName>
    <definedName name="XRefCopy261" hidden="1">#REF!</definedName>
    <definedName name="XRefCopy261Row" localSheetId="7" hidden="1">#REF!</definedName>
    <definedName name="XRefCopy261Row" localSheetId="2" hidden="1">#REF!</definedName>
    <definedName name="XRefCopy261Row" localSheetId="6" hidden="1">#REF!</definedName>
    <definedName name="XRefCopy261Row" hidden="1">#REF!</definedName>
    <definedName name="XRefCopy262" localSheetId="7" hidden="1">#REF!</definedName>
    <definedName name="XRefCopy262" localSheetId="2" hidden="1">#REF!</definedName>
    <definedName name="XRefCopy262" localSheetId="6" hidden="1">#REF!</definedName>
    <definedName name="XRefCopy262" hidden="1">#REF!</definedName>
    <definedName name="XRefCopy262Row" localSheetId="7" hidden="1">#REF!</definedName>
    <definedName name="XRefCopy262Row" localSheetId="2" hidden="1">#REF!</definedName>
    <definedName name="XRefCopy262Row" localSheetId="6" hidden="1">#REF!</definedName>
    <definedName name="XRefCopy262Row" hidden="1">#REF!</definedName>
    <definedName name="XRefCopy263" localSheetId="7" hidden="1">#REF!</definedName>
    <definedName name="XRefCopy263" localSheetId="2" hidden="1">#REF!</definedName>
    <definedName name="XRefCopy263" localSheetId="6" hidden="1">#REF!</definedName>
    <definedName name="XRefCopy263" hidden="1">#REF!</definedName>
    <definedName name="XRefCopy263Row" localSheetId="7" hidden="1">#REF!</definedName>
    <definedName name="XRefCopy263Row" localSheetId="2" hidden="1">#REF!</definedName>
    <definedName name="XRefCopy263Row" localSheetId="6" hidden="1">#REF!</definedName>
    <definedName name="XRefCopy263Row" hidden="1">#REF!</definedName>
    <definedName name="XRefCopy264" localSheetId="7" hidden="1">#REF!</definedName>
    <definedName name="XRefCopy264" localSheetId="2" hidden="1">#REF!</definedName>
    <definedName name="XRefCopy264" localSheetId="6" hidden="1">#REF!</definedName>
    <definedName name="XRefCopy264" hidden="1">#REF!</definedName>
    <definedName name="XRefCopy264Row" localSheetId="7" hidden="1">#REF!</definedName>
    <definedName name="XRefCopy264Row" localSheetId="2" hidden="1">#REF!</definedName>
    <definedName name="XRefCopy264Row" localSheetId="6" hidden="1">#REF!</definedName>
    <definedName name="XRefCopy264Row" hidden="1">#REF!</definedName>
    <definedName name="XRefCopy265" localSheetId="7" hidden="1">#REF!</definedName>
    <definedName name="XRefCopy265" localSheetId="2" hidden="1">#REF!</definedName>
    <definedName name="XRefCopy265" localSheetId="6" hidden="1">#REF!</definedName>
    <definedName name="XRefCopy265" hidden="1">#REF!</definedName>
    <definedName name="XRefCopy265Row" localSheetId="7" hidden="1">#REF!</definedName>
    <definedName name="XRefCopy265Row" localSheetId="2" hidden="1">#REF!</definedName>
    <definedName name="XRefCopy265Row" localSheetId="6" hidden="1">#REF!</definedName>
    <definedName name="XRefCopy265Row" hidden="1">#REF!</definedName>
    <definedName name="XRefCopy266" localSheetId="7" hidden="1">#REF!</definedName>
    <definedName name="XRefCopy266" localSheetId="2" hidden="1">#REF!</definedName>
    <definedName name="XRefCopy266" localSheetId="6" hidden="1">#REF!</definedName>
    <definedName name="XRefCopy266" hidden="1">#REF!</definedName>
    <definedName name="XRefCopy266Row" localSheetId="7" hidden="1">#REF!</definedName>
    <definedName name="XRefCopy266Row" localSheetId="2" hidden="1">#REF!</definedName>
    <definedName name="XRefCopy266Row" localSheetId="6" hidden="1">#REF!</definedName>
    <definedName name="XRefCopy266Row" hidden="1">#REF!</definedName>
    <definedName name="XRefCopy267" localSheetId="7" hidden="1">#REF!</definedName>
    <definedName name="XRefCopy267" localSheetId="2" hidden="1">#REF!</definedName>
    <definedName name="XRefCopy267" localSheetId="6" hidden="1">#REF!</definedName>
    <definedName name="XRefCopy267" hidden="1">#REF!</definedName>
    <definedName name="XRefCopy267Row" localSheetId="7" hidden="1">#REF!</definedName>
    <definedName name="XRefCopy267Row" localSheetId="2" hidden="1">#REF!</definedName>
    <definedName name="XRefCopy267Row" localSheetId="6" hidden="1">#REF!</definedName>
    <definedName name="XRefCopy267Row" hidden="1">#REF!</definedName>
    <definedName name="XRefCopy268" localSheetId="7" hidden="1">#REF!</definedName>
    <definedName name="XRefCopy268" localSheetId="2" hidden="1">#REF!</definedName>
    <definedName name="XRefCopy268" localSheetId="6" hidden="1">#REF!</definedName>
    <definedName name="XRefCopy268" hidden="1">#REF!</definedName>
    <definedName name="XRefCopy268Row" localSheetId="7" hidden="1">#REF!</definedName>
    <definedName name="XRefCopy268Row" localSheetId="2" hidden="1">#REF!</definedName>
    <definedName name="XRefCopy268Row" localSheetId="6" hidden="1">#REF!</definedName>
    <definedName name="XRefCopy268Row" hidden="1">#REF!</definedName>
    <definedName name="XRefCopy269" localSheetId="7" hidden="1">#REF!</definedName>
    <definedName name="XRefCopy269" localSheetId="2" hidden="1">#REF!</definedName>
    <definedName name="XRefCopy269" localSheetId="6" hidden="1">#REF!</definedName>
    <definedName name="XRefCopy269" hidden="1">#REF!</definedName>
    <definedName name="XRefCopy269Row" localSheetId="7" hidden="1">#REF!</definedName>
    <definedName name="XRefCopy269Row" localSheetId="2" hidden="1">#REF!</definedName>
    <definedName name="XRefCopy269Row" localSheetId="6" hidden="1">#REF!</definedName>
    <definedName name="XRefCopy269Row" hidden="1">#REF!</definedName>
    <definedName name="XRefCopy26Row" localSheetId="7" hidden="1">#REF!</definedName>
    <definedName name="XRefCopy26Row" localSheetId="2" hidden="1">#REF!</definedName>
    <definedName name="XRefCopy26Row" localSheetId="6" hidden="1">#REF!</definedName>
    <definedName name="XRefCopy26Row" hidden="1">#REF!</definedName>
    <definedName name="XRefCopy27" localSheetId="7" hidden="1">'[61]Selección de Cuentas'!#REF!</definedName>
    <definedName name="XRefCopy27" localSheetId="2" hidden="1">'[61]Selección de Cuentas'!#REF!</definedName>
    <definedName name="XRefCopy27" localSheetId="6" hidden="1">'[61]Selección de Cuentas'!#REF!</definedName>
    <definedName name="XRefCopy27" hidden="1">'[61]Selección de Cuentas'!#REF!</definedName>
    <definedName name="XRefCopy270" localSheetId="7" hidden="1">#REF!</definedName>
    <definedName name="XRefCopy270" localSheetId="2" hidden="1">#REF!</definedName>
    <definedName name="XRefCopy270" localSheetId="6" hidden="1">#REF!</definedName>
    <definedName name="XRefCopy270" hidden="1">#REF!</definedName>
    <definedName name="XRefCopy270Row" localSheetId="7" hidden="1">#REF!</definedName>
    <definedName name="XRefCopy270Row" localSheetId="2" hidden="1">#REF!</definedName>
    <definedName name="XRefCopy270Row" localSheetId="6" hidden="1">#REF!</definedName>
    <definedName name="XRefCopy270Row" hidden="1">#REF!</definedName>
    <definedName name="XRefCopy271" localSheetId="7" hidden="1">#REF!</definedName>
    <definedName name="XRefCopy271" localSheetId="2" hidden="1">#REF!</definedName>
    <definedName name="XRefCopy271" localSheetId="6" hidden="1">#REF!</definedName>
    <definedName name="XRefCopy271" hidden="1">#REF!</definedName>
    <definedName name="XRefCopy271Row" localSheetId="7" hidden="1">#REF!</definedName>
    <definedName name="XRefCopy271Row" localSheetId="2" hidden="1">#REF!</definedName>
    <definedName name="XRefCopy271Row" localSheetId="6" hidden="1">#REF!</definedName>
    <definedName name="XRefCopy271Row" hidden="1">#REF!</definedName>
    <definedName name="XRefCopy272" localSheetId="7" hidden="1">#REF!</definedName>
    <definedName name="XRefCopy272" localSheetId="2" hidden="1">#REF!</definedName>
    <definedName name="XRefCopy272" localSheetId="6" hidden="1">#REF!</definedName>
    <definedName name="XRefCopy272" hidden="1">#REF!</definedName>
    <definedName name="XRefCopy272Row" localSheetId="7" hidden="1">#REF!</definedName>
    <definedName name="XRefCopy272Row" localSheetId="2" hidden="1">#REF!</definedName>
    <definedName name="XRefCopy272Row" localSheetId="6" hidden="1">#REF!</definedName>
    <definedName name="XRefCopy272Row" hidden="1">#REF!</definedName>
    <definedName name="XRefCopy273" localSheetId="7" hidden="1">#REF!</definedName>
    <definedName name="XRefCopy273" localSheetId="2" hidden="1">#REF!</definedName>
    <definedName name="XRefCopy273" localSheetId="6" hidden="1">#REF!</definedName>
    <definedName name="XRefCopy273" hidden="1">#REF!</definedName>
    <definedName name="XRefCopy273Row" localSheetId="7" hidden="1">#REF!</definedName>
    <definedName name="XRefCopy273Row" localSheetId="2" hidden="1">#REF!</definedName>
    <definedName name="XRefCopy273Row" localSheetId="6" hidden="1">#REF!</definedName>
    <definedName name="XRefCopy273Row" hidden="1">#REF!</definedName>
    <definedName name="XRefCopy274" localSheetId="7" hidden="1">#REF!</definedName>
    <definedName name="XRefCopy274" localSheetId="2" hidden="1">#REF!</definedName>
    <definedName name="XRefCopy274" localSheetId="6" hidden="1">#REF!</definedName>
    <definedName name="XRefCopy274" hidden="1">#REF!</definedName>
    <definedName name="XRefCopy274Row" localSheetId="7" hidden="1">#REF!</definedName>
    <definedName name="XRefCopy274Row" localSheetId="2" hidden="1">#REF!</definedName>
    <definedName name="XRefCopy274Row" localSheetId="6" hidden="1">#REF!</definedName>
    <definedName name="XRefCopy274Row" hidden="1">#REF!</definedName>
    <definedName name="XRefCopy275" localSheetId="7" hidden="1">#REF!</definedName>
    <definedName name="XRefCopy275" localSheetId="2" hidden="1">#REF!</definedName>
    <definedName name="XRefCopy275" localSheetId="6" hidden="1">#REF!</definedName>
    <definedName name="XRefCopy275" hidden="1">#REF!</definedName>
    <definedName name="XRefCopy275Row" localSheetId="7" hidden="1">#REF!</definedName>
    <definedName name="XRefCopy275Row" localSheetId="2" hidden="1">#REF!</definedName>
    <definedName name="XRefCopy275Row" localSheetId="6" hidden="1">#REF!</definedName>
    <definedName name="XRefCopy275Row" hidden="1">#REF!</definedName>
    <definedName name="XRefCopy276" localSheetId="7" hidden="1">#REF!</definedName>
    <definedName name="XRefCopy276" localSheetId="2" hidden="1">#REF!</definedName>
    <definedName name="XRefCopy276" localSheetId="6" hidden="1">#REF!</definedName>
    <definedName name="XRefCopy276" hidden="1">#REF!</definedName>
    <definedName name="XRefCopy276Row" localSheetId="7" hidden="1">#REF!</definedName>
    <definedName name="XRefCopy276Row" localSheetId="2" hidden="1">#REF!</definedName>
    <definedName name="XRefCopy276Row" localSheetId="6" hidden="1">#REF!</definedName>
    <definedName name="XRefCopy276Row" hidden="1">#REF!</definedName>
    <definedName name="XRefCopy277" localSheetId="7" hidden="1">#REF!</definedName>
    <definedName name="XRefCopy277" localSheetId="2" hidden="1">#REF!</definedName>
    <definedName name="XRefCopy277" localSheetId="6" hidden="1">#REF!</definedName>
    <definedName name="XRefCopy277" hidden="1">#REF!</definedName>
    <definedName name="XRefCopy277Row" localSheetId="7" hidden="1">#REF!</definedName>
    <definedName name="XRefCopy277Row" localSheetId="2" hidden="1">#REF!</definedName>
    <definedName name="XRefCopy277Row" localSheetId="6" hidden="1">#REF!</definedName>
    <definedName name="XRefCopy277Row" hidden="1">#REF!</definedName>
    <definedName name="XRefCopy278" localSheetId="7" hidden="1">#REF!</definedName>
    <definedName name="XRefCopy278" localSheetId="2" hidden="1">#REF!</definedName>
    <definedName name="XRefCopy278" localSheetId="6" hidden="1">#REF!</definedName>
    <definedName name="XRefCopy278" hidden="1">#REF!</definedName>
    <definedName name="XRefCopy278Row" localSheetId="7" hidden="1">#REF!</definedName>
    <definedName name="XRefCopy278Row" localSheetId="2" hidden="1">#REF!</definedName>
    <definedName name="XRefCopy278Row" localSheetId="6" hidden="1">#REF!</definedName>
    <definedName name="XRefCopy278Row" hidden="1">#REF!</definedName>
    <definedName name="XRefCopy279" localSheetId="7" hidden="1">#REF!</definedName>
    <definedName name="XRefCopy279" localSheetId="2" hidden="1">#REF!</definedName>
    <definedName name="XRefCopy279" localSheetId="6" hidden="1">#REF!</definedName>
    <definedName name="XRefCopy279" hidden="1">#REF!</definedName>
    <definedName name="XRefCopy279Row" localSheetId="7" hidden="1">#REF!</definedName>
    <definedName name="XRefCopy279Row" localSheetId="2" hidden="1">#REF!</definedName>
    <definedName name="XRefCopy279Row" localSheetId="6" hidden="1">#REF!</definedName>
    <definedName name="XRefCopy279Row" hidden="1">#REF!</definedName>
    <definedName name="XRefCopy27Row" localSheetId="7" hidden="1">#REF!</definedName>
    <definedName name="XRefCopy27Row" localSheetId="2" hidden="1">#REF!</definedName>
    <definedName name="XRefCopy27Row" localSheetId="6" hidden="1">#REF!</definedName>
    <definedName name="XRefCopy27Row" hidden="1">#REF!</definedName>
    <definedName name="XRefCopy28" localSheetId="7" hidden="1">'[61]Selección de Cuentas'!#REF!</definedName>
    <definedName name="XRefCopy28" localSheetId="2" hidden="1">'[61]Selección de Cuentas'!#REF!</definedName>
    <definedName name="XRefCopy28" localSheetId="6" hidden="1">'[61]Selección de Cuentas'!#REF!</definedName>
    <definedName name="XRefCopy28" hidden="1">'[61]Selección de Cuentas'!#REF!</definedName>
    <definedName name="XRefCopy280" localSheetId="7" hidden="1">#REF!</definedName>
    <definedName name="XRefCopy280" localSheetId="2" hidden="1">#REF!</definedName>
    <definedName name="XRefCopy280" localSheetId="6" hidden="1">#REF!</definedName>
    <definedName name="XRefCopy280" hidden="1">#REF!</definedName>
    <definedName name="XRefCopy280Row" localSheetId="7" hidden="1">#REF!</definedName>
    <definedName name="XRefCopy280Row" localSheetId="2" hidden="1">#REF!</definedName>
    <definedName name="XRefCopy280Row" localSheetId="6" hidden="1">#REF!</definedName>
    <definedName name="XRefCopy280Row" hidden="1">#REF!</definedName>
    <definedName name="XRefCopy281" localSheetId="7" hidden="1">#REF!</definedName>
    <definedName name="XRefCopy281" localSheetId="2" hidden="1">#REF!</definedName>
    <definedName name="XRefCopy281" localSheetId="6" hidden="1">#REF!</definedName>
    <definedName name="XRefCopy281" hidden="1">#REF!</definedName>
    <definedName name="XRefCopy281Row" localSheetId="7" hidden="1">#REF!</definedName>
    <definedName name="XRefCopy281Row" localSheetId="2" hidden="1">#REF!</definedName>
    <definedName name="XRefCopy281Row" localSheetId="6" hidden="1">#REF!</definedName>
    <definedName name="XRefCopy281Row" hidden="1">#REF!</definedName>
    <definedName name="XRefCopy282" localSheetId="7" hidden="1">#REF!</definedName>
    <definedName name="XRefCopy282" localSheetId="2" hidden="1">#REF!</definedName>
    <definedName name="XRefCopy282" localSheetId="6" hidden="1">#REF!</definedName>
    <definedName name="XRefCopy282" hidden="1">#REF!</definedName>
    <definedName name="XRefCopy282Row" localSheetId="7" hidden="1">#REF!</definedName>
    <definedName name="XRefCopy282Row" localSheetId="2" hidden="1">#REF!</definedName>
    <definedName name="XRefCopy282Row" localSheetId="6" hidden="1">#REF!</definedName>
    <definedName name="XRefCopy282Row" hidden="1">#REF!</definedName>
    <definedName name="XRefCopy283" localSheetId="7" hidden="1">#REF!</definedName>
    <definedName name="XRefCopy283" localSheetId="2" hidden="1">#REF!</definedName>
    <definedName name="XRefCopy283" localSheetId="6" hidden="1">#REF!</definedName>
    <definedName name="XRefCopy283" hidden="1">#REF!</definedName>
    <definedName name="XRefCopy283Row" localSheetId="7" hidden="1">#REF!</definedName>
    <definedName name="XRefCopy283Row" localSheetId="2" hidden="1">#REF!</definedName>
    <definedName name="XRefCopy283Row" localSheetId="6" hidden="1">#REF!</definedName>
    <definedName name="XRefCopy283Row" hidden="1">#REF!</definedName>
    <definedName name="XRefCopy284" localSheetId="7" hidden="1">#REF!</definedName>
    <definedName name="XRefCopy284" localSheetId="2" hidden="1">#REF!</definedName>
    <definedName name="XRefCopy284" localSheetId="6" hidden="1">#REF!</definedName>
    <definedName name="XRefCopy284" hidden="1">#REF!</definedName>
    <definedName name="XRefCopy284Row" localSheetId="7" hidden="1">#REF!</definedName>
    <definedName name="XRefCopy284Row" localSheetId="2" hidden="1">#REF!</definedName>
    <definedName name="XRefCopy284Row" localSheetId="6" hidden="1">#REF!</definedName>
    <definedName name="XRefCopy284Row" hidden="1">#REF!</definedName>
    <definedName name="XRefCopy285" localSheetId="7" hidden="1">#REF!</definedName>
    <definedName name="XRefCopy285" localSheetId="2" hidden="1">#REF!</definedName>
    <definedName name="XRefCopy285" localSheetId="6" hidden="1">#REF!</definedName>
    <definedName name="XRefCopy285" hidden="1">#REF!</definedName>
    <definedName name="XRefCopy285Row" localSheetId="7" hidden="1">#REF!</definedName>
    <definedName name="XRefCopy285Row" localSheetId="2" hidden="1">#REF!</definedName>
    <definedName name="XRefCopy285Row" localSheetId="6" hidden="1">#REF!</definedName>
    <definedName name="XRefCopy285Row" hidden="1">#REF!</definedName>
    <definedName name="XRefCopy286" localSheetId="7" hidden="1">#REF!</definedName>
    <definedName name="XRefCopy286" localSheetId="2" hidden="1">#REF!</definedName>
    <definedName name="XRefCopy286" localSheetId="6" hidden="1">#REF!</definedName>
    <definedName name="XRefCopy286" hidden="1">#REF!</definedName>
    <definedName name="XRefCopy286Row" localSheetId="7" hidden="1">#REF!</definedName>
    <definedName name="XRefCopy286Row" localSheetId="2" hidden="1">#REF!</definedName>
    <definedName name="XRefCopy286Row" localSheetId="6" hidden="1">#REF!</definedName>
    <definedName name="XRefCopy286Row" hidden="1">#REF!</definedName>
    <definedName name="XRefCopy287" localSheetId="7" hidden="1">#REF!</definedName>
    <definedName name="XRefCopy287" localSheetId="2" hidden="1">#REF!</definedName>
    <definedName name="XRefCopy287" localSheetId="6" hidden="1">#REF!</definedName>
    <definedName name="XRefCopy287" hidden="1">#REF!</definedName>
    <definedName name="XRefCopy287Row" localSheetId="7" hidden="1">#REF!</definedName>
    <definedName name="XRefCopy287Row" localSheetId="2" hidden="1">#REF!</definedName>
    <definedName name="XRefCopy287Row" localSheetId="6" hidden="1">#REF!</definedName>
    <definedName name="XRefCopy287Row" hidden="1">#REF!</definedName>
    <definedName name="XRefCopy288" localSheetId="7" hidden="1">#REF!</definedName>
    <definedName name="XRefCopy288" localSheetId="2" hidden="1">#REF!</definedName>
    <definedName name="XRefCopy288" localSheetId="6" hidden="1">#REF!</definedName>
    <definedName name="XRefCopy288" hidden="1">#REF!</definedName>
    <definedName name="XRefCopy288Row" localSheetId="7" hidden="1">#REF!</definedName>
    <definedName name="XRefCopy288Row" localSheetId="2" hidden="1">#REF!</definedName>
    <definedName name="XRefCopy288Row" localSheetId="6" hidden="1">#REF!</definedName>
    <definedName name="XRefCopy288Row" hidden="1">#REF!</definedName>
    <definedName name="XRefCopy289" localSheetId="7" hidden="1">#REF!</definedName>
    <definedName name="XRefCopy289" localSheetId="2" hidden="1">#REF!</definedName>
    <definedName name="XRefCopy289" localSheetId="6" hidden="1">#REF!</definedName>
    <definedName name="XRefCopy289" hidden="1">#REF!</definedName>
    <definedName name="XRefCopy289Row" localSheetId="7" hidden="1">#REF!</definedName>
    <definedName name="XRefCopy289Row" localSheetId="2" hidden="1">#REF!</definedName>
    <definedName name="XRefCopy289Row" localSheetId="6" hidden="1">#REF!</definedName>
    <definedName name="XRefCopy289Row" hidden="1">#REF!</definedName>
    <definedName name="XRefCopy28Row" localSheetId="7" hidden="1">#REF!</definedName>
    <definedName name="XRefCopy28Row" localSheetId="2" hidden="1">#REF!</definedName>
    <definedName name="XRefCopy28Row" localSheetId="6" hidden="1">#REF!</definedName>
    <definedName name="XRefCopy28Row" hidden="1">#REF!</definedName>
    <definedName name="XRefCopy29" localSheetId="7" hidden="1">'[61]Selección de Cuentas'!#REF!</definedName>
    <definedName name="XRefCopy29" localSheetId="2" hidden="1">'[61]Selección de Cuentas'!#REF!</definedName>
    <definedName name="XRefCopy29" localSheetId="6" hidden="1">'[61]Selección de Cuentas'!#REF!</definedName>
    <definedName name="XRefCopy29" hidden="1">'[61]Selección de Cuentas'!#REF!</definedName>
    <definedName name="XRefCopy290" localSheetId="7" hidden="1">#REF!</definedName>
    <definedName name="XRefCopy290" localSheetId="2" hidden="1">#REF!</definedName>
    <definedName name="XRefCopy290" localSheetId="6" hidden="1">#REF!</definedName>
    <definedName name="XRefCopy290" hidden="1">#REF!</definedName>
    <definedName name="XRefCopy290Row" localSheetId="7" hidden="1">#REF!</definedName>
    <definedName name="XRefCopy290Row" localSheetId="2" hidden="1">#REF!</definedName>
    <definedName name="XRefCopy290Row" localSheetId="6" hidden="1">#REF!</definedName>
    <definedName name="XRefCopy290Row" hidden="1">#REF!</definedName>
    <definedName name="XRefCopy291" localSheetId="7" hidden="1">#REF!</definedName>
    <definedName name="XRefCopy291" localSheetId="2" hidden="1">#REF!</definedName>
    <definedName name="XRefCopy291" localSheetId="6" hidden="1">#REF!</definedName>
    <definedName name="XRefCopy291" hidden="1">#REF!</definedName>
    <definedName name="XRefCopy291Row" localSheetId="7" hidden="1">#REF!</definedName>
    <definedName name="XRefCopy291Row" localSheetId="2" hidden="1">#REF!</definedName>
    <definedName name="XRefCopy291Row" localSheetId="6" hidden="1">#REF!</definedName>
    <definedName name="XRefCopy291Row" hidden="1">#REF!</definedName>
    <definedName name="XRefCopy292" localSheetId="7" hidden="1">#REF!</definedName>
    <definedName name="XRefCopy292" localSheetId="2" hidden="1">#REF!</definedName>
    <definedName name="XRefCopy292" localSheetId="6" hidden="1">#REF!</definedName>
    <definedName name="XRefCopy292" hidden="1">#REF!</definedName>
    <definedName name="XRefCopy292Row" localSheetId="7" hidden="1">#REF!</definedName>
    <definedName name="XRefCopy292Row" localSheetId="2" hidden="1">#REF!</definedName>
    <definedName name="XRefCopy292Row" localSheetId="6" hidden="1">#REF!</definedName>
    <definedName name="XRefCopy292Row" hidden="1">#REF!</definedName>
    <definedName name="XRefCopy29Row" localSheetId="7" hidden="1">#REF!</definedName>
    <definedName name="XRefCopy29Row" localSheetId="2" hidden="1">#REF!</definedName>
    <definedName name="XRefCopy29Row" localSheetId="6" hidden="1">#REF!</definedName>
    <definedName name="XRefCopy29Row" hidden="1">#REF!</definedName>
    <definedName name="XRefCopy2Row" localSheetId="7" hidden="1">#REF!</definedName>
    <definedName name="XRefCopy2Row" localSheetId="2" hidden="1">#REF!</definedName>
    <definedName name="XRefCopy2Row" localSheetId="6" hidden="1">#REF!</definedName>
    <definedName name="XRefCopy2Row" hidden="1">#REF!</definedName>
    <definedName name="XRefCopy3" hidden="1">'[63]Ventas vs Costo EERR'!$C$19</definedName>
    <definedName name="XRefCopy30" localSheetId="7" hidden="1">'[61]Selección de Cuentas'!#REF!</definedName>
    <definedName name="XRefCopy30" localSheetId="2" hidden="1">'[61]Selección de Cuentas'!#REF!</definedName>
    <definedName name="XRefCopy30" localSheetId="6" hidden="1">'[61]Selección de Cuentas'!#REF!</definedName>
    <definedName name="XRefCopy30" hidden="1">'[61]Selección de Cuentas'!#REF!</definedName>
    <definedName name="XRefCopy30Row" localSheetId="7" hidden="1">#REF!</definedName>
    <definedName name="XRefCopy30Row" localSheetId="2" hidden="1">#REF!</definedName>
    <definedName name="XRefCopy30Row" localSheetId="6" hidden="1">#REF!</definedName>
    <definedName name="XRefCopy30Row" hidden="1">#REF!</definedName>
    <definedName name="XRefCopy31" localSheetId="7" hidden="1">'[61]Selección de Cuentas'!#REF!</definedName>
    <definedName name="XRefCopy31" localSheetId="2" hidden="1">'[61]Selección de Cuentas'!#REF!</definedName>
    <definedName name="XRefCopy31" localSheetId="6" hidden="1">'[61]Selección de Cuentas'!#REF!</definedName>
    <definedName name="XRefCopy31" hidden="1">'[61]Selección de Cuentas'!#REF!</definedName>
    <definedName name="XRefCopy31Row" localSheetId="7" hidden="1">#REF!</definedName>
    <definedName name="XRefCopy31Row" localSheetId="2" hidden="1">#REF!</definedName>
    <definedName name="XRefCopy31Row" localSheetId="6" hidden="1">#REF!</definedName>
    <definedName name="XRefCopy31Row" hidden="1">#REF!</definedName>
    <definedName name="XRefCopy32" localSheetId="7" hidden="1">'[61]Selección de Cuentas'!#REF!</definedName>
    <definedName name="XRefCopy32" localSheetId="2" hidden="1">'[61]Selección de Cuentas'!#REF!</definedName>
    <definedName name="XRefCopy32" localSheetId="6" hidden="1">'[61]Selección de Cuentas'!#REF!</definedName>
    <definedName name="XRefCopy32" hidden="1">'[61]Selección de Cuentas'!#REF!</definedName>
    <definedName name="XRefCopy32Row" localSheetId="7" hidden="1">#REF!</definedName>
    <definedName name="XRefCopy32Row" localSheetId="2" hidden="1">#REF!</definedName>
    <definedName name="XRefCopy32Row" localSheetId="6" hidden="1">#REF!</definedName>
    <definedName name="XRefCopy32Row" hidden="1">#REF!</definedName>
    <definedName name="XRefCopy33" localSheetId="7" hidden="1">'[61]Selección de Cuentas'!#REF!</definedName>
    <definedName name="XRefCopy33" localSheetId="2" hidden="1">'[61]Selección de Cuentas'!#REF!</definedName>
    <definedName name="XRefCopy33" localSheetId="6" hidden="1">'[61]Selección de Cuentas'!#REF!</definedName>
    <definedName name="XRefCopy33" hidden="1">'[61]Selección de Cuentas'!#REF!</definedName>
    <definedName name="XRefCopy33Row" localSheetId="7" hidden="1">#REF!</definedName>
    <definedName name="XRefCopy33Row" localSheetId="2" hidden="1">#REF!</definedName>
    <definedName name="XRefCopy33Row" localSheetId="6" hidden="1">#REF!</definedName>
    <definedName name="XRefCopy33Row" hidden="1">#REF!</definedName>
    <definedName name="XRefCopy34" localSheetId="7" hidden="1">'[61]Selección de Cuentas'!#REF!</definedName>
    <definedName name="XRefCopy34" localSheetId="2" hidden="1">'[61]Selección de Cuentas'!#REF!</definedName>
    <definedName name="XRefCopy34" localSheetId="6" hidden="1">'[61]Selección de Cuentas'!#REF!</definedName>
    <definedName name="XRefCopy34" hidden="1">'[61]Selección de Cuentas'!#REF!</definedName>
    <definedName name="XRefCopy34Row" localSheetId="7" hidden="1">#REF!</definedName>
    <definedName name="XRefCopy34Row" localSheetId="2" hidden="1">#REF!</definedName>
    <definedName name="XRefCopy34Row" localSheetId="6" hidden="1">#REF!</definedName>
    <definedName name="XRefCopy34Row" hidden="1">#REF!</definedName>
    <definedName name="XRefCopy35" localSheetId="7" hidden="1">'[61]Selección de Cuentas'!#REF!</definedName>
    <definedName name="XRefCopy35" localSheetId="2" hidden="1">'[61]Selección de Cuentas'!#REF!</definedName>
    <definedName name="XRefCopy35" localSheetId="6" hidden="1">'[61]Selección de Cuentas'!#REF!</definedName>
    <definedName name="XRefCopy35" hidden="1">'[61]Selección de Cuentas'!#REF!</definedName>
    <definedName name="XRefCopy35Row" localSheetId="7" hidden="1">#REF!</definedName>
    <definedName name="XRefCopy35Row" localSheetId="2" hidden="1">#REF!</definedName>
    <definedName name="XRefCopy35Row" localSheetId="6" hidden="1">#REF!</definedName>
    <definedName name="XRefCopy35Row" hidden="1">#REF!</definedName>
    <definedName name="XRefCopy36" localSheetId="7" hidden="1">'[61]Selección de Cuentas'!#REF!</definedName>
    <definedName name="XRefCopy36" localSheetId="2" hidden="1">'[61]Selección de Cuentas'!#REF!</definedName>
    <definedName name="XRefCopy36" localSheetId="6" hidden="1">'[61]Selección de Cuentas'!#REF!</definedName>
    <definedName name="XRefCopy36" hidden="1">'[61]Selección de Cuentas'!#REF!</definedName>
    <definedName name="XRefCopy36Row" localSheetId="7" hidden="1">#REF!</definedName>
    <definedName name="XRefCopy36Row" localSheetId="2" hidden="1">#REF!</definedName>
    <definedName name="XRefCopy36Row" localSheetId="6" hidden="1">#REF!</definedName>
    <definedName name="XRefCopy36Row" hidden="1">#REF!</definedName>
    <definedName name="XRefCopy37" localSheetId="7" hidden="1">'[61]Selección de Cuentas'!#REF!</definedName>
    <definedName name="XRefCopy37" localSheetId="2" hidden="1">'[61]Selección de Cuentas'!#REF!</definedName>
    <definedName name="XRefCopy37" localSheetId="6" hidden="1">'[61]Selección de Cuentas'!#REF!</definedName>
    <definedName name="XRefCopy37" hidden="1">'[61]Selección de Cuentas'!#REF!</definedName>
    <definedName name="XRefCopy37Row" localSheetId="7" hidden="1">#REF!</definedName>
    <definedName name="XRefCopy37Row" localSheetId="2" hidden="1">#REF!</definedName>
    <definedName name="XRefCopy37Row" localSheetId="6" hidden="1">#REF!</definedName>
    <definedName name="XRefCopy37Row" hidden="1">#REF!</definedName>
    <definedName name="XRefCopy38" localSheetId="7" hidden="1">'[61]Selección de Cuentas'!#REF!</definedName>
    <definedName name="XRefCopy38" localSheetId="2" hidden="1">'[61]Selección de Cuentas'!#REF!</definedName>
    <definedName name="XRefCopy38" localSheetId="6" hidden="1">'[61]Selección de Cuentas'!#REF!</definedName>
    <definedName name="XRefCopy38" hidden="1">'[61]Selección de Cuentas'!#REF!</definedName>
    <definedName name="XRefCopy38Row" localSheetId="7" hidden="1">#REF!</definedName>
    <definedName name="XRefCopy38Row" localSheetId="2" hidden="1">#REF!</definedName>
    <definedName name="XRefCopy38Row" localSheetId="6" hidden="1">#REF!</definedName>
    <definedName name="XRefCopy38Row" hidden="1">#REF!</definedName>
    <definedName name="XRefCopy39" localSheetId="7" hidden="1">'[61]Selección de Cuentas'!#REF!</definedName>
    <definedName name="XRefCopy39" localSheetId="2" hidden="1">'[61]Selección de Cuentas'!#REF!</definedName>
    <definedName name="XRefCopy39" localSheetId="6" hidden="1">'[61]Selección de Cuentas'!#REF!</definedName>
    <definedName name="XRefCopy39" hidden="1">'[61]Selección de Cuentas'!#REF!</definedName>
    <definedName name="XRefCopy39Row" localSheetId="7" hidden="1">#REF!</definedName>
    <definedName name="XRefCopy39Row" localSheetId="2"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7" hidden="1">'[61]Selección de Cuentas'!#REF!</definedName>
    <definedName name="XRefCopy40" localSheetId="2" hidden="1">'[61]Selección de Cuentas'!#REF!</definedName>
    <definedName name="XRefCopy40" localSheetId="6" hidden="1">'[61]Selección de Cuentas'!#REF!</definedName>
    <definedName name="XRefCopy40" hidden="1">'[61]Selección de Cuentas'!#REF!</definedName>
    <definedName name="XRefCopy40Row" localSheetId="7" hidden="1">#REF!</definedName>
    <definedName name="XRefCopy40Row" localSheetId="2" hidden="1">#REF!</definedName>
    <definedName name="XRefCopy40Row" localSheetId="6" hidden="1">#REF!</definedName>
    <definedName name="XRefCopy40Row" hidden="1">#REF!</definedName>
    <definedName name="XRefCopy41" localSheetId="7" hidden="1">'[61]Selección de Cuentas'!#REF!</definedName>
    <definedName name="XRefCopy41" localSheetId="2" hidden="1">'[61]Selección de Cuentas'!#REF!</definedName>
    <definedName name="XRefCopy41" localSheetId="6" hidden="1">'[61]Selección de Cuentas'!#REF!</definedName>
    <definedName name="XRefCopy41" hidden="1">'[61]Selección de Cuentas'!#REF!</definedName>
    <definedName name="XRefCopy41Row" localSheetId="7" hidden="1">#REF!</definedName>
    <definedName name="XRefCopy41Row" localSheetId="2" hidden="1">#REF!</definedName>
    <definedName name="XRefCopy41Row" localSheetId="6" hidden="1">#REF!</definedName>
    <definedName name="XRefCopy41Row" hidden="1">#REF!</definedName>
    <definedName name="XRefCopy42" localSheetId="7" hidden="1">'[61]Selección de Cuentas'!#REF!</definedName>
    <definedName name="XRefCopy42" localSheetId="2" hidden="1">'[61]Selección de Cuentas'!#REF!</definedName>
    <definedName name="XRefCopy42" localSheetId="6" hidden="1">'[61]Selección de Cuentas'!#REF!</definedName>
    <definedName name="XRefCopy42" hidden="1">'[61]Selección de Cuentas'!#REF!</definedName>
    <definedName name="XRefCopy42Row" localSheetId="7" hidden="1">#REF!</definedName>
    <definedName name="XRefCopy42Row" localSheetId="2" hidden="1">#REF!</definedName>
    <definedName name="XRefCopy42Row" localSheetId="6" hidden="1">#REF!</definedName>
    <definedName name="XRefCopy42Row" hidden="1">#REF!</definedName>
    <definedName name="XRefCopy43" localSheetId="7" hidden="1">'[62]Selección de Cuentas'!#REF!</definedName>
    <definedName name="XRefCopy43" localSheetId="2" hidden="1">'[62]Selección de Cuentas'!#REF!</definedName>
    <definedName name="XRefCopy43" localSheetId="6" hidden="1">'[62]Selección de Cuentas'!#REF!</definedName>
    <definedName name="XRefCopy43" hidden="1">'[62]Selección de Cuentas'!#REF!</definedName>
    <definedName name="XRefCopy43Row" localSheetId="7" hidden="1">#REF!</definedName>
    <definedName name="XRefCopy43Row" localSheetId="2" hidden="1">#REF!</definedName>
    <definedName name="XRefCopy43Row" localSheetId="6" hidden="1">#REF!</definedName>
    <definedName name="XRefCopy43Row" hidden="1">#REF!</definedName>
    <definedName name="XRefCopy44" localSheetId="7" hidden="1">'[62]Selección de Cuentas'!#REF!</definedName>
    <definedName name="XRefCopy44" localSheetId="2" hidden="1">'[62]Selección de Cuentas'!#REF!</definedName>
    <definedName name="XRefCopy44" localSheetId="6" hidden="1">'[62]Selección de Cuentas'!#REF!</definedName>
    <definedName name="XRefCopy44" hidden="1">'[62]Selección de Cuentas'!#REF!</definedName>
    <definedName name="XRefCopy44Row" localSheetId="7" hidden="1">#REF!</definedName>
    <definedName name="XRefCopy44Row" localSheetId="2" hidden="1">#REF!</definedName>
    <definedName name="XRefCopy44Row" localSheetId="6" hidden="1">#REF!</definedName>
    <definedName name="XRefCopy44Row" hidden="1">#REF!</definedName>
    <definedName name="XRefCopy45" localSheetId="7" hidden="1">'[62]Selección de Cuentas'!#REF!</definedName>
    <definedName name="XRefCopy45" localSheetId="2" hidden="1">'[62]Selección de Cuentas'!#REF!</definedName>
    <definedName name="XRefCopy45" localSheetId="6" hidden="1">'[62]Selección de Cuentas'!#REF!</definedName>
    <definedName name="XRefCopy45" hidden="1">'[62]Selección de Cuentas'!#REF!</definedName>
    <definedName name="XRefCopy45Row" localSheetId="7" hidden="1">#REF!</definedName>
    <definedName name="XRefCopy45Row" localSheetId="2" hidden="1">#REF!</definedName>
    <definedName name="XRefCopy45Row" localSheetId="6" hidden="1">#REF!</definedName>
    <definedName name="XRefCopy45Row" hidden="1">#REF!</definedName>
    <definedName name="XRefCopy46" localSheetId="7" hidden="1">'[61]Selección de Cuentas'!#REF!</definedName>
    <definedName name="XRefCopy46" localSheetId="2" hidden="1">'[61]Selección de Cuentas'!#REF!</definedName>
    <definedName name="XRefCopy46" localSheetId="6" hidden="1">'[61]Selección de Cuentas'!#REF!</definedName>
    <definedName name="XRefCopy46" hidden="1">'[61]Selección de Cuentas'!#REF!</definedName>
    <definedName name="XRefCopy46Row" localSheetId="7" hidden="1">#REF!</definedName>
    <definedName name="XRefCopy46Row" localSheetId="2" hidden="1">#REF!</definedName>
    <definedName name="XRefCopy46Row" localSheetId="6" hidden="1">#REF!</definedName>
    <definedName name="XRefCopy46Row" hidden="1">#REF!</definedName>
    <definedName name="XRefCopy47" localSheetId="7" hidden="1">'[61]Selección de Cuentas'!#REF!</definedName>
    <definedName name="XRefCopy47" localSheetId="2" hidden="1">'[61]Selección de Cuentas'!#REF!</definedName>
    <definedName name="XRefCopy47" localSheetId="6" hidden="1">'[61]Selección de Cuentas'!#REF!</definedName>
    <definedName name="XRefCopy47" hidden="1">'[61]Selección de Cuentas'!#REF!</definedName>
    <definedName name="XRefCopy47Row" localSheetId="7" hidden="1">#REF!</definedName>
    <definedName name="XRefCopy47Row" localSheetId="2" hidden="1">#REF!</definedName>
    <definedName name="XRefCopy47Row" localSheetId="6" hidden="1">#REF!</definedName>
    <definedName name="XRefCopy47Row" hidden="1">#REF!</definedName>
    <definedName name="XRefCopy48" localSheetId="7" hidden="1">'[61]Selección de Cuentas'!#REF!</definedName>
    <definedName name="XRefCopy48" localSheetId="2" hidden="1">'[61]Selección de Cuentas'!#REF!</definedName>
    <definedName name="XRefCopy48" localSheetId="6" hidden="1">'[61]Selección de Cuentas'!#REF!</definedName>
    <definedName name="XRefCopy48" hidden="1">'[61]Selección de Cuentas'!#REF!</definedName>
    <definedName name="XRefCopy48Row" localSheetId="7" hidden="1">#REF!</definedName>
    <definedName name="XRefCopy48Row" localSheetId="2" hidden="1">#REF!</definedName>
    <definedName name="XRefCopy48Row" localSheetId="6" hidden="1">#REF!</definedName>
    <definedName name="XRefCopy48Row" hidden="1">#REF!</definedName>
    <definedName name="XRefCopy49" localSheetId="7" hidden="1">'[61]Selección de Cuentas'!#REF!</definedName>
    <definedName name="XRefCopy49" localSheetId="2" hidden="1">'[61]Selección de Cuentas'!#REF!</definedName>
    <definedName name="XRefCopy49" localSheetId="6" hidden="1">'[61]Selección de Cuentas'!#REF!</definedName>
    <definedName name="XRefCopy49" hidden="1">'[61]Selección de Cuentas'!#REF!</definedName>
    <definedName name="XRefCopy49Row" localSheetId="7" hidden="1">#REF!</definedName>
    <definedName name="XRefCopy49Row" localSheetId="2"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7" hidden="1">'[61]Selección de Cuentas'!#REF!</definedName>
    <definedName name="XRefCopy50" localSheetId="2" hidden="1">'[61]Selección de Cuentas'!#REF!</definedName>
    <definedName name="XRefCopy50" localSheetId="6" hidden="1">'[61]Selección de Cuentas'!#REF!</definedName>
    <definedName name="XRefCopy50" hidden="1">'[61]Selección de Cuentas'!#REF!</definedName>
    <definedName name="XRefCopy50Row" localSheetId="7" hidden="1">#REF!</definedName>
    <definedName name="XRefCopy50Row" localSheetId="2" hidden="1">#REF!</definedName>
    <definedName name="XRefCopy50Row" localSheetId="6" hidden="1">#REF!</definedName>
    <definedName name="XRefCopy50Row" hidden="1">#REF!</definedName>
    <definedName name="XRefCopy51" localSheetId="7" hidden="1">'[61]Selección de Cuentas'!#REF!</definedName>
    <definedName name="XRefCopy51" localSheetId="2" hidden="1">'[61]Selección de Cuentas'!#REF!</definedName>
    <definedName name="XRefCopy51" localSheetId="6" hidden="1">'[61]Selección de Cuentas'!#REF!</definedName>
    <definedName name="XRefCopy51" hidden="1">'[61]Selección de Cuentas'!#REF!</definedName>
    <definedName name="XRefCopy51Row" localSheetId="7" hidden="1">#REF!</definedName>
    <definedName name="XRefCopy51Row" localSheetId="2" hidden="1">#REF!</definedName>
    <definedName name="XRefCopy51Row" localSheetId="6" hidden="1">#REF!</definedName>
    <definedName name="XRefCopy51Row" hidden="1">#REF!</definedName>
    <definedName name="XRefCopy52" localSheetId="7" hidden="1">'[61]Selección de Cuentas'!#REF!</definedName>
    <definedName name="XRefCopy52" localSheetId="2" hidden="1">'[61]Selección de Cuentas'!#REF!</definedName>
    <definedName name="XRefCopy52" localSheetId="6" hidden="1">'[61]Selección de Cuentas'!#REF!</definedName>
    <definedName name="XRefCopy52" hidden="1">'[61]Selección de Cuentas'!#REF!</definedName>
    <definedName name="XRefCopy52Row" localSheetId="7" hidden="1">#REF!</definedName>
    <definedName name="XRefCopy52Row" localSheetId="2" hidden="1">#REF!</definedName>
    <definedName name="XRefCopy52Row" localSheetId="6" hidden="1">#REF!</definedName>
    <definedName name="XRefCopy52Row" hidden="1">#REF!</definedName>
    <definedName name="XRefCopy53" localSheetId="7" hidden="1">#REF!</definedName>
    <definedName name="XRefCopy53" localSheetId="2" hidden="1">#REF!</definedName>
    <definedName name="XRefCopy53" localSheetId="6" hidden="1">#REF!</definedName>
    <definedName name="XRefCopy53" hidden="1">#REF!</definedName>
    <definedName name="XRefCopy53Row" localSheetId="7" hidden="1">#REF!</definedName>
    <definedName name="XRefCopy53Row" localSheetId="2" hidden="1">#REF!</definedName>
    <definedName name="XRefCopy53Row" localSheetId="6" hidden="1">#REF!</definedName>
    <definedName name="XRefCopy53Row" hidden="1">#REF!</definedName>
    <definedName name="XRefCopy54" localSheetId="7" hidden="1">#REF!</definedName>
    <definedName name="XRefCopy54" localSheetId="2" hidden="1">#REF!</definedName>
    <definedName name="XRefCopy54" localSheetId="6" hidden="1">#REF!</definedName>
    <definedName name="XRefCopy54" hidden="1">#REF!</definedName>
    <definedName name="XRefCopy54Row" localSheetId="7" hidden="1">#REF!</definedName>
    <definedName name="XRefCopy54Row" localSheetId="2" hidden="1">#REF!</definedName>
    <definedName name="XRefCopy54Row" localSheetId="6" hidden="1">#REF!</definedName>
    <definedName name="XRefCopy54Row" hidden="1">#REF!</definedName>
    <definedName name="XRefCopy55" localSheetId="7" hidden="1">#REF!</definedName>
    <definedName name="XRefCopy55" localSheetId="2" hidden="1">#REF!</definedName>
    <definedName name="XRefCopy55" localSheetId="6" hidden="1">#REF!</definedName>
    <definedName name="XRefCopy55" hidden="1">#REF!</definedName>
    <definedName name="XRefCopy55Row" localSheetId="7" hidden="1">#REF!</definedName>
    <definedName name="XRefCopy55Row" localSheetId="2" hidden="1">#REF!</definedName>
    <definedName name="XRefCopy55Row" localSheetId="6" hidden="1">#REF!</definedName>
    <definedName name="XRefCopy55Row" hidden="1">#REF!</definedName>
    <definedName name="XRefCopy56" localSheetId="7" hidden="1">#REF!</definedName>
    <definedName name="XRefCopy56" localSheetId="2" hidden="1">#REF!</definedName>
    <definedName name="XRefCopy56" localSheetId="6" hidden="1">#REF!</definedName>
    <definedName name="XRefCopy56" hidden="1">#REF!</definedName>
    <definedName name="XRefCopy56Row" localSheetId="7" hidden="1">#REF!</definedName>
    <definedName name="XRefCopy56Row" localSheetId="2" hidden="1">#REF!</definedName>
    <definedName name="XRefCopy56Row" localSheetId="6" hidden="1">#REF!</definedName>
    <definedName name="XRefCopy56Row" hidden="1">#REF!</definedName>
    <definedName name="XRefCopy57" localSheetId="7" hidden="1">#REF!</definedName>
    <definedName name="XRefCopy57" localSheetId="2" hidden="1">#REF!</definedName>
    <definedName name="XRefCopy57" localSheetId="6" hidden="1">#REF!</definedName>
    <definedName name="XRefCopy57" hidden="1">#REF!</definedName>
    <definedName name="XRefCopy57Row" localSheetId="7" hidden="1">#REF!</definedName>
    <definedName name="XRefCopy57Row" localSheetId="2" hidden="1">#REF!</definedName>
    <definedName name="XRefCopy57Row" localSheetId="6" hidden="1">#REF!</definedName>
    <definedName name="XRefCopy57Row" hidden="1">#REF!</definedName>
    <definedName name="XRefCopy58" localSheetId="7" hidden="1">#REF!</definedName>
    <definedName name="XRefCopy58" localSheetId="2" hidden="1">#REF!</definedName>
    <definedName name="XRefCopy58" localSheetId="6" hidden="1">#REF!</definedName>
    <definedName name="XRefCopy58" hidden="1">#REF!</definedName>
    <definedName name="XRefCopy58Row" localSheetId="7" hidden="1">#REF!</definedName>
    <definedName name="XRefCopy58Row" localSheetId="2" hidden="1">#REF!</definedName>
    <definedName name="XRefCopy58Row" localSheetId="6" hidden="1">#REF!</definedName>
    <definedName name="XRefCopy58Row" hidden="1">#REF!</definedName>
    <definedName name="XRefCopy59" localSheetId="7" hidden="1">#REF!</definedName>
    <definedName name="XRefCopy59" localSheetId="2" hidden="1">#REF!</definedName>
    <definedName name="XRefCopy59" localSheetId="6" hidden="1">#REF!</definedName>
    <definedName name="XRefCopy59" hidden="1">#REF!</definedName>
    <definedName name="XRefCopy59Row" localSheetId="7" hidden="1">#REF!</definedName>
    <definedName name="XRefCopy59Row" localSheetId="2" hidden="1">#REF!</definedName>
    <definedName name="XRefCopy59Row" localSheetId="6" hidden="1">#REF!</definedName>
    <definedName name="XRefCopy59Row" hidden="1">#REF!</definedName>
    <definedName name="XRefCopy5Row" localSheetId="7" hidden="1">[64]XREF!#REF!</definedName>
    <definedName name="XRefCopy5Row" localSheetId="2" hidden="1">[64]XREF!#REF!</definedName>
    <definedName name="XRefCopy5Row" localSheetId="6" hidden="1">[64]XREF!#REF!</definedName>
    <definedName name="XRefCopy5Row" hidden="1">[64]XREF!#REF!</definedName>
    <definedName name="XRefCopy6" hidden="1">'[64]Ventas vs Costo EERR'!$D$26</definedName>
    <definedName name="XRefCopy60" localSheetId="7" hidden="1">#REF!</definedName>
    <definedName name="XRefCopy60" localSheetId="2" hidden="1">#REF!</definedName>
    <definedName name="XRefCopy60" localSheetId="6" hidden="1">#REF!</definedName>
    <definedName name="XRefCopy60" hidden="1">#REF!</definedName>
    <definedName name="XRefCopy60Row" localSheetId="7" hidden="1">#REF!</definedName>
    <definedName name="XRefCopy60Row" localSheetId="2" hidden="1">#REF!</definedName>
    <definedName name="XRefCopy60Row" localSheetId="6" hidden="1">#REF!</definedName>
    <definedName name="XRefCopy60Row" hidden="1">#REF!</definedName>
    <definedName name="XRefCopy61" localSheetId="7" hidden="1">#REF!</definedName>
    <definedName name="XRefCopy61" localSheetId="2" hidden="1">#REF!</definedName>
    <definedName name="XRefCopy61" localSheetId="6" hidden="1">#REF!</definedName>
    <definedName name="XRefCopy61" hidden="1">#REF!</definedName>
    <definedName name="XRefCopy61Row" localSheetId="7" hidden="1">#REF!</definedName>
    <definedName name="XRefCopy61Row" localSheetId="2" hidden="1">#REF!</definedName>
    <definedName name="XRefCopy61Row" localSheetId="6" hidden="1">#REF!</definedName>
    <definedName name="XRefCopy61Row" hidden="1">#REF!</definedName>
    <definedName name="XRefCopy62" localSheetId="7" hidden="1">#REF!</definedName>
    <definedName name="XRefCopy62" localSheetId="2" hidden="1">#REF!</definedName>
    <definedName name="XRefCopy62" localSheetId="6" hidden="1">#REF!</definedName>
    <definedName name="XRefCopy62" hidden="1">#REF!</definedName>
    <definedName name="XRefCopy62Row" localSheetId="7" hidden="1">#REF!</definedName>
    <definedName name="XRefCopy62Row" localSheetId="2" hidden="1">#REF!</definedName>
    <definedName name="XRefCopy62Row" localSheetId="6" hidden="1">#REF!</definedName>
    <definedName name="XRefCopy62Row" hidden="1">#REF!</definedName>
    <definedName name="XRefCopy63" localSheetId="7" hidden="1">#REF!</definedName>
    <definedName name="XRefCopy63" localSheetId="2" hidden="1">#REF!</definedName>
    <definedName name="XRefCopy63" localSheetId="6" hidden="1">#REF!</definedName>
    <definedName name="XRefCopy63" hidden="1">#REF!</definedName>
    <definedName name="XRefCopy63Row" localSheetId="7" hidden="1">#REF!</definedName>
    <definedName name="XRefCopy63Row" localSheetId="2" hidden="1">#REF!</definedName>
    <definedName name="XRefCopy63Row" localSheetId="6" hidden="1">#REF!</definedName>
    <definedName name="XRefCopy63Row" hidden="1">#REF!</definedName>
    <definedName name="XRefCopy64" localSheetId="7" hidden="1">#REF!</definedName>
    <definedName name="XRefCopy64" localSheetId="2" hidden="1">#REF!</definedName>
    <definedName name="XRefCopy64" localSheetId="6" hidden="1">#REF!</definedName>
    <definedName name="XRefCopy64" hidden="1">#REF!</definedName>
    <definedName name="XRefCopy64Row" localSheetId="7" hidden="1">#REF!</definedName>
    <definedName name="XRefCopy64Row" localSheetId="2" hidden="1">#REF!</definedName>
    <definedName name="XRefCopy64Row" localSheetId="6" hidden="1">#REF!</definedName>
    <definedName name="XRefCopy64Row" hidden="1">#REF!</definedName>
    <definedName name="XRefCopy65" localSheetId="7" hidden="1">#REF!</definedName>
    <definedName name="XRefCopy65" localSheetId="2" hidden="1">#REF!</definedName>
    <definedName name="XRefCopy65" localSheetId="6" hidden="1">#REF!</definedName>
    <definedName name="XRefCopy65" hidden="1">#REF!</definedName>
    <definedName name="XRefCopy65Row" localSheetId="7" hidden="1">#REF!</definedName>
    <definedName name="XRefCopy65Row" localSheetId="2" hidden="1">#REF!</definedName>
    <definedName name="XRefCopy65Row" localSheetId="6" hidden="1">#REF!</definedName>
    <definedName name="XRefCopy65Row" hidden="1">#REF!</definedName>
    <definedName name="XRefCopy66" localSheetId="7" hidden="1">#REF!</definedName>
    <definedName name="XRefCopy66" localSheetId="2" hidden="1">#REF!</definedName>
    <definedName name="XRefCopy66" localSheetId="6" hidden="1">#REF!</definedName>
    <definedName name="XRefCopy66" hidden="1">#REF!</definedName>
    <definedName name="XRefCopy66Row" localSheetId="7" hidden="1">#REF!</definedName>
    <definedName name="XRefCopy66Row" localSheetId="2" hidden="1">#REF!</definedName>
    <definedName name="XRefCopy66Row" localSheetId="6" hidden="1">#REF!</definedName>
    <definedName name="XRefCopy66Row" hidden="1">#REF!</definedName>
    <definedName name="XRefCopy67" localSheetId="7" hidden="1">#REF!</definedName>
    <definedName name="XRefCopy67" localSheetId="2" hidden="1">#REF!</definedName>
    <definedName name="XRefCopy67" localSheetId="6" hidden="1">#REF!</definedName>
    <definedName name="XRefCopy67" hidden="1">#REF!</definedName>
    <definedName name="XRefCopy67Row" localSheetId="7" hidden="1">#REF!</definedName>
    <definedName name="XRefCopy67Row" localSheetId="2" hidden="1">#REF!</definedName>
    <definedName name="XRefCopy67Row" localSheetId="6" hidden="1">#REF!</definedName>
    <definedName name="XRefCopy67Row" hidden="1">#REF!</definedName>
    <definedName name="XRefCopy68" localSheetId="7" hidden="1">#REF!</definedName>
    <definedName name="XRefCopy68" localSheetId="2" hidden="1">#REF!</definedName>
    <definedName name="XRefCopy68" localSheetId="6" hidden="1">#REF!</definedName>
    <definedName name="XRefCopy68" hidden="1">#REF!</definedName>
    <definedName name="XRefCopy68Row" localSheetId="7" hidden="1">#REF!</definedName>
    <definedName name="XRefCopy68Row" localSheetId="2" hidden="1">#REF!</definedName>
    <definedName name="XRefCopy68Row" localSheetId="6" hidden="1">#REF!</definedName>
    <definedName name="XRefCopy68Row" hidden="1">#REF!</definedName>
    <definedName name="XRefCopy69" localSheetId="7" hidden="1">#REF!</definedName>
    <definedName name="XRefCopy69" localSheetId="2" hidden="1">#REF!</definedName>
    <definedName name="XRefCopy69" localSheetId="6" hidden="1">#REF!</definedName>
    <definedName name="XRefCopy69" hidden="1">#REF!</definedName>
    <definedName name="XRefCopy69Row" localSheetId="7" hidden="1">#REF!</definedName>
    <definedName name="XRefCopy69Row" localSheetId="2" hidden="1">#REF!</definedName>
    <definedName name="XRefCopy69Row" localSheetId="6" hidden="1">#REF!</definedName>
    <definedName name="XRefCopy69Row" hidden="1">#REF!</definedName>
    <definedName name="XRefCopy6Row" localSheetId="7" hidden="1">[64]XREF!#REF!</definedName>
    <definedName name="XRefCopy6Row" localSheetId="2" hidden="1">[64]XREF!#REF!</definedName>
    <definedName name="XRefCopy6Row" localSheetId="6" hidden="1">[64]XREF!#REF!</definedName>
    <definedName name="XRefCopy6Row" hidden="1">[64]XREF!#REF!</definedName>
    <definedName name="XRefCopy7" hidden="1">'[64]Ventas vs Costo EERR'!$D$35</definedName>
    <definedName name="XRefCopy70" localSheetId="7" hidden="1">#REF!</definedName>
    <definedName name="XRefCopy70" localSheetId="2" hidden="1">#REF!</definedName>
    <definedName name="XRefCopy70" localSheetId="6" hidden="1">#REF!</definedName>
    <definedName name="XRefCopy70" hidden="1">#REF!</definedName>
    <definedName name="XRefCopy70Row" localSheetId="7" hidden="1">#REF!</definedName>
    <definedName name="XRefCopy70Row" localSheetId="2" hidden="1">#REF!</definedName>
    <definedName name="XRefCopy70Row" localSheetId="6" hidden="1">#REF!</definedName>
    <definedName name="XRefCopy70Row" hidden="1">#REF!</definedName>
    <definedName name="XRefCopy71" localSheetId="7" hidden="1">#REF!</definedName>
    <definedName name="XRefCopy71" localSheetId="2" hidden="1">#REF!</definedName>
    <definedName name="XRefCopy71" localSheetId="6" hidden="1">#REF!</definedName>
    <definedName name="XRefCopy71" hidden="1">#REF!</definedName>
    <definedName name="XRefCopy71Row" localSheetId="7" hidden="1">#REF!</definedName>
    <definedName name="XRefCopy71Row" localSheetId="2" hidden="1">#REF!</definedName>
    <definedName name="XRefCopy71Row" localSheetId="6" hidden="1">#REF!</definedName>
    <definedName name="XRefCopy71Row" hidden="1">#REF!</definedName>
    <definedName name="XRefCopy72" localSheetId="7" hidden="1">#REF!</definedName>
    <definedName name="XRefCopy72" localSheetId="2" hidden="1">#REF!</definedName>
    <definedName name="XRefCopy72" localSheetId="6" hidden="1">#REF!</definedName>
    <definedName name="XRefCopy72" hidden="1">#REF!</definedName>
    <definedName name="XRefCopy72Row" localSheetId="7" hidden="1">#REF!</definedName>
    <definedName name="XRefCopy72Row" localSheetId="2" hidden="1">#REF!</definedName>
    <definedName name="XRefCopy72Row" localSheetId="6" hidden="1">#REF!</definedName>
    <definedName name="XRefCopy72Row" hidden="1">#REF!</definedName>
    <definedName name="XRefCopy73" localSheetId="7" hidden="1">#REF!</definedName>
    <definedName name="XRefCopy73" localSheetId="2" hidden="1">#REF!</definedName>
    <definedName name="XRefCopy73" localSheetId="6" hidden="1">#REF!</definedName>
    <definedName name="XRefCopy73" hidden="1">#REF!</definedName>
    <definedName name="XRefCopy73Row" localSheetId="7" hidden="1">#REF!</definedName>
    <definedName name="XRefCopy73Row" localSheetId="2" hidden="1">#REF!</definedName>
    <definedName name="XRefCopy73Row" localSheetId="6" hidden="1">#REF!</definedName>
    <definedName name="XRefCopy73Row" hidden="1">#REF!</definedName>
    <definedName name="XRefCopy74" localSheetId="7" hidden="1">#REF!</definedName>
    <definedName name="XRefCopy74" localSheetId="2" hidden="1">#REF!</definedName>
    <definedName name="XRefCopy74" localSheetId="6" hidden="1">#REF!</definedName>
    <definedName name="XRefCopy74" hidden="1">#REF!</definedName>
    <definedName name="XRefCopy74Row" localSheetId="7" hidden="1">#REF!</definedName>
    <definedName name="XRefCopy74Row" localSheetId="2" hidden="1">#REF!</definedName>
    <definedName name="XRefCopy74Row" localSheetId="6" hidden="1">#REF!</definedName>
    <definedName name="XRefCopy74Row" hidden="1">#REF!</definedName>
    <definedName name="XRefCopy75" localSheetId="7" hidden="1">#REF!</definedName>
    <definedName name="XRefCopy75" localSheetId="2" hidden="1">#REF!</definedName>
    <definedName name="XRefCopy75" localSheetId="6" hidden="1">#REF!</definedName>
    <definedName name="XRefCopy75" hidden="1">#REF!</definedName>
    <definedName name="XRefCopy75Row" localSheetId="7" hidden="1">#REF!</definedName>
    <definedName name="XRefCopy75Row" localSheetId="2" hidden="1">#REF!</definedName>
    <definedName name="XRefCopy75Row" localSheetId="6" hidden="1">#REF!</definedName>
    <definedName name="XRefCopy75Row" hidden="1">#REF!</definedName>
    <definedName name="XRefCopy76" localSheetId="7" hidden="1">#REF!</definedName>
    <definedName name="XRefCopy76" localSheetId="2" hidden="1">#REF!</definedName>
    <definedName name="XRefCopy76" localSheetId="6" hidden="1">#REF!</definedName>
    <definedName name="XRefCopy76" hidden="1">#REF!</definedName>
    <definedName name="XRefCopy76Row" localSheetId="7" hidden="1">#REF!</definedName>
    <definedName name="XRefCopy76Row" localSheetId="2" hidden="1">#REF!</definedName>
    <definedName name="XRefCopy76Row" localSheetId="6" hidden="1">#REF!</definedName>
    <definedName name="XRefCopy76Row" hidden="1">#REF!</definedName>
    <definedName name="XRefCopy77" localSheetId="7" hidden="1">#REF!</definedName>
    <definedName name="XRefCopy77" localSheetId="2" hidden="1">#REF!</definedName>
    <definedName name="XRefCopy77" localSheetId="6" hidden="1">#REF!</definedName>
    <definedName name="XRefCopy77" hidden="1">#REF!</definedName>
    <definedName name="XRefCopy77Row" localSheetId="7" hidden="1">#REF!</definedName>
    <definedName name="XRefCopy77Row" localSheetId="2" hidden="1">#REF!</definedName>
    <definedName name="XRefCopy77Row" localSheetId="6" hidden="1">#REF!</definedName>
    <definedName name="XRefCopy77Row" hidden="1">#REF!</definedName>
    <definedName name="XRefCopy78" localSheetId="7" hidden="1">#REF!</definedName>
    <definedName name="XRefCopy78" localSheetId="2" hidden="1">#REF!</definedName>
    <definedName name="XRefCopy78" localSheetId="6" hidden="1">#REF!</definedName>
    <definedName name="XRefCopy78" hidden="1">#REF!</definedName>
    <definedName name="XRefCopy78Row" localSheetId="7" hidden="1">#REF!</definedName>
    <definedName name="XRefCopy78Row" localSheetId="2" hidden="1">#REF!</definedName>
    <definedName name="XRefCopy78Row" localSheetId="6" hidden="1">#REF!</definedName>
    <definedName name="XRefCopy78Row" hidden="1">#REF!</definedName>
    <definedName name="XRefCopy79" localSheetId="7" hidden="1">#REF!</definedName>
    <definedName name="XRefCopy79" localSheetId="2" hidden="1">#REF!</definedName>
    <definedName name="XRefCopy79" localSheetId="6" hidden="1">#REF!</definedName>
    <definedName name="XRefCopy79" hidden="1">#REF!</definedName>
    <definedName name="XRefCopy79Row" localSheetId="7" hidden="1">#REF!</definedName>
    <definedName name="XRefCopy79Row" localSheetId="2" hidden="1">#REF!</definedName>
    <definedName name="XRefCopy79Row" localSheetId="6" hidden="1">#REF!</definedName>
    <definedName name="XRefCopy79Row" hidden="1">#REF!</definedName>
    <definedName name="XRefCopy7Row" localSheetId="7" hidden="1">#REF!</definedName>
    <definedName name="XRefCopy7Row" localSheetId="2" hidden="1">#REF!</definedName>
    <definedName name="XRefCopy7Row" localSheetId="6" hidden="1">#REF!</definedName>
    <definedName name="XRefCopy7Row" hidden="1">#REF!</definedName>
    <definedName name="XRefCopy8" localSheetId="7" hidden="1">'[58] Movimiento AF'!#REF!</definedName>
    <definedName name="XRefCopy8" localSheetId="2" hidden="1">'[58] Movimiento AF'!#REF!</definedName>
    <definedName name="XRefCopy8" localSheetId="6" hidden="1">'[58] Movimiento AF'!#REF!</definedName>
    <definedName name="XRefCopy8" hidden="1">'[58] Movimiento AF'!#REF!</definedName>
    <definedName name="XRefCopy80" localSheetId="7" hidden="1">'[31]Test de Ventas'!#REF!</definedName>
    <definedName name="XRefCopy80" localSheetId="2" hidden="1">'[31]Test de Ventas'!#REF!</definedName>
    <definedName name="XRefCopy80" localSheetId="6" hidden="1">'[31]Test de Ventas'!#REF!</definedName>
    <definedName name="XRefCopy80" hidden="1">'[31]Test de Ventas'!#REF!</definedName>
    <definedName name="XRefCopy80Row" localSheetId="7" hidden="1">#REF!</definedName>
    <definedName name="XRefCopy80Row" localSheetId="2" hidden="1">#REF!</definedName>
    <definedName name="XRefCopy80Row" localSheetId="6" hidden="1">#REF!</definedName>
    <definedName name="XRefCopy80Row" hidden="1">#REF!</definedName>
    <definedName name="XRefCopy81" localSheetId="7" hidden="1">'[31]Test de Ventas'!#REF!</definedName>
    <definedName name="XRefCopy81" localSheetId="2" hidden="1">'[31]Test de Ventas'!#REF!</definedName>
    <definedName name="XRefCopy81" localSheetId="6" hidden="1">'[31]Test de Ventas'!#REF!</definedName>
    <definedName name="XRefCopy81" hidden="1">'[31]Test de Ventas'!#REF!</definedName>
    <definedName name="XRefCopy81Row" localSheetId="7" hidden="1">#REF!</definedName>
    <definedName name="XRefCopy81Row" localSheetId="2" hidden="1">#REF!</definedName>
    <definedName name="XRefCopy81Row" localSheetId="6" hidden="1">#REF!</definedName>
    <definedName name="XRefCopy81Row" hidden="1">#REF!</definedName>
    <definedName name="XRefCopy82" localSheetId="7" hidden="1">'[31]Test de Ventas'!#REF!</definedName>
    <definedName name="XRefCopy82" localSheetId="2" hidden="1">'[31]Test de Ventas'!#REF!</definedName>
    <definedName name="XRefCopy82" localSheetId="6" hidden="1">'[31]Test de Ventas'!#REF!</definedName>
    <definedName name="XRefCopy82" hidden="1">'[31]Test de Ventas'!#REF!</definedName>
    <definedName name="XRefCopy82Row" localSheetId="7" hidden="1">#REF!</definedName>
    <definedName name="XRefCopy82Row" localSheetId="2" hidden="1">#REF!</definedName>
    <definedName name="XRefCopy82Row" localSheetId="6" hidden="1">#REF!</definedName>
    <definedName name="XRefCopy82Row" hidden="1">#REF!</definedName>
    <definedName name="XRefCopy83" localSheetId="7" hidden="1">'[31]Test de Ventas'!#REF!</definedName>
    <definedName name="XRefCopy83" localSheetId="2" hidden="1">'[31]Test de Ventas'!#REF!</definedName>
    <definedName name="XRefCopy83" localSheetId="6" hidden="1">'[31]Test de Ventas'!#REF!</definedName>
    <definedName name="XRefCopy83" hidden="1">'[31]Test de Ventas'!#REF!</definedName>
    <definedName name="XRefCopy83Row" localSheetId="7" hidden="1">#REF!</definedName>
    <definedName name="XRefCopy83Row" localSheetId="2" hidden="1">#REF!</definedName>
    <definedName name="XRefCopy83Row" localSheetId="6" hidden="1">#REF!</definedName>
    <definedName name="XRefCopy83Row" hidden="1">#REF!</definedName>
    <definedName name="XRefCopy84" localSheetId="7" hidden="1">'[31]Test de Ventas'!#REF!</definedName>
    <definedName name="XRefCopy84" localSheetId="2" hidden="1">'[31]Test de Ventas'!#REF!</definedName>
    <definedName name="XRefCopy84" localSheetId="6" hidden="1">'[31]Test de Ventas'!#REF!</definedName>
    <definedName name="XRefCopy84" hidden="1">'[31]Test de Ventas'!#REF!</definedName>
    <definedName name="XRefCopy84Row" localSheetId="7" hidden="1">#REF!</definedName>
    <definedName name="XRefCopy84Row" localSheetId="2" hidden="1">#REF!</definedName>
    <definedName name="XRefCopy84Row" localSheetId="6" hidden="1">#REF!</definedName>
    <definedName name="XRefCopy84Row" hidden="1">#REF!</definedName>
    <definedName name="XRefCopy85" localSheetId="7" hidden="1">#REF!</definedName>
    <definedName name="XRefCopy85" localSheetId="2" hidden="1">#REF!</definedName>
    <definedName name="XRefCopy85" localSheetId="6" hidden="1">#REF!</definedName>
    <definedName name="XRefCopy85" hidden="1">#REF!</definedName>
    <definedName name="XRefCopy85Row" localSheetId="7" hidden="1">#REF!</definedName>
    <definedName name="XRefCopy85Row" localSheetId="2" hidden="1">#REF!</definedName>
    <definedName name="XRefCopy85Row" localSheetId="6" hidden="1">#REF!</definedName>
    <definedName name="XRefCopy85Row" hidden="1">#REF!</definedName>
    <definedName name="XRefCopy86" localSheetId="7" hidden="1">#REF!</definedName>
    <definedName name="XRefCopy86" localSheetId="2" hidden="1">#REF!</definedName>
    <definedName name="XRefCopy86" localSheetId="6" hidden="1">#REF!</definedName>
    <definedName name="XRefCopy86" hidden="1">#REF!</definedName>
    <definedName name="XRefCopy86Row" localSheetId="7" hidden="1">#REF!</definedName>
    <definedName name="XRefCopy86Row" localSheetId="2" hidden="1">#REF!</definedName>
    <definedName name="XRefCopy86Row" localSheetId="6" hidden="1">#REF!</definedName>
    <definedName name="XRefCopy86Row" hidden="1">#REF!</definedName>
    <definedName name="XRefCopy87" localSheetId="7" hidden="1">#REF!</definedName>
    <definedName name="XRefCopy87" localSheetId="2" hidden="1">#REF!</definedName>
    <definedName name="XRefCopy87" localSheetId="6" hidden="1">#REF!</definedName>
    <definedName name="XRefCopy87" hidden="1">#REF!</definedName>
    <definedName name="XRefCopy87Row" localSheetId="7" hidden="1">#REF!</definedName>
    <definedName name="XRefCopy87Row" localSheetId="2" hidden="1">#REF!</definedName>
    <definedName name="XRefCopy87Row" localSheetId="6" hidden="1">#REF!</definedName>
    <definedName name="XRefCopy87Row" hidden="1">#REF!</definedName>
    <definedName name="XRefCopy88" localSheetId="7" hidden="1">#REF!</definedName>
    <definedName name="XRefCopy88" localSheetId="2" hidden="1">#REF!</definedName>
    <definedName name="XRefCopy88" localSheetId="6" hidden="1">#REF!</definedName>
    <definedName name="XRefCopy88" hidden="1">#REF!</definedName>
    <definedName name="XRefCopy88Row" localSheetId="7" hidden="1">#REF!</definedName>
    <definedName name="XRefCopy88Row" localSheetId="2" hidden="1">#REF!</definedName>
    <definedName name="XRefCopy88Row" localSheetId="6" hidden="1">#REF!</definedName>
    <definedName name="XRefCopy88Row" hidden="1">#REF!</definedName>
    <definedName name="XRefCopy89" localSheetId="7" hidden="1">#REF!</definedName>
    <definedName name="XRefCopy89" localSheetId="2" hidden="1">#REF!</definedName>
    <definedName name="XRefCopy89" localSheetId="6" hidden="1">#REF!</definedName>
    <definedName name="XRefCopy89" hidden="1">#REF!</definedName>
    <definedName name="XRefCopy89Row" localSheetId="7" hidden="1">#REF!</definedName>
    <definedName name="XRefCopy89Row" localSheetId="2" hidden="1">#REF!</definedName>
    <definedName name="XRefCopy89Row" localSheetId="6" hidden="1">#REF!</definedName>
    <definedName name="XRefCopy89Row" hidden="1">#REF!</definedName>
    <definedName name="XRefCopy8Row" localSheetId="7" hidden="1">#REF!</definedName>
    <definedName name="XRefCopy8Row" localSheetId="2" hidden="1">#REF!</definedName>
    <definedName name="XRefCopy8Row" localSheetId="6" hidden="1">#REF!</definedName>
    <definedName name="XRefCopy8Row" hidden="1">#REF!</definedName>
    <definedName name="XRefCopy9" localSheetId="7" hidden="1">'[58] Movimiento AF'!#REF!</definedName>
    <definedName name="XRefCopy9" localSheetId="2" hidden="1">'[58] Movimiento AF'!#REF!</definedName>
    <definedName name="XRefCopy9" localSheetId="6" hidden="1">'[58] Movimiento AF'!#REF!</definedName>
    <definedName name="XRefCopy9" hidden="1">'[58] Movimiento AF'!#REF!</definedName>
    <definedName name="XRefCopy90" localSheetId="7" hidden="1">#REF!</definedName>
    <definedName name="XRefCopy90" localSheetId="2" hidden="1">#REF!</definedName>
    <definedName name="XRefCopy90" localSheetId="6" hidden="1">#REF!</definedName>
    <definedName name="XRefCopy90" hidden="1">#REF!</definedName>
    <definedName name="XRefCopy90Row" localSheetId="7" hidden="1">#REF!</definedName>
    <definedName name="XRefCopy90Row" localSheetId="2" hidden="1">#REF!</definedName>
    <definedName name="XRefCopy90Row" localSheetId="6" hidden="1">#REF!</definedName>
    <definedName name="XRefCopy90Row" hidden="1">#REF!</definedName>
    <definedName name="XRefCopy91" localSheetId="7" hidden="1">#REF!</definedName>
    <definedName name="XRefCopy91" localSheetId="2" hidden="1">#REF!</definedName>
    <definedName name="XRefCopy91" localSheetId="6" hidden="1">#REF!</definedName>
    <definedName name="XRefCopy91" hidden="1">#REF!</definedName>
    <definedName name="XRefCopy91Row" localSheetId="7" hidden="1">#REF!</definedName>
    <definedName name="XRefCopy91Row" localSheetId="2" hidden="1">#REF!</definedName>
    <definedName name="XRefCopy91Row" localSheetId="6" hidden="1">#REF!</definedName>
    <definedName name="XRefCopy91Row" hidden="1">#REF!</definedName>
    <definedName name="XRefCopy92" localSheetId="7" hidden="1">#REF!</definedName>
    <definedName name="XRefCopy92" localSheetId="2" hidden="1">#REF!</definedName>
    <definedName name="XRefCopy92" localSheetId="6" hidden="1">#REF!</definedName>
    <definedName name="XRefCopy92" hidden="1">#REF!</definedName>
    <definedName name="XRefCopy92Row" localSheetId="7" hidden="1">#REF!</definedName>
    <definedName name="XRefCopy92Row" localSheetId="2" hidden="1">#REF!</definedName>
    <definedName name="XRefCopy92Row" localSheetId="6" hidden="1">#REF!</definedName>
    <definedName name="XRefCopy92Row" hidden="1">#REF!</definedName>
    <definedName name="XRefCopy93" localSheetId="7" hidden="1">#REF!</definedName>
    <definedName name="XRefCopy93" localSheetId="2" hidden="1">#REF!</definedName>
    <definedName name="XRefCopy93" localSheetId="6" hidden="1">#REF!</definedName>
    <definedName name="XRefCopy93" hidden="1">#REF!</definedName>
    <definedName name="XRefCopy93Row" localSheetId="7" hidden="1">#REF!</definedName>
    <definedName name="XRefCopy93Row" localSheetId="2" hidden="1">#REF!</definedName>
    <definedName name="XRefCopy93Row" localSheetId="6" hidden="1">#REF!</definedName>
    <definedName name="XRefCopy93Row" hidden="1">#REF!</definedName>
    <definedName name="XRefCopy94" localSheetId="7" hidden="1">#REF!</definedName>
    <definedName name="XRefCopy94" localSheetId="2" hidden="1">#REF!</definedName>
    <definedName name="XRefCopy94" localSheetId="6" hidden="1">#REF!</definedName>
    <definedName name="XRefCopy94" hidden="1">#REF!</definedName>
    <definedName name="XRefCopy94Row" localSheetId="7" hidden="1">#REF!</definedName>
    <definedName name="XRefCopy94Row" localSheetId="2" hidden="1">#REF!</definedName>
    <definedName name="XRefCopy94Row" localSheetId="6" hidden="1">#REF!</definedName>
    <definedName name="XRefCopy94Row" hidden="1">#REF!</definedName>
    <definedName name="XRefCopy95" localSheetId="7" hidden="1">#REF!</definedName>
    <definedName name="XRefCopy95" localSheetId="2" hidden="1">#REF!</definedName>
    <definedName name="XRefCopy95" localSheetId="6" hidden="1">#REF!</definedName>
    <definedName name="XRefCopy95" hidden="1">#REF!</definedName>
    <definedName name="XRefCopy95Row" localSheetId="7" hidden="1">#REF!</definedName>
    <definedName name="XRefCopy95Row" localSheetId="2" hidden="1">#REF!</definedName>
    <definedName name="XRefCopy95Row" localSheetId="6" hidden="1">#REF!</definedName>
    <definedName name="XRefCopy95Row" hidden="1">#REF!</definedName>
    <definedName name="XRefCopy96" localSheetId="7" hidden="1">#REF!</definedName>
    <definedName name="XRefCopy96" localSheetId="2" hidden="1">#REF!</definedName>
    <definedName name="XRefCopy96" localSheetId="6" hidden="1">#REF!</definedName>
    <definedName name="XRefCopy96" hidden="1">#REF!</definedName>
    <definedName name="XRefCopy96Row" localSheetId="7" hidden="1">#REF!</definedName>
    <definedName name="XRefCopy96Row" localSheetId="2" hidden="1">#REF!</definedName>
    <definedName name="XRefCopy96Row" localSheetId="6" hidden="1">#REF!</definedName>
    <definedName name="XRefCopy96Row" hidden="1">#REF!</definedName>
    <definedName name="XRefCopy97" localSheetId="7" hidden="1">#REF!</definedName>
    <definedName name="XRefCopy97" localSheetId="2" hidden="1">#REF!</definedName>
    <definedName name="XRefCopy97" localSheetId="6" hidden="1">#REF!</definedName>
    <definedName name="XRefCopy97" hidden="1">#REF!</definedName>
    <definedName name="XRefCopy97Row" localSheetId="7" hidden="1">#REF!</definedName>
    <definedName name="XRefCopy97Row" localSheetId="2" hidden="1">#REF!</definedName>
    <definedName name="XRefCopy97Row" localSheetId="6" hidden="1">#REF!</definedName>
    <definedName name="XRefCopy97Row" hidden="1">#REF!</definedName>
    <definedName name="XRefCopy98" localSheetId="7" hidden="1">#REF!</definedName>
    <definedName name="XRefCopy98" localSheetId="2" hidden="1">#REF!</definedName>
    <definedName name="XRefCopy98" localSheetId="6" hidden="1">#REF!</definedName>
    <definedName name="XRefCopy98" hidden="1">#REF!</definedName>
    <definedName name="XRefCopy98Row" localSheetId="7" hidden="1">#REF!</definedName>
    <definedName name="XRefCopy98Row" localSheetId="2" hidden="1">#REF!</definedName>
    <definedName name="XRefCopy98Row" localSheetId="6" hidden="1">#REF!</definedName>
    <definedName name="XRefCopy98Row" hidden="1">#REF!</definedName>
    <definedName name="XRefCopy99" localSheetId="7" hidden="1">#REF!</definedName>
    <definedName name="XRefCopy99" localSheetId="2" hidden="1">#REF!</definedName>
    <definedName name="XRefCopy99" localSheetId="6" hidden="1">#REF!</definedName>
    <definedName name="XRefCopy99" hidden="1">#REF!</definedName>
    <definedName name="XRefCopy99Row" localSheetId="7" hidden="1">#REF!</definedName>
    <definedName name="XRefCopy99Row" localSheetId="2" hidden="1">#REF!</definedName>
    <definedName name="XRefCopy99Row" localSheetId="6" hidden="1">#REF!</definedName>
    <definedName name="XRefCopy99Row" hidden="1">#REF!</definedName>
    <definedName name="XRefCopy9Row" localSheetId="7" hidden="1">#REF!</definedName>
    <definedName name="XRefCopy9Row" localSheetId="2" hidden="1">#REF!</definedName>
    <definedName name="XRefCopy9Row" localSheetId="6" hidden="1">#REF!</definedName>
    <definedName name="XRefCopy9Row" hidden="1">#REF!</definedName>
    <definedName name="XRefCopyRangeCount" hidden="1">4</definedName>
    <definedName name="XRefPaste1" localSheetId="7" hidden="1">#REF!</definedName>
    <definedName name="XRefPaste1" localSheetId="2" hidden="1">#REF!</definedName>
    <definedName name="XRefPaste1" localSheetId="6" hidden="1">#REF!</definedName>
    <definedName name="XRefPaste1" hidden="1">#REF!</definedName>
    <definedName name="XRefPaste10" localSheetId="7" hidden="1">#REF!</definedName>
    <definedName name="XRefPaste10" localSheetId="2" hidden="1">#REF!</definedName>
    <definedName name="XRefPaste10" localSheetId="6" hidden="1">#REF!</definedName>
    <definedName name="XRefPaste10" hidden="1">#REF!</definedName>
    <definedName name="XRefPaste100" localSheetId="7" hidden="1">#REF!</definedName>
    <definedName name="XRefPaste100" localSheetId="2" hidden="1">#REF!</definedName>
    <definedName name="XRefPaste100" localSheetId="6" hidden="1">#REF!</definedName>
    <definedName name="XRefPaste100" hidden="1">#REF!</definedName>
    <definedName name="XRefPaste100Row" localSheetId="7" hidden="1">#REF!</definedName>
    <definedName name="XRefPaste100Row" localSheetId="2" hidden="1">#REF!</definedName>
    <definedName name="XRefPaste100Row" localSheetId="6" hidden="1">#REF!</definedName>
    <definedName name="XRefPaste100Row" hidden="1">#REF!</definedName>
    <definedName name="XRefPaste101" localSheetId="7" hidden="1">#REF!</definedName>
    <definedName name="XRefPaste101" localSheetId="2" hidden="1">#REF!</definedName>
    <definedName name="XRefPaste101" localSheetId="6" hidden="1">#REF!</definedName>
    <definedName name="XRefPaste101" hidden="1">#REF!</definedName>
    <definedName name="XRefPaste101Row" localSheetId="7" hidden="1">#REF!</definedName>
    <definedName name="XRefPaste101Row" localSheetId="2" hidden="1">#REF!</definedName>
    <definedName name="XRefPaste101Row" localSheetId="6" hidden="1">#REF!</definedName>
    <definedName name="XRefPaste101Row" hidden="1">#REF!</definedName>
    <definedName name="XRefPaste102" localSheetId="7" hidden="1">#REF!</definedName>
    <definedName name="XRefPaste102" localSheetId="2" hidden="1">#REF!</definedName>
    <definedName name="XRefPaste102" localSheetId="6" hidden="1">#REF!</definedName>
    <definedName name="XRefPaste102" hidden="1">#REF!</definedName>
    <definedName name="XRefPaste102Row" localSheetId="7" hidden="1">#REF!</definedName>
    <definedName name="XRefPaste102Row" localSheetId="2" hidden="1">#REF!</definedName>
    <definedName name="XRefPaste102Row" localSheetId="6" hidden="1">#REF!</definedName>
    <definedName name="XRefPaste102Row" hidden="1">#REF!</definedName>
    <definedName name="XRefPaste103" localSheetId="7" hidden="1">#REF!</definedName>
    <definedName name="XRefPaste103" localSheetId="2" hidden="1">#REF!</definedName>
    <definedName name="XRefPaste103" localSheetId="6" hidden="1">#REF!</definedName>
    <definedName name="XRefPaste103" hidden="1">#REF!</definedName>
    <definedName name="XRefPaste103Row" localSheetId="7" hidden="1">#REF!</definedName>
    <definedName name="XRefPaste103Row" localSheetId="2" hidden="1">#REF!</definedName>
    <definedName name="XRefPaste103Row" localSheetId="6" hidden="1">#REF!</definedName>
    <definedName name="XRefPaste103Row" hidden="1">#REF!</definedName>
    <definedName name="XRefPaste104" localSheetId="7" hidden="1">#REF!</definedName>
    <definedName name="XRefPaste104" localSheetId="2" hidden="1">#REF!</definedName>
    <definedName name="XRefPaste104" localSheetId="6" hidden="1">#REF!</definedName>
    <definedName name="XRefPaste104" hidden="1">#REF!</definedName>
    <definedName name="XRefPaste104Row" localSheetId="7" hidden="1">#REF!</definedName>
    <definedName name="XRefPaste104Row" localSheetId="2" hidden="1">#REF!</definedName>
    <definedName name="XRefPaste104Row" localSheetId="6" hidden="1">#REF!</definedName>
    <definedName name="XRefPaste104Row" hidden="1">#REF!</definedName>
    <definedName name="XRefPaste105" localSheetId="7" hidden="1">#REF!</definedName>
    <definedName name="XRefPaste105" localSheetId="2" hidden="1">#REF!</definedName>
    <definedName name="XRefPaste105" localSheetId="6" hidden="1">#REF!</definedName>
    <definedName name="XRefPaste105" hidden="1">#REF!</definedName>
    <definedName name="XRefPaste105Row" localSheetId="7" hidden="1">#REF!</definedName>
    <definedName name="XRefPaste105Row" localSheetId="2" hidden="1">#REF!</definedName>
    <definedName name="XRefPaste105Row" localSheetId="6" hidden="1">#REF!</definedName>
    <definedName name="XRefPaste105Row" hidden="1">#REF!</definedName>
    <definedName name="XRefPaste106" localSheetId="7" hidden="1">#REF!</definedName>
    <definedName name="XRefPaste106" localSheetId="2" hidden="1">#REF!</definedName>
    <definedName name="XRefPaste106" localSheetId="6" hidden="1">#REF!</definedName>
    <definedName name="XRefPaste106" hidden="1">#REF!</definedName>
    <definedName name="XRefPaste106Row" localSheetId="7" hidden="1">#REF!</definedName>
    <definedName name="XRefPaste106Row" localSheetId="2" hidden="1">#REF!</definedName>
    <definedName name="XRefPaste106Row" localSheetId="6" hidden="1">#REF!</definedName>
    <definedName name="XRefPaste106Row" hidden="1">#REF!</definedName>
    <definedName name="XRefPaste107" localSheetId="7" hidden="1">#REF!</definedName>
    <definedName name="XRefPaste107" localSheetId="2" hidden="1">#REF!</definedName>
    <definedName name="XRefPaste107" localSheetId="6" hidden="1">#REF!</definedName>
    <definedName name="XRefPaste107" hidden="1">#REF!</definedName>
    <definedName name="XRefPaste107Row" localSheetId="7" hidden="1">#REF!</definedName>
    <definedName name="XRefPaste107Row" localSheetId="2" hidden="1">#REF!</definedName>
    <definedName name="XRefPaste107Row" localSheetId="6" hidden="1">#REF!</definedName>
    <definedName name="XRefPaste107Row" hidden="1">#REF!</definedName>
    <definedName name="XRefPaste108" localSheetId="7" hidden="1">#REF!</definedName>
    <definedName name="XRefPaste108" localSheetId="2" hidden="1">#REF!</definedName>
    <definedName name="XRefPaste108" localSheetId="6" hidden="1">#REF!</definedName>
    <definedName name="XRefPaste108" hidden="1">#REF!</definedName>
    <definedName name="XRefPaste108Row" localSheetId="7" hidden="1">#REF!</definedName>
    <definedName name="XRefPaste108Row" localSheetId="2" hidden="1">#REF!</definedName>
    <definedName name="XRefPaste108Row" localSheetId="6" hidden="1">#REF!</definedName>
    <definedName name="XRefPaste108Row" hidden="1">#REF!</definedName>
    <definedName name="XRefPaste109" localSheetId="7" hidden="1">#REF!</definedName>
    <definedName name="XRefPaste109" localSheetId="2" hidden="1">#REF!</definedName>
    <definedName name="XRefPaste109" localSheetId="6" hidden="1">#REF!</definedName>
    <definedName name="XRefPaste109" hidden="1">#REF!</definedName>
    <definedName name="XRefPaste109Row" localSheetId="7" hidden="1">#REF!</definedName>
    <definedName name="XRefPaste109Row" localSheetId="2" hidden="1">#REF!</definedName>
    <definedName name="XRefPaste109Row" localSheetId="6" hidden="1">#REF!</definedName>
    <definedName name="XRefPaste109Row" hidden="1">#REF!</definedName>
    <definedName name="XRefPaste10Row" localSheetId="7" hidden="1">#REF!</definedName>
    <definedName name="XRefPaste10Row" localSheetId="2" hidden="1">#REF!</definedName>
    <definedName name="XRefPaste10Row" localSheetId="6" hidden="1">#REF!</definedName>
    <definedName name="XRefPaste10Row" hidden="1">#REF!</definedName>
    <definedName name="XRefPaste11" localSheetId="7" hidden="1">#REF!</definedName>
    <definedName name="XRefPaste11" localSheetId="2" hidden="1">#REF!</definedName>
    <definedName name="XRefPaste11" localSheetId="6" hidden="1">#REF!</definedName>
    <definedName name="XRefPaste11" hidden="1">#REF!</definedName>
    <definedName name="XRefPaste110" localSheetId="7" hidden="1">#REF!</definedName>
    <definedName name="XRefPaste110" localSheetId="2" hidden="1">#REF!</definedName>
    <definedName name="XRefPaste110" localSheetId="6" hidden="1">#REF!</definedName>
    <definedName name="XRefPaste110" hidden="1">#REF!</definedName>
    <definedName name="XRefPaste110Row" localSheetId="7" hidden="1">#REF!</definedName>
    <definedName name="XRefPaste110Row" localSheetId="2" hidden="1">#REF!</definedName>
    <definedName name="XRefPaste110Row" localSheetId="6" hidden="1">#REF!</definedName>
    <definedName name="XRefPaste110Row" hidden="1">#REF!</definedName>
    <definedName name="XRefPaste111" localSheetId="7" hidden="1">#REF!</definedName>
    <definedName name="XRefPaste111" localSheetId="2" hidden="1">#REF!</definedName>
    <definedName name="XRefPaste111" localSheetId="6" hidden="1">#REF!</definedName>
    <definedName name="XRefPaste111" hidden="1">#REF!</definedName>
    <definedName name="XRefPaste111Row" localSheetId="7" hidden="1">#REF!</definedName>
    <definedName name="XRefPaste111Row" localSheetId="2" hidden="1">#REF!</definedName>
    <definedName name="XRefPaste111Row" localSheetId="6" hidden="1">#REF!</definedName>
    <definedName name="XRefPaste111Row" hidden="1">#REF!</definedName>
    <definedName name="XRefPaste112" localSheetId="7" hidden="1">#REF!</definedName>
    <definedName name="XRefPaste112" localSheetId="2" hidden="1">#REF!</definedName>
    <definedName name="XRefPaste112" localSheetId="6" hidden="1">#REF!</definedName>
    <definedName name="XRefPaste112" hidden="1">#REF!</definedName>
    <definedName name="XRefPaste112Row" localSheetId="7" hidden="1">#REF!</definedName>
    <definedName name="XRefPaste112Row" localSheetId="2" hidden="1">#REF!</definedName>
    <definedName name="XRefPaste112Row" localSheetId="6" hidden="1">#REF!</definedName>
    <definedName name="XRefPaste112Row" hidden="1">#REF!</definedName>
    <definedName name="XRefPaste113" localSheetId="7" hidden="1">#REF!</definedName>
    <definedName name="XRefPaste113" localSheetId="2" hidden="1">#REF!</definedName>
    <definedName name="XRefPaste113" localSheetId="6" hidden="1">#REF!</definedName>
    <definedName name="XRefPaste113" hidden="1">#REF!</definedName>
    <definedName name="XRefPaste113Row" localSheetId="7" hidden="1">#REF!</definedName>
    <definedName name="XRefPaste113Row" localSheetId="2" hidden="1">#REF!</definedName>
    <definedName name="XRefPaste113Row" localSheetId="6" hidden="1">#REF!</definedName>
    <definedName name="XRefPaste113Row" hidden="1">#REF!</definedName>
    <definedName name="XRefPaste114" localSheetId="7" hidden="1">#REF!</definedName>
    <definedName name="XRefPaste114" localSheetId="2" hidden="1">#REF!</definedName>
    <definedName name="XRefPaste114" localSheetId="6" hidden="1">#REF!</definedName>
    <definedName name="XRefPaste114" hidden="1">#REF!</definedName>
    <definedName name="XRefPaste114Row" localSheetId="7" hidden="1">#REF!</definedName>
    <definedName name="XRefPaste114Row" localSheetId="2" hidden="1">#REF!</definedName>
    <definedName name="XRefPaste114Row" localSheetId="6" hidden="1">#REF!</definedName>
    <definedName name="XRefPaste114Row" hidden="1">#REF!</definedName>
    <definedName name="XRefPaste115" localSheetId="7" hidden="1">#REF!</definedName>
    <definedName name="XRefPaste115" localSheetId="2" hidden="1">#REF!</definedName>
    <definedName name="XRefPaste115" localSheetId="6" hidden="1">#REF!</definedName>
    <definedName name="XRefPaste115" hidden="1">#REF!</definedName>
    <definedName name="XRefPaste115Row" localSheetId="7" hidden="1">#REF!</definedName>
    <definedName name="XRefPaste115Row" localSheetId="2" hidden="1">#REF!</definedName>
    <definedName name="XRefPaste115Row" localSheetId="6" hidden="1">#REF!</definedName>
    <definedName name="XRefPaste115Row" hidden="1">#REF!</definedName>
    <definedName name="XRefPaste116" localSheetId="7" hidden="1">#REF!</definedName>
    <definedName name="XRefPaste116" localSheetId="2" hidden="1">#REF!</definedName>
    <definedName name="XRefPaste116" localSheetId="6" hidden="1">#REF!</definedName>
    <definedName name="XRefPaste116" hidden="1">#REF!</definedName>
    <definedName name="XRefPaste116Row" localSheetId="7" hidden="1">#REF!</definedName>
    <definedName name="XRefPaste116Row" localSheetId="2" hidden="1">#REF!</definedName>
    <definedName name="XRefPaste116Row" localSheetId="6" hidden="1">#REF!</definedName>
    <definedName name="XRefPaste116Row" hidden="1">#REF!</definedName>
    <definedName name="XRefPaste117" localSheetId="7" hidden="1">#REF!</definedName>
    <definedName name="XRefPaste117" localSheetId="2" hidden="1">#REF!</definedName>
    <definedName name="XRefPaste117" localSheetId="6" hidden="1">#REF!</definedName>
    <definedName name="XRefPaste117" hidden="1">#REF!</definedName>
    <definedName name="XRefPaste117Row" localSheetId="7" hidden="1">#REF!</definedName>
    <definedName name="XRefPaste117Row" localSheetId="2" hidden="1">#REF!</definedName>
    <definedName name="XRefPaste117Row" localSheetId="6" hidden="1">#REF!</definedName>
    <definedName name="XRefPaste117Row" hidden="1">#REF!</definedName>
    <definedName name="XRefPaste118" localSheetId="7" hidden="1">#REF!</definedName>
    <definedName name="XRefPaste118" localSheetId="2" hidden="1">#REF!</definedName>
    <definedName name="XRefPaste118" localSheetId="6" hidden="1">#REF!</definedName>
    <definedName name="XRefPaste118" hidden="1">#REF!</definedName>
    <definedName name="XRefPaste118Row" localSheetId="7" hidden="1">#REF!</definedName>
    <definedName name="XRefPaste118Row" localSheetId="2" hidden="1">#REF!</definedName>
    <definedName name="XRefPaste118Row" localSheetId="6" hidden="1">#REF!</definedName>
    <definedName name="XRefPaste118Row" hidden="1">#REF!</definedName>
    <definedName name="XRefPaste119" localSheetId="7" hidden="1">#REF!</definedName>
    <definedName name="XRefPaste119" localSheetId="2" hidden="1">#REF!</definedName>
    <definedName name="XRefPaste119" localSheetId="6" hidden="1">#REF!</definedName>
    <definedName name="XRefPaste119" hidden="1">#REF!</definedName>
    <definedName name="XRefPaste119Row" localSheetId="7" hidden="1">#REF!</definedName>
    <definedName name="XRefPaste119Row" localSheetId="2" hidden="1">#REF!</definedName>
    <definedName name="XRefPaste119Row" localSheetId="6" hidden="1">#REF!</definedName>
    <definedName name="XRefPaste119Row" hidden="1">#REF!</definedName>
    <definedName name="XRefPaste11Row" localSheetId="7" hidden="1">#REF!</definedName>
    <definedName name="XRefPaste11Row" localSheetId="2" hidden="1">#REF!</definedName>
    <definedName name="XRefPaste11Row" localSheetId="6" hidden="1">#REF!</definedName>
    <definedName name="XRefPaste11Row" hidden="1">#REF!</definedName>
    <definedName name="XRefPaste12" localSheetId="7" hidden="1">#REF!</definedName>
    <definedName name="XRefPaste12" localSheetId="2" hidden="1">#REF!</definedName>
    <definedName name="XRefPaste12" localSheetId="6" hidden="1">#REF!</definedName>
    <definedName name="XRefPaste12" hidden="1">#REF!</definedName>
    <definedName name="XRefPaste120" localSheetId="7" hidden="1">#REF!</definedName>
    <definedName name="XRefPaste120" localSheetId="2" hidden="1">#REF!</definedName>
    <definedName name="XRefPaste120" localSheetId="6" hidden="1">#REF!</definedName>
    <definedName name="XRefPaste120" hidden="1">#REF!</definedName>
    <definedName name="XRefPaste120Row" localSheetId="7" hidden="1">#REF!</definedName>
    <definedName name="XRefPaste120Row" localSheetId="2" hidden="1">#REF!</definedName>
    <definedName name="XRefPaste120Row" localSheetId="6" hidden="1">#REF!</definedName>
    <definedName name="XRefPaste120Row" hidden="1">#REF!</definedName>
    <definedName name="XRefPaste121" localSheetId="7" hidden="1">#REF!</definedName>
    <definedName name="XRefPaste121" localSheetId="2" hidden="1">#REF!</definedName>
    <definedName name="XRefPaste121" localSheetId="6" hidden="1">#REF!</definedName>
    <definedName name="XRefPaste121" hidden="1">#REF!</definedName>
    <definedName name="XRefPaste121Row" localSheetId="7" hidden="1">#REF!</definedName>
    <definedName name="XRefPaste121Row" localSheetId="2" hidden="1">#REF!</definedName>
    <definedName name="XRefPaste121Row" localSheetId="6" hidden="1">#REF!</definedName>
    <definedName name="XRefPaste121Row" hidden="1">#REF!</definedName>
    <definedName name="XRefPaste122" localSheetId="7" hidden="1">#REF!</definedName>
    <definedName name="XRefPaste122" localSheetId="2" hidden="1">#REF!</definedName>
    <definedName name="XRefPaste122" localSheetId="6" hidden="1">#REF!</definedName>
    <definedName name="XRefPaste122" hidden="1">#REF!</definedName>
    <definedName name="XRefPaste122Row" localSheetId="7" hidden="1">#REF!</definedName>
    <definedName name="XRefPaste122Row" localSheetId="2" hidden="1">#REF!</definedName>
    <definedName name="XRefPaste122Row" localSheetId="6" hidden="1">#REF!</definedName>
    <definedName name="XRefPaste122Row" hidden="1">#REF!</definedName>
    <definedName name="XRefPaste123" localSheetId="7" hidden="1">#REF!</definedName>
    <definedName name="XRefPaste123" localSheetId="2" hidden="1">#REF!</definedName>
    <definedName name="XRefPaste123" localSheetId="6" hidden="1">#REF!</definedName>
    <definedName name="XRefPaste123" hidden="1">#REF!</definedName>
    <definedName name="XRefPaste123Row" localSheetId="7" hidden="1">#REF!</definedName>
    <definedName name="XRefPaste123Row" localSheetId="2" hidden="1">#REF!</definedName>
    <definedName name="XRefPaste123Row" localSheetId="6" hidden="1">#REF!</definedName>
    <definedName name="XRefPaste123Row" hidden="1">#REF!</definedName>
    <definedName name="XRefPaste124" localSheetId="7" hidden="1">#REF!</definedName>
    <definedName name="XRefPaste124" localSheetId="2" hidden="1">#REF!</definedName>
    <definedName name="XRefPaste124" localSheetId="6" hidden="1">#REF!</definedName>
    <definedName name="XRefPaste124" hidden="1">#REF!</definedName>
    <definedName name="XRefPaste124Row" localSheetId="7" hidden="1">#REF!</definedName>
    <definedName name="XRefPaste124Row" localSheetId="2" hidden="1">#REF!</definedName>
    <definedName name="XRefPaste124Row" localSheetId="6" hidden="1">#REF!</definedName>
    <definedName name="XRefPaste124Row" hidden="1">#REF!</definedName>
    <definedName name="XRefPaste125" localSheetId="7" hidden="1">#REF!</definedName>
    <definedName name="XRefPaste125" localSheetId="2" hidden="1">#REF!</definedName>
    <definedName name="XRefPaste125" localSheetId="6" hidden="1">#REF!</definedName>
    <definedName name="XRefPaste125" hidden="1">#REF!</definedName>
    <definedName name="XRefPaste125Row" localSheetId="7" hidden="1">#REF!</definedName>
    <definedName name="XRefPaste125Row" localSheetId="2" hidden="1">#REF!</definedName>
    <definedName name="XRefPaste125Row" localSheetId="6" hidden="1">#REF!</definedName>
    <definedName name="XRefPaste125Row" hidden="1">#REF!</definedName>
    <definedName name="XRefPaste126" localSheetId="7" hidden="1">#REF!</definedName>
    <definedName name="XRefPaste126" localSheetId="2" hidden="1">#REF!</definedName>
    <definedName name="XRefPaste126" localSheetId="6" hidden="1">#REF!</definedName>
    <definedName name="XRefPaste126" hidden="1">#REF!</definedName>
    <definedName name="XRefPaste126Row" localSheetId="7" hidden="1">#REF!</definedName>
    <definedName name="XRefPaste126Row" localSheetId="2" hidden="1">#REF!</definedName>
    <definedName name="XRefPaste126Row" localSheetId="6" hidden="1">#REF!</definedName>
    <definedName name="XRefPaste126Row" hidden="1">#REF!</definedName>
    <definedName name="XRefPaste127" localSheetId="7" hidden="1">#REF!</definedName>
    <definedName name="XRefPaste127" localSheetId="2" hidden="1">#REF!</definedName>
    <definedName name="XRefPaste127" localSheetId="6" hidden="1">#REF!</definedName>
    <definedName name="XRefPaste127" hidden="1">#REF!</definedName>
    <definedName name="XRefPaste127Row" localSheetId="7" hidden="1">#REF!</definedName>
    <definedName name="XRefPaste127Row" localSheetId="2" hidden="1">#REF!</definedName>
    <definedName name="XRefPaste127Row" localSheetId="6" hidden="1">#REF!</definedName>
    <definedName name="XRefPaste127Row" hidden="1">#REF!</definedName>
    <definedName name="XRefPaste128" localSheetId="7" hidden="1">#REF!</definedName>
    <definedName name="XRefPaste128" localSheetId="2" hidden="1">#REF!</definedName>
    <definedName name="XRefPaste128" localSheetId="6" hidden="1">#REF!</definedName>
    <definedName name="XRefPaste128" hidden="1">#REF!</definedName>
    <definedName name="XRefPaste128Row" localSheetId="7" hidden="1">#REF!</definedName>
    <definedName name="XRefPaste128Row" localSheetId="2" hidden="1">#REF!</definedName>
    <definedName name="XRefPaste128Row" localSheetId="6" hidden="1">#REF!</definedName>
    <definedName name="XRefPaste128Row" hidden="1">#REF!</definedName>
    <definedName name="XRefPaste129" localSheetId="7" hidden="1">#REF!</definedName>
    <definedName name="XRefPaste129" localSheetId="2" hidden="1">#REF!</definedName>
    <definedName name="XRefPaste129" localSheetId="6" hidden="1">#REF!</definedName>
    <definedName name="XRefPaste129" hidden="1">#REF!</definedName>
    <definedName name="XRefPaste129Row" localSheetId="7" hidden="1">#REF!</definedName>
    <definedName name="XRefPaste129Row" localSheetId="2" hidden="1">#REF!</definedName>
    <definedName name="XRefPaste129Row" localSheetId="6" hidden="1">#REF!</definedName>
    <definedName name="XRefPaste129Row" hidden="1">#REF!</definedName>
    <definedName name="XRefPaste12Row" localSheetId="7" hidden="1">#REF!</definedName>
    <definedName name="XRefPaste12Row" localSheetId="2" hidden="1">#REF!</definedName>
    <definedName name="XRefPaste12Row" localSheetId="6" hidden="1">#REF!</definedName>
    <definedName name="XRefPaste12Row" hidden="1">#REF!</definedName>
    <definedName name="XRefPaste13" localSheetId="7" hidden="1">[59]Aguinaldos!#REF!</definedName>
    <definedName name="XRefPaste13" localSheetId="2" hidden="1">[59]Aguinaldos!#REF!</definedName>
    <definedName name="XRefPaste13" localSheetId="6" hidden="1">[59]Aguinaldos!#REF!</definedName>
    <definedName name="XRefPaste13" hidden="1">[59]Aguinaldos!#REF!</definedName>
    <definedName name="XRefPaste130" localSheetId="7" hidden="1">#REF!</definedName>
    <definedName name="XRefPaste130" localSheetId="2" hidden="1">#REF!</definedName>
    <definedName name="XRefPaste130" localSheetId="6" hidden="1">#REF!</definedName>
    <definedName name="XRefPaste130" hidden="1">#REF!</definedName>
    <definedName name="XRefPaste130Row" localSheetId="7" hidden="1">#REF!</definedName>
    <definedName name="XRefPaste130Row" localSheetId="2" hidden="1">#REF!</definedName>
    <definedName name="XRefPaste130Row" localSheetId="6" hidden="1">#REF!</definedName>
    <definedName name="XRefPaste130Row" hidden="1">#REF!</definedName>
    <definedName name="XRefPaste131" localSheetId="7" hidden="1">#REF!</definedName>
    <definedName name="XRefPaste131" localSheetId="2" hidden="1">#REF!</definedName>
    <definedName name="XRefPaste131" localSheetId="6" hidden="1">#REF!</definedName>
    <definedName name="XRefPaste131" hidden="1">#REF!</definedName>
    <definedName name="XRefPaste131Row" localSheetId="7" hidden="1">#REF!</definedName>
    <definedName name="XRefPaste131Row" localSheetId="2" hidden="1">#REF!</definedName>
    <definedName name="XRefPaste131Row" localSheetId="6" hidden="1">#REF!</definedName>
    <definedName name="XRefPaste131Row" hidden="1">#REF!</definedName>
    <definedName name="XRefPaste132" localSheetId="7" hidden="1">#REF!</definedName>
    <definedName name="XRefPaste132" localSheetId="2" hidden="1">#REF!</definedName>
    <definedName name="XRefPaste132" localSheetId="6" hidden="1">#REF!</definedName>
    <definedName name="XRefPaste132" hidden="1">#REF!</definedName>
    <definedName name="XRefPaste132Row" localSheetId="7" hidden="1">#REF!</definedName>
    <definedName name="XRefPaste132Row" localSheetId="2" hidden="1">#REF!</definedName>
    <definedName name="XRefPaste132Row" localSheetId="6" hidden="1">#REF!</definedName>
    <definedName name="XRefPaste132Row" hidden="1">#REF!</definedName>
    <definedName name="XRefPaste133" localSheetId="7" hidden="1">#REF!</definedName>
    <definedName name="XRefPaste133" localSheetId="2" hidden="1">#REF!</definedName>
    <definedName name="XRefPaste133" localSheetId="6" hidden="1">#REF!</definedName>
    <definedName name="XRefPaste133" hidden="1">#REF!</definedName>
    <definedName name="XRefPaste133Row" localSheetId="7" hidden="1">#REF!</definedName>
    <definedName name="XRefPaste133Row" localSheetId="2" hidden="1">#REF!</definedName>
    <definedName name="XRefPaste133Row" localSheetId="6" hidden="1">#REF!</definedName>
    <definedName name="XRefPaste133Row" hidden="1">#REF!</definedName>
    <definedName name="XRefPaste134" localSheetId="7" hidden="1">#REF!</definedName>
    <definedName name="XRefPaste134" localSheetId="2" hidden="1">#REF!</definedName>
    <definedName name="XRefPaste134" localSheetId="6" hidden="1">#REF!</definedName>
    <definedName name="XRefPaste134" hidden="1">#REF!</definedName>
    <definedName name="XRefPaste134Row" localSheetId="7" hidden="1">#REF!</definedName>
    <definedName name="XRefPaste134Row" localSheetId="2" hidden="1">#REF!</definedName>
    <definedName name="XRefPaste134Row" localSheetId="6" hidden="1">#REF!</definedName>
    <definedName name="XRefPaste134Row" hidden="1">#REF!</definedName>
    <definedName name="XRefPaste135" localSheetId="7" hidden="1">#REF!</definedName>
    <definedName name="XRefPaste135" localSheetId="2" hidden="1">#REF!</definedName>
    <definedName name="XRefPaste135" localSheetId="6" hidden="1">#REF!</definedName>
    <definedName name="XRefPaste135" hidden="1">#REF!</definedName>
    <definedName name="XRefPaste135Row" localSheetId="7" hidden="1">#REF!</definedName>
    <definedName name="XRefPaste135Row" localSheetId="2" hidden="1">#REF!</definedName>
    <definedName name="XRefPaste135Row" localSheetId="6" hidden="1">#REF!</definedName>
    <definedName name="XRefPaste135Row" hidden="1">#REF!</definedName>
    <definedName name="XRefPaste136" localSheetId="7" hidden="1">#REF!</definedName>
    <definedName name="XRefPaste136" localSheetId="2" hidden="1">#REF!</definedName>
    <definedName name="XRefPaste136" localSheetId="6" hidden="1">#REF!</definedName>
    <definedName name="XRefPaste136" hidden="1">#REF!</definedName>
    <definedName name="XRefPaste136Row" localSheetId="7" hidden="1">#REF!</definedName>
    <definedName name="XRefPaste136Row" localSheetId="2" hidden="1">#REF!</definedName>
    <definedName name="XRefPaste136Row" localSheetId="6" hidden="1">#REF!</definedName>
    <definedName name="XRefPaste136Row" hidden="1">#REF!</definedName>
    <definedName name="XRefPaste137" localSheetId="7" hidden="1">#REF!</definedName>
    <definedName name="XRefPaste137" localSheetId="2" hidden="1">#REF!</definedName>
    <definedName name="XRefPaste137" localSheetId="6" hidden="1">#REF!</definedName>
    <definedName name="XRefPaste137" hidden="1">#REF!</definedName>
    <definedName name="XRefPaste137Row" localSheetId="7" hidden="1">#REF!</definedName>
    <definedName name="XRefPaste137Row" localSheetId="2" hidden="1">#REF!</definedName>
    <definedName name="XRefPaste137Row" localSheetId="6" hidden="1">#REF!</definedName>
    <definedName name="XRefPaste137Row" hidden="1">#REF!</definedName>
    <definedName name="XRefPaste138" localSheetId="7" hidden="1">#REF!</definedName>
    <definedName name="XRefPaste138" localSheetId="2" hidden="1">#REF!</definedName>
    <definedName name="XRefPaste138" localSheetId="6" hidden="1">#REF!</definedName>
    <definedName name="XRefPaste138" hidden="1">#REF!</definedName>
    <definedName name="XRefPaste138Row" localSheetId="7" hidden="1">#REF!</definedName>
    <definedName name="XRefPaste138Row" localSheetId="2" hidden="1">#REF!</definedName>
    <definedName name="XRefPaste138Row" localSheetId="6" hidden="1">#REF!</definedName>
    <definedName name="XRefPaste138Row" hidden="1">#REF!</definedName>
    <definedName name="XRefPaste139" localSheetId="7" hidden="1">#REF!</definedName>
    <definedName name="XRefPaste139" localSheetId="2" hidden="1">#REF!</definedName>
    <definedName name="XRefPaste139" localSheetId="6" hidden="1">#REF!</definedName>
    <definedName name="XRefPaste139" hidden="1">#REF!</definedName>
    <definedName name="XRefPaste139Row" localSheetId="7" hidden="1">#REF!</definedName>
    <definedName name="XRefPaste139Row" localSheetId="2" hidden="1">#REF!</definedName>
    <definedName name="XRefPaste139Row" localSheetId="6" hidden="1">#REF!</definedName>
    <definedName name="XRefPaste139Row" hidden="1">#REF!</definedName>
    <definedName name="XRefPaste13Row" localSheetId="7" hidden="1">#REF!</definedName>
    <definedName name="XRefPaste13Row" localSheetId="2" hidden="1">#REF!</definedName>
    <definedName name="XRefPaste13Row" localSheetId="6" hidden="1">#REF!</definedName>
    <definedName name="XRefPaste13Row" hidden="1">#REF!</definedName>
    <definedName name="XRefPaste14" localSheetId="7" hidden="1">[59]Aguinaldos!#REF!</definedName>
    <definedName name="XRefPaste14" localSheetId="2" hidden="1">[59]Aguinaldos!#REF!</definedName>
    <definedName name="XRefPaste14" localSheetId="6" hidden="1">[59]Aguinaldos!#REF!</definedName>
    <definedName name="XRefPaste14" hidden="1">[59]Aguinaldos!#REF!</definedName>
    <definedName name="XRefPaste140" localSheetId="7" hidden="1">#REF!</definedName>
    <definedName name="XRefPaste140" localSheetId="2" hidden="1">#REF!</definedName>
    <definedName name="XRefPaste140" localSheetId="6" hidden="1">#REF!</definedName>
    <definedName name="XRefPaste140" hidden="1">#REF!</definedName>
    <definedName name="XRefPaste140Row" localSheetId="7" hidden="1">#REF!</definedName>
    <definedName name="XRefPaste140Row" localSheetId="2" hidden="1">#REF!</definedName>
    <definedName name="XRefPaste140Row" localSheetId="6" hidden="1">#REF!</definedName>
    <definedName name="XRefPaste140Row" hidden="1">#REF!</definedName>
    <definedName name="XRefPaste141" localSheetId="7" hidden="1">#REF!</definedName>
    <definedName name="XRefPaste141" localSheetId="2" hidden="1">#REF!</definedName>
    <definedName name="XRefPaste141" localSheetId="6" hidden="1">#REF!</definedName>
    <definedName name="XRefPaste141" hidden="1">#REF!</definedName>
    <definedName name="XRefPaste141Row" localSheetId="7" hidden="1">#REF!</definedName>
    <definedName name="XRefPaste141Row" localSheetId="2" hidden="1">#REF!</definedName>
    <definedName name="XRefPaste141Row" localSheetId="6" hidden="1">#REF!</definedName>
    <definedName name="XRefPaste141Row" hidden="1">#REF!</definedName>
    <definedName name="XRefPaste142" localSheetId="7" hidden="1">#REF!</definedName>
    <definedName name="XRefPaste142" localSheetId="2" hidden="1">#REF!</definedName>
    <definedName name="XRefPaste142" localSheetId="6" hidden="1">#REF!</definedName>
    <definedName name="XRefPaste142" hidden="1">#REF!</definedName>
    <definedName name="XRefPaste142Row" localSheetId="7" hidden="1">#REF!</definedName>
    <definedName name="XRefPaste142Row" localSheetId="2" hidden="1">#REF!</definedName>
    <definedName name="XRefPaste142Row" localSheetId="6" hidden="1">#REF!</definedName>
    <definedName name="XRefPaste142Row" hidden="1">#REF!</definedName>
    <definedName name="XRefPaste143" localSheetId="7" hidden="1">#REF!</definedName>
    <definedName name="XRefPaste143" localSheetId="2" hidden="1">#REF!</definedName>
    <definedName name="XRefPaste143" localSheetId="6" hidden="1">#REF!</definedName>
    <definedName name="XRefPaste143" hidden="1">#REF!</definedName>
    <definedName name="XRefPaste143Row" localSheetId="7" hidden="1">#REF!</definedName>
    <definedName name="XRefPaste143Row" localSheetId="2" hidden="1">#REF!</definedName>
    <definedName name="XRefPaste143Row" localSheetId="6" hidden="1">#REF!</definedName>
    <definedName name="XRefPaste143Row" hidden="1">#REF!</definedName>
    <definedName name="XRefPaste144" localSheetId="7" hidden="1">#REF!</definedName>
    <definedName name="XRefPaste144" localSheetId="2" hidden="1">#REF!</definedName>
    <definedName name="XRefPaste144" localSheetId="6" hidden="1">#REF!</definedName>
    <definedName name="XRefPaste144" hidden="1">#REF!</definedName>
    <definedName name="XRefPaste144Row" localSheetId="7" hidden="1">#REF!</definedName>
    <definedName name="XRefPaste144Row" localSheetId="2" hidden="1">#REF!</definedName>
    <definedName name="XRefPaste144Row" localSheetId="6" hidden="1">#REF!</definedName>
    <definedName name="XRefPaste144Row" hidden="1">#REF!</definedName>
    <definedName name="XRefPaste145" localSheetId="7" hidden="1">#REF!</definedName>
    <definedName name="XRefPaste145" localSheetId="2" hidden="1">#REF!</definedName>
    <definedName name="XRefPaste145" localSheetId="6" hidden="1">#REF!</definedName>
    <definedName name="XRefPaste145" hidden="1">#REF!</definedName>
    <definedName name="XRefPaste145Row" localSheetId="7" hidden="1">#REF!</definedName>
    <definedName name="XRefPaste145Row" localSheetId="2" hidden="1">#REF!</definedName>
    <definedName name="XRefPaste145Row" localSheetId="6" hidden="1">#REF!</definedName>
    <definedName name="XRefPaste145Row" hidden="1">#REF!</definedName>
    <definedName name="XRefPaste146" localSheetId="7" hidden="1">#REF!</definedName>
    <definedName name="XRefPaste146" localSheetId="2" hidden="1">#REF!</definedName>
    <definedName name="XRefPaste146" localSheetId="6" hidden="1">#REF!</definedName>
    <definedName name="XRefPaste146" hidden="1">#REF!</definedName>
    <definedName name="XRefPaste146Row" localSheetId="7" hidden="1">#REF!</definedName>
    <definedName name="XRefPaste146Row" localSheetId="2" hidden="1">#REF!</definedName>
    <definedName name="XRefPaste146Row" localSheetId="6" hidden="1">#REF!</definedName>
    <definedName name="XRefPaste146Row" hidden="1">#REF!</definedName>
    <definedName name="XRefPaste147" localSheetId="7" hidden="1">#REF!</definedName>
    <definedName name="XRefPaste147" localSheetId="2" hidden="1">#REF!</definedName>
    <definedName name="XRefPaste147" localSheetId="6" hidden="1">#REF!</definedName>
    <definedName name="XRefPaste147" hidden="1">#REF!</definedName>
    <definedName name="XRefPaste147Row" localSheetId="7" hidden="1">#REF!</definedName>
    <definedName name="XRefPaste147Row" localSheetId="2" hidden="1">#REF!</definedName>
    <definedName name="XRefPaste147Row" localSheetId="6" hidden="1">#REF!</definedName>
    <definedName name="XRefPaste147Row" hidden="1">#REF!</definedName>
    <definedName name="XRefPaste148" localSheetId="7" hidden="1">#REF!</definedName>
    <definedName name="XRefPaste148" localSheetId="2" hidden="1">#REF!</definedName>
    <definedName name="XRefPaste148" localSheetId="6" hidden="1">#REF!</definedName>
    <definedName name="XRefPaste148" hidden="1">#REF!</definedName>
    <definedName name="XRefPaste148Row" localSheetId="7" hidden="1">#REF!</definedName>
    <definedName name="XRefPaste148Row" localSheetId="2" hidden="1">#REF!</definedName>
    <definedName name="XRefPaste148Row" localSheetId="6" hidden="1">#REF!</definedName>
    <definedName name="XRefPaste148Row" hidden="1">#REF!</definedName>
    <definedName name="XRefPaste14Row" localSheetId="7" hidden="1">#REF!</definedName>
    <definedName name="XRefPaste14Row" localSheetId="2" hidden="1">#REF!</definedName>
    <definedName name="XRefPaste14Row" localSheetId="6" hidden="1">#REF!</definedName>
    <definedName name="XRefPaste14Row" hidden="1">#REF!</definedName>
    <definedName name="XRefPaste15" localSheetId="7" hidden="1">#REF!</definedName>
    <definedName name="XRefPaste15" localSheetId="2" hidden="1">#REF!</definedName>
    <definedName name="XRefPaste15" localSheetId="6" hidden="1">#REF!</definedName>
    <definedName name="XRefPaste15" hidden="1">#REF!</definedName>
    <definedName name="XRefPaste15Row" localSheetId="7" hidden="1">#REF!</definedName>
    <definedName name="XRefPaste15Row" localSheetId="2" hidden="1">#REF!</definedName>
    <definedName name="XRefPaste15Row" localSheetId="6" hidden="1">#REF!</definedName>
    <definedName name="XRefPaste15Row" hidden="1">#REF!</definedName>
    <definedName name="XRefPaste16" localSheetId="7" hidden="1">#REF!</definedName>
    <definedName name="XRefPaste16" localSheetId="2" hidden="1">#REF!</definedName>
    <definedName name="XRefPaste16" localSheetId="6" hidden="1">#REF!</definedName>
    <definedName name="XRefPaste16" hidden="1">#REF!</definedName>
    <definedName name="XRefPaste16Row" localSheetId="7" hidden="1">[65]XREF!#REF!</definedName>
    <definedName name="XRefPaste16Row" localSheetId="2" hidden="1">[65]XREF!#REF!</definedName>
    <definedName name="XRefPaste16Row" localSheetId="6" hidden="1">[65]XREF!#REF!</definedName>
    <definedName name="XRefPaste16Row" hidden="1">[65]XREF!#REF!</definedName>
    <definedName name="XRefPaste17" localSheetId="7" hidden="1">#REF!</definedName>
    <definedName name="XRefPaste17" localSheetId="2" hidden="1">#REF!</definedName>
    <definedName name="XRefPaste17" localSheetId="6" hidden="1">#REF!</definedName>
    <definedName name="XRefPaste17" hidden="1">#REF!</definedName>
    <definedName name="XRefPaste17Row" localSheetId="7" hidden="1">#REF!</definedName>
    <definedName name="XRefPaste17Row" localSheetId="2" hidden="1">#REF!</definedName>
    <definedName name="XRefPaste17Row" localSheetId="6" hidden="1">#REF!</definedName>
    <definedName name="XRefPaste17Row" hidden="1">#REF!</definedName>
    <definedName name="XRefPaste18" localSheetId="7" hidden="1">#REF!</definedName>
    <definedName name="XRefPaste18" localSheetId="2" hidden="1">#REF!</definedName>
    <definedName name="XRefPaste18" localSheetId="6" hidden="1">#REF!</definedName>
    <definedName name="XRefPaste18" hidden="1">#REF!</definedName>
    <definedName name="XRefPaste18Row" localSheetId="7" hidden="1">#REF!</definedName>
    <definedName name="XRefPaste18Row" localSheetId="2" hidden="1">#REF!</definedName>
    <definedName name="XRefPaste18Row" localSheetId="6" hidden="1">#REF!</definedName>
    <definedName name="XRefPaste18Row" hidden="1">#REF!</definedName>
    <definedName name="XRefPaste19" localSheetId="7" hidden="1">#REF!</definedName>
    <definedName name="XRefPaste19" localSheetId="2" hidden="1">#REF!</definedName>
    <definedName name="XRefPaste19" localSheetId="6" hidden="1">#REF!</definedName>
    <definedName name="XRefPaste19" hidden="1">#REF!</definedName>
    <definedName name="XRefPaste19Row" localSheetId="7" hidden="1">#REF!</definedName>
    <definedName name="XRefPaste19Row" localSheetId="2" hidden="1">#REF!</definedName>
    <definedName name="XRefPaste19Row" localSheetId="6" hidden="1">#REF!</definedName>
    <definedName name="XRefPaste19Row" hidden="1">#REF!</definedName>
    <definedName name="XRefPaste1Row" localSheetId="7" hidden="1">#REF!</definedName>
    <definedName name="XRefPaste1Row" localSheetId="2" hidden="1">#REF!</definedName>
    <definedName name="XRefPaste1Row" localSheetId="6" hidden="1">#REF!</definedName>
    <definedName name="XRefPaste1Row" hidden="1">#REF!</definedName>
    <definedName name="XRefPaste2" hidden="1">'[63]Ventas vs Costo EERR'!$C$19</definedName>
    <definedName name="XRefPaste20" localSheetId="7" hidden="1">#REF!</definedName>
    <definedName name="XRefPaste20" localSheetId="2" hidden="1">#REF!</definedName>
    <definedName name="XRefPaste20" localSheetId="6" hidden="1">#REF!</definedName>
    <definedName name="XRefPaste20" hidden="1">#REF!</definedName>
    <definedName name="XRefPaste20Row" localSheetId="7" hidden="1">[57]XREF!#REF!</definedName>
    <definedName name="XRefPaste20Row" localSheetId="2" hidden="1">[57]XREF!#REF!</definedName>
    <definedName name="XRefPaste20Row" localSheetId="6" hidden="1">[57]XREF!#REF!</definedName>
    <definedName name="XRefPaste20Row" hidden="1">[57]XREF!#REF!</definedName>
    <definedName name="XRefPaste21" localSheetId="7" hidden="1">#REF!</definedName>
    <definedName name="XRefPaste21" localSheetId="2" hidden="1">#REF!</definedName>
    <definedName name="XRefPaste21" localSheetId="6" hidden="1">#REF!</definedName>
    <definedName name="XRefPaste21" hidden="1">#REF!</definedName>
    <definedName name="XRefPaste21Row" localSheetId="7" hidden="1">#REF!</definedName>
    <definedName name="XRefPaste21Row" localSheetId="2" hidden="1">#REF!</definedName>
    <definedName name="XRefPaste21Row" localSheetId="6" hidden="1">#REF!</definedName>
    <definedName name="XRefPaste21Row" hidden="1">#REF!</definedName>
    <definedName name="XRefPaste22" localSheetId="7" hidden="1">#REF!</definedName>
    <definedName name="XRefPaste22" localSheetId="2" hidden="1">#REF!</definedName>
    <definedName name="XRefPaste22" localSheetId="6" hidden="1">#REF!</definedName>
    <definedName name="XRefPaste22" hidden="1">#REF!</definedName>
    <definedName name="XRefPaste22Row" localSheetId="7" hidden="1">[57]XREF!#REF!</definedName>
    <definedName name="XRefPaste22Row" localSheetId="2" hidden="1">[57]XREF!#REF!</definedName>
    <definedName name="XRefPaste22Row" localSheetId="6" hidden="1">[57]XREF!#REF!</definedName>
    <definedName name="XRefPaste22Row" hidden="1">[57]XREF!#REF!</definedName>
    <definedName name="XRefPaste23" localSheetId="7" hidden="1">#REF!</definedName>
    <definedName name="XRefPaste23" localSheetId="2" hidden="1">#REF!</definedName>
    <definedName name="XRefPaste23" localSheetId="6" hidden="1">#REF!</definedName>
    <definedName name="XRefPaste23" hidden="1">#REF!</definedName>
    <definedName name="XRefPaste23Row" localSheetId="7" hidden="1">[57]XREF!#REF!</definedName>
    <definedName name="XRefPaste23Row" localSheetId="2" hidden="1">[57]XREF!#REF!</definedName>
    <definedName name="XRefPaste23Row" localSheetId="6" hidden="1">[57]XREF!#REF!</definedName>
    <definedName name="XRefPaste23Row" hidden="1">[57]XREF!#REF!</definedName>
    <definedName name="XRefPaste24" localSheetId="7" hidden="1">#REF!</definedName>
    <definedName name="XRefPaste24" localSheetId="2" hidden="1">#REF!</definedName>
    <definedName name="XRefPaste24" localSheetId="6" hidden="1">#REF!</definedName>
    <definedName name="XRefPaste24" hidden="1">#REF!</definedName>
    <definedName name="XRefPaste24Row" localSheetId="7" hidden="1">#REF!</definedName>
    <definedName name="XRefPaste24Row" localSheetId="2" hidden="1">#REF!</definedName>
    <definedName name="XRefPaste24Row" localSheetId="6" hidden="1">#REF!</definedName>
    <definedName name="XRefPaste24Row" hidden="1">#REF!</definedName>
    <definedName name="XRefPaste25" localSheetId="7" hidden="1">#REF!</definedName>
    <definedName name="XRefPaste25" localSheetId="2" hidden="1">#REF!</definedName>
    <definedName name="XRefPaste25" localSheetId="6" hidden="1">#REF!</definedName>
    <definedName name="XRefPaste25" hidden="1">#REF!</definedName>
    <definedName name="XRefPaste25Row" localSheetId="7" hidden="1">#REF!</definedName>
    <definedName name="XRefPaste25Row" localSheetId="2" hidden="1">#REF!</definedName>
    <definedName name="XRefPaste25Row" localSheetId="6" hidden="1">#REF!</definedName>
    <definedName name="XRefPaste25Row" hidden="1">#REF!</definedName>
    <definedName name="XRefPaste26" localSheetId="7" hidden="1">#REF!</definedName>
    <definedName name="XRefPaste26" localSheetId="2" hidden="1">#REF!</definedName>
    <definedName name="XRefPaste26" localSheetId="6" hidden="1">#REF!</definedName>
    <definedName name="XRefPaste26" hidden="1">#REF!</definedName>
    <definedName name="XRefPaste26Row" localSheetId="7" hidden="1">#REF!</definedName>
    <definedName name="XRefPaste26Row" localSheetId="2" hidden="1">#REF!</definedName>
    <definedName name="XRefPaste26Row" localSheetId="6" hidden="1">#REF!</definedName>
    <definedName name="XRefPaste26Row" hidden="1">#REF!</definedName>
    <definedName name="XRefPaste27" localSheetId="7" hidden="1">#REF!</definedName>
    <definedName name="XRefPaste27" localSheetId="2" hidden="1">#REF!</definedName>
    <definedName name="XRefPaste27" localSheetId="6" hidden="1">#REF!</definedName>
    <definedName name="XRefPaste27" hidden="1">#REF!</definedName>
    <definedName name="XRefPaste27Row" localSheetId="7" hidden="1">#REF!</definedName>
    <definedName name="XRefPaste27Row" localSheetId="2" hidden="1">#REF!</definedName>
    <definedName name="XRefPaste27Row" localSheetId="6" hidden="1">#REF!</definedName>
    <definedName name="XRefPaste27Row" hidden="1">#REF!</definedName>
    <definedName name="XRefPaste28" localSheetId="7" hidden="1">#REF!</definedName>
    <definedName name="XRefPaste28" localSheetId="2" hidden="1">#REF!</definedName>
    <definedName name="XRefPaste28" localSheetId="6" hidden="1">#REF!</definedName>
    <definedName name="XRefPaste28" hidden="1">#REF!</definedName>
    <definedName name="XRefPaste28Row" localSheetId="7" hidden="1">#REF!</definedName>
    <definedName name="XRefPaste28Row" localSheetId="2" hidden="1">#REF!</definedName>
    <definedName name="XRefPaste28Row" localSheetId="6" hidden="1">#REF!</definedName>
    <definedName name="XRefPaste28Row" hidden="1">#REF!</definedName>
    <definedName name="XRefPaste29" localSheetId="7" hidden="1">#REF!</definedName>
    <definedName name="XRefPaste29" localSheetId="2" hidden="1">#REF!</definedName>
    <definedName name="XRefPaste29" localSheetId="6" hidden="1">#REF!</definedName>
    <definedName name="XRefPaste29" hidden="1">#REF!</definedName>
    <definedName name="XRefPaste29Row" localSheetId="7" hidden="1">#REF!</definedName>
    <definedName name="XRefPaste29Row" localSheetId="2" hidden="1">#REF!</definedName>
    <definedName name="XRefPaste29Row" localSheetId="6" hidden="1">#REF!</definedName>
    <definedName name="XRefPaste29Row" hidden="1">#REF!</definedName>
    <definedName name="XRefPaste2Row" localSheetId="7" hidden="1">#REF!</definedName>
    <definedName name="XRefPaste2Row" localSheetId="2" hidden="1">#REF!</definedName>
    <definedName name="XRefPaste2Row" localSheetId="6" hidden="1">#REF!</definedName>
    <definedName name="XRefPaste2Row" hidden="1">#REF!</definedName>
    <definedName name="XRefPaste3" hidden="1">'[64]Ventas vs Costo EERR'!$D$25</definedName>
    <definedName name="XRefPaste30" localSheetId="7" hidden="1">#REF!</definedName>
    <definedName name="XRefPaste30" localSheetId="2" hidden="1">#REF!</definedName>
    <definedName name="XRefPaste30" localSheetId="6" hidden="1">#REF!</definedName>
    <definedName name="XRefPaste30" hidden="1">#REF!</definedName>
    <definedName name="XRefPaste30Row" localSheetId="7" hidden="1">[57]XREF!#REF!</definedName>
    <definedName name="XRefPaste30Row" localSheetId="2" hidden="1">[57]XREF!#REF!</definedName>
    <definedName name="XRefPaste30Row" localSheetId="6" hidden="1">[57]XREF!#REF!</definedName>
    <definedName name="XRefPaste30Row" hidden="1">[57]XREF!#REF!</definedName>
    <definedName name="XRefPaste31" localSheetId="7" hidden="1">#REF!</definedName>
    <definedName name="XRefPaste31" localSheetId="2" hidden="1">#REF!</definedName>
    <definedName name="XRefPaste31" localSheetId="6" hidden="1">#REF!</definedName>
    <definedName name="XRefPaste31" hidden="1">#REF!</definedName>
    <definedName name="XRefPaste31Row" localSheetId="7" hidden="1">[57]XREF!#REF!</definedName>
    <definedName name="XRefPaste31Row" localSheetId="2" hidden="1">[57]XREF!#REF!</definedName>
    <definedName name="XRefPaste31Row" localSheetId="6" hidden="1">[57]XREF!#REF!</definedName>
    <definedName name="XRefPaste31Row" hidden="1">[57]XREF!#REF!</definedName>
    <definedName name="XRefPaste32" localSheetId="7" hidden="1">#REF!</definedName>
    <definedName name="XRefPaste32" localSheetId="2" hidden="1">#REF!</definedName>
    <definedName name="XRefPaste32" localSheetId="6" hidden="1">#REF!</definedName>
    <definedName name="XRefPaste32" hidden="1">#REF!</definedName>
    <definedName name="XRefPaste32Row" localSheetId="7" hidden="1">#REF!</definedName>
    <definedName name="XRefPaste32Row" localSheetId="2" hidden="1">#REF!</definedName>
    <definedName name="XRefPaste32Row" localSheetId="6" hidden="1">#REF!</definedName>
    <definedName name="XRefPaste32Row" hidden="1">#REF!</definedName>
    <definedName name="XRefPaste33" localSheetId="7" hidden="1">#REF!</definedName>
    <definedName name="XRefPaste33" localSheetId="2" hidden="1">#REF!</definedName>
    <definedName name="XRefPaste33" localSheetId="6" hidden="1">#REF!</definedName>
    <definedName name="XRefPaste33" hidden="1">#REF!</definedName>
    <definedName name="XRefPaste33Row" localSheetId="7" hidden="1">#REF!</definedName>
    <definedName name="XRefPaste33Row" localSheetId="2" hidden="1">#REF!</definedName>
    <definedName name="XRefPaste33Row" localSheetId="6" hidden="1">#REF!</definedName>
    <definedName name="XRefPaste33Row" hidden="1">#REF!</definedName>
    <definedName name="XRefPaste34" localSheetId="7" hidden="1">#REF!</definedName>
    <definedName name="XRefPaste34" localSheetId="2" hidden="1">#REF!</definedName>
    <definedName name="XRefPaste34" localSheetId="6" hidden="1">#REF!</definedName>
    <definedName name="XRefPaste34" hidden="1">#REF!</definedName>
    <definedName name="XRefPaste34Row" localSheetId="7" hidden="1">#REF!</definedName>
    <definedName name="XRefPaste34Row" localSheetId="2" hidden="1">#REF!</definedName>
    <definedName name="XRefPaste34Row" localSheetId="6" hidden="1">#REF!</definedName>
    <definedName name="XRefPaste34Row" hidden="1">#REF!</definedName>
    <definedName name="XRefPaste35" localSheetId="7" hidden="1">#REF!</definedName>
    <definedName name="XRefPaste35" localSheetId="2" hidden="1">#REF!</definedName>
    <definedName name="XRefPaste35" localSheetId="6" hidden="1">#REF!</definedName>
    <definedName name="XRefPaste35" hidden="1">#REF!</definedName>
    <definedName name="XRefPaste35Row" localSheetId="7" hidden="1">#REF!</definedName>
    <definedName name="XRefPaste35Row" localSheetId="2" hidden="1">#REF!</definedName>
    <definedName name="XRefPaste35Row" localSheetId="6" hidden="1">#REF!</definedName>
    <definedName name="XRefPaste35Row" hidden="1">#REF!</definedName>
    <definedName name="XRefPaste36" localSheetId="7" hidden="1">#REF!</definedName>
    <definedName name="XRefPaste36" localSheetId="2" hidden="1">#REF!</definedName>
    <definedName name="XRefPaste36" localSheetId="6" hidden="1">#REF!</definedName>
    <definedName name="XRefPaste36" hidden="1">#REF!</definedName>
    <definedName name="XRefPaste36Row" localSheetId="7" hidden="1">#REF!</definedName>
    <definedName name="XRefPaste36Row" localSheetId="2" hidden="1">#REF!</definedName>
    <definedName name="XRefPaste36Row" localSheetId="6" hidden="1">#REF!</definedName>
    <definedName name="XRefPaste36Row" hidden="1">#REF!</definedName>
    <definedName name="XRefPaste37" localSheetId="7" hidden="1">#REF!</definedName>
    <definedName name="XRefPaste37" localSheetId="2" hidden="1">#REF!</definedName>
    <definedName name="XRefPaste37" localSheetId="6" hidden="1">#REF!</definedName>
    <definedName name="XRefPaste37" hidden="1">#REF!</definedName>
    <definedName name="XRefPaste37Row" localSheetId="7" hidden="1">#REF!</definedName>
    <definedName name="XRefPaste37Row" localSheetId="2" hidden="1">#REF!</definedName>
    <definedName name="XRefPaste37Row" localSheetId="6" hidden="1">#REF!</definedName>
    <definedName name="XRefPaste37Row" hidden="1">#REF!</definedName>
    <definedName name="XRefPaste38" localSheetId="7" hidden="1">#REF!</definedName>
    <definedName name="XRefPaste38" localSheetId="2" hidden="1">#REF!</definedName>
    <definedName name="XRefPaste38" localSheetId="6" hidden="1">#REF!</definedName>
    <definedName name="XRefPaste38" hidden="1">#REF!</definedName>
    <definedName name="XRefPaste38Row" localSheetId="7" hidden="1">#REF!</definedName>
    <definedName name="XRefPaste38Row" localSheetId="2" hidden="1">#REF!</definedName>
    <definedName name="XRefPaste38Row" localSheetId="6" hidden="1">#REF!</definedName>
    <definedName name="XRefPaste38Row" hidden="1">#REF!</definedName>
    <definedName name="XRefPaste39" localSheetId="7" hidden="1">#REF!</definedName>
    <definedName name="XRefPaste39" localSheetId="2" hidden="1">#REF!</definedName>
    <definedName name="XRefPaste39" localSheetId="6" hidden="1">#REF!</definedName>
    <definedName name="XRefPaste39" hidden="1">#REF!</definedName>
    <definedName name="XRefPaste39Row" localSheetId="7" hidden="1">#REF!</definedName>
    <definedName name="XRefPaste39Row" localSheetId="2" hidden="1">#REF!</definedName>
    <definedName name="XRefPaste39Row" localSheetId="6" hidden="1">#REF!</definedName>
    <definedName name="XRefPaste39Row" hidden="1">#REF!</definedName>
    <definedName name="XRefPaste3Row" localSheetId="7" hidden="1">[64]XREF!#REF!</definedName>
    <definedName name="XRefPaste3Row" localSheetId="2" hidden="1">[64]XREF!#REF!</definedName>
    <definedName name="XRefPaste3Row" localSheetId="6" hidden="1">[64]XREF!#REF!</definedName>
    <definedName name="XRefPaste3Row" hidden="1">[64]XREF!#REF!</definedName>
    <definedName name="XRefPaste4" localSheetId="7" hidden="1">'[58] Movimiento AF'!#REF!</definedName>
    <definedName name="XRefPaste4" localSheetId="2" hidden="1">'[58] Movimiento AF'!#REF!</definedName>
    <definedName name="XRefPaste4" localSheetId="6" hidden="1">'[58] Movimiento AF'!#REF!</definedName>
    <definedName name="XRefPaste4" hidden="1">'[58] Movimiento AF'!#REF!</definedName>
    <definedName name="XRefPaste40" localSheetId="7" hidden="1">#REF!</definedName>
    <definedName name="XRefPaste40" localSheetId="2" hidden="1">#REF!</definedName>
    <definedName name="XRefPaste40" localSheetId="6" hidden="1">#REF!</definedName>
    <definedName name="XRefPaste40" hidden="1">#REF!</definedName>
    <definedName name="XRefPaste40Row" localSheetId="7" hidden="1">#REF!</definedName>
    <definedName name="XRefPaste40Row" localSheetId="2" hidden="1">#REF!</definedName>
    <definedName name="XRefPaste40Row" localSheetId="6" hidden="1">#REF!</definedName>
    <definedName name="XRefPaste40Row" hidden="1">#REF!</definedName>
    <definedName name="XRefPaste41" localSheetId="7" hidden="1">#REF!</definedName>
    <definedName name="XRefPaste41" localSheetId="2" hidden="1">#REF!</definedName>
    <definedName name="XRefPaste41" localSheetId="6" hidden="1">#REF!</definedName>
    <definedName name="XRefPaste41" hidden="1">#REF!</definedName>
    <definedName name="XRefPaste41Row" localSheetId="7" hidden="1">#REF!</definedName>
    <definedName name="XRefPaste41Row" localSheetId="2" hidden="1">#REF!</definedName>
    <definedName name="XRefPaste41Row" localSheetId="6" hidden="1">#REF!</definedName>
    <definedName name="XRefPaste41Row" hidden="1">#REF!</definedName>
    <definedName name="XRefPaste42" localSheetId="7" hidden="1">#REF!</definedName>
    <definedName name="XRefPaste42" localSheetId="2" hidden="1">#REF!</definedName>
    <definedName name="XRefPaste42" localSheetId="6" hidden="1">#REF!</definedName>
    <definedName name="XRefPaste42" hidden="1">#REF!</definedName>
    <definedName name="XRefPaste42Row" localSheetId="7" hidden="1">#REF!</definedName>
    <definedName name="XRefPaste42Row" localSheetId="2" hidden="1">#REF!</definedName>
    <definedName name="XRefPaste42Row" localSheetId="6" hidden="1">#REF!</definedName>
    <definedName name="XRefPaste42Row" hidden="1">#REF!</definedName>
    <definedName name="XRefPaste43" localSheetId="7" hidden="1">#REF!</definedName>
    <definedName name="XRefPaste43" localSheetId="2" hidden="1">#REF!</definedName>
    <definedName name="XRefPaste43" localSheetId="6" hidden="1">#REF!</definedName>
    <definedName name="XRefPaste43" hidden="1">#REF!</definedName>
    <definedName name="XRefPaste43Row" localSheetId="7" hidden="1">#REF!</definedName>
    <definedName name="XRefPaste43Row" localSheetId="2" hidden="1">#REF!</definedName>
    <definedName name="XRefPaste43Row" localSheetId="6" hidden="1">#REF!</definedName>
    <definedName name="XRefPaste43Row" hidden="1">#REF!</definedName>
    <definedName name="XRefPaste44" localSheetId="7" hidden="1">#REF!</definedName>
    <definedName name="XRefPaste44" localSheetId="2" hidden="1">#REF!</definedName>
    <definedName name="XRefPaste44" localSheetId="6" hidden="1">#REF!</definedName>
    <definedName name="XRefPaste44" hidden="1">#REF!</definedName>
    <definedName name="XRefPaste44Row" localSheetId="7" hidden="1">#REF!</definedName>
    <definedName name="XRefPaste44Row" localSheetId="2" hidden="1">#REF!</definedName>
    <definedName name="XRefPaste44Row" localSheetId="6" hidden="1">#REF!</definedName>
    <definedName name="XRefPaste44Row" hidden="1">#REF!</definedName>
    <definedName name="XRefPaste45" localSheetId="7" hidden="1">#REF!</definedName>
    <definedName name="XRefPaste45" localSheetId="2" hidden="1">#REF!</definedName>
    <definedName name="XRefPaste45" localSheetId="6" hidden="1">#REF!</definedName>
    <definedName name="XRefPaste45" hidden="1">#REF!</definedName>
    <definedName name="XRefPaste45Row" localSheetId="7" hidden="1">#REF!</definedName>
    <definedName name="XRefPaste45Row" localSheetId="2" hidden="1">#REF!</definedName>
    <definedName name="XRefPaste45Row" localSheetId="6" hidden="1">#REF!</definedName>
    <definedName name="XRefPaste45Row" hidden="1">#REF!</definedName>
    <definedName name="XRefPaste46" localSheetId="7" hidden="1">#REF!</definedName>
    <definedName name="XRefPaste46" localSheetId="2" hidden="1">#REF!</definedName>
    <definedName name="XRefPaste46" localSheetId="6" hidden="1">#REF!</definedName>
    <definedName name="XRefPaste46" hidden="1">#REF!</definedName>
    <definedName name="XRefPaste46Row" localSheetId="7" hidden="1">#REF!</definedName>
    <definedName name="XRefPaste46Row" localSheetId="2" hidden="1">#REF!</definedName>
    <definedName name="XRefPaste46Row" localSheetId="6" hidden="1">#REF!</definedName>
    <definedName name="XRefPaste46Row" hidden="1">#REF!</definedName>
    <definedName name="XRefPaste47" localSheetId="7" hidden="1">#REF!</definedName>
    <definedName name="XRefPaste47" localSheetId="2" hidden="1">#REF!</definedName>
    <definedName name="XRefPaste47" localSheetId="6" hidden="1">#REF!</definedName>
    <definedName name="XRefPaste47" hidden="1">#REF!</definedName>
    <definedName name="XRefPaste47Row" localSheetId="7" hidden="1">#REF!</definedName>
    <definedName name="XRefPaste47Row" localSheetId="2" hidden="1">#REF!</definedName>
    <definedName name="XRefPaste47Row" localSheetId="6" hidden="1">#REF!</definedName>
    <definedName name="XRefPaste47Row" hidden="1">#REF!</definedName>
    <definedName name="XRefPaste48" localSheetId="7" hidden="1">#REF!</definedName>
    <definedName name="XRefPaste48" localSheetId="2" hidden="1">#REF!</definedName>
    <definedName name="XRefPaste48" localSheetId="6" hidden="1">#REF!</definedName>
    <definedName name="XRefPaste48" hidden="1">#REF!</definedName>
    <definedName name="XRefPaste48Row" localSheetId="7" hidden="1">#REF!</definedName>
    <definedName name="XRefPaste48Row" localSheetId="2" hidden="1">#REF!</definedName>
    <definedName name="XRefPaste48Row" localSheetId="6" hidden="1">#REF!</definedName>
    <definedName name="XRefPaste48Row" hidden="1">#REF!</definedName>
    <definedName name="XRefPaste49" localSheetId="7" hidden="1">#REF!</definedName>
    <definedName name="XRefPaste49" localSheetId="2" hidden="1">#REF!</definedName>
    <definedName name="XRefPaste49" localSheetId="6" hidden="1">#REF!</definedName>
    <definedName name="XRefPaste49" hidden="1">#REF!</definedName>
    <definedName name="XRefPaste49Row" localSheetId="7" hidden="1">#REF!</definedName>
    <definedName name="XRefPaste49Row" localSheetId="2" hidden="1">#REF!</definedName>
    <definedName name="XRefPaste49Row" localSheetId="6" hidden="1">#REF!</definedName>
    <definedName name="XRefPaste49Row" hidden="1">#REF!</definedName>
    <definedName name="XRefPaste4Row" localSheetId="7" hidden="1">#REF!</definedName>
    <definedName name="XRefPaste4Row" localSheetId="2" hidden="1">#REF!</definedName>
    <definedName name="XRefPaste4Row" localSheetId="6" hidden="1">#REF!</definedName>
    <definedName name="XRefPaste4Row" hidden="1">#REF!</definedName>
    <definedName name="XRefPaste5" localSheetId="7" hidden="1">'[58] Movimiento AF'!#REF!</definedName>
    <definedName name="XRefPaste5" localSheetId="2" hidden="1">'[58] Movimiento AF'!#REF!</definedName>
    <definedName name="XRefPaste5" localSheetId="6" hidden="1">'[58] Movimiento AF'!#REF!</definedName>
    <definedName name="XRefPaste5" hidden="1">'[58] Movimiento AF'!#REF!</definedName>
    <definedName name="XRefPaste50" localSheetId="7" hidden="1">#REF!</definedName>
    <definedName name="XRefPaste50" localSheetId="2" hidden="1">#REF!</definedName>
    <definedName name="XRefPaste50" localSheetId="6" hidden="1">#REF!</definedName>
    <definedName name="XRefPaste50" hidden="1">#REF!</definedName>
    <definedName name="XRefPaste50Row" localSheetId="7" hidden="1">#REF!</definedName>
    <definedName name="XRefPaste50Row" localSheetId="2" hidden="1">#REF!</definedName>
    <definedName name="XRefPaste50Row" localSheetId="6" hidden="1">#REF!</definedName>
    <definedName name="XRefPaste50Row" hidden="1">#REF!</definedName>
    <definedName name="XRefPaste51" localSheetId="7" hidden="1">#REF!</definedName>
    <definedName name="XRefPaste51" localSheetId="2" hidden="1">#REF!</definedName>
    <definedName name="XRefPaste51" localSheetId="6" hidden="1">#REF!</definedName>
    <definedName name="XRefPaste51" hidden="1">#REF!</definedName>
    <definedName name="XRefPaste51Row" localSheetId="7" hidden="1">#REF!</definedName>
    <definedName name="XRefPaste51Row" localSheetId="2" hidden="1">#REF!</definedName>
    <definedName name="XRefPaste51Row" localSheetId="6" hidden="1">#REF!</definedName>
    <definedName name="XRefPaste51Row" hidden="1">#REF!</definedName>
    <definedName name="XRefPaste52" localSheetId="7" hidden="1">#REF!</definedName>
    <definedName name="XRefPaste52" localSheetId="2" hidden="1">#REF!</definedName>
    <definedName name="XRefPaste52" localSheetId="6" hidden="1">#REF!</definedName>
    <definedName name="XRefPaste52" hidden="1">#REF!</definedName>
    <definedName name="XRefPaste52Row" localSheetId="7" hidden="1">#REF!</definedName>
    <definedName name="XRefPaste52Row" localSheetId="2" hidden="1">#REF!</definedName>
    <definedName name="XRefPaste52Row" localSheetId="6" hidden="1">#REF!</definedName>
    <definedName name="XRefPaste52Row" hidden="1">#REF!</definedName>
    <definedName name="XRefPaste53" localSheetId="7" hidden="1">#REF!</definedName>
    <definedName name="XRefPaste53" localSheetId="2" hidden="1">#REF!</definedName>
    <definedName name="XRefPaste53" localSheetId="6" hidden="1">#REF!</definedName>
    <definedName name="XRefPaste53" hidden="1">#REF!</definedName>
    <definedName name="XRefPaste53Row" localSheetId="7" hidden="1">#REF!</definedName>
    <definedName name="XRefPaste53Row" localSheetId="2" hidden="1">#REF!</definedName>
    <definedName name="XRefPaste53Row" localSheetId="6" hidden="1">#REF!</definedName>
    <definedName name="XRefPaste53Row" hidden="1">#REF!</definedName>
    <definedName name="XRefPaste54" localSheetId="7" hidden="1">#REF!</definedName>
    <definedName name="XRefPaste54" localSheetId="2" hidden="1">#REF!</definedName>
    <definedName name="XRefPaste54" localSheetId="6" hidden="1">#REF!</definedName>
    <definedName name="XRefPaste54" hidden="1">#REF!</definedName>
    <definedName name="XRefPaste54Row" localSheetId="7" hidden="1">#REF!</definedName>
    <definedName name="XRefPaste54Row" localSheetId="2" hidden="1">#REF!</definedName>
    <definedName name="XRefPaste54Row" localSheetId="6" hidden="1">#REF!</definedName>
    <definedName name="XRefPaste54Row" hidden="1">#REF!</definedName>
    <definedName name="XRefPaste55" localSheetId="7" hidden="1">#REF!</definedName>
    <definedName name="XRefPaste55" localSheetId="2" hidden="1">#REF!</definedName>
    <definedName name="XRefPaste55" localSheetId="6" hidden="1">#REF!</definedName>
    <definedName name="XRefPaste55" hidden="1">#REF!</definedName>
    <definedName name="XRefPaste55Row" localSheetId="7" hidden="1">#REF!</definedName>
    <definedName name="XRefPaste55Row" localSheetId="2" hidden="1">#REF!</definedName>
    <definedName name="XRefPaste55Row" localSheetId="6" hidden="1">#REF!</definedName>
    <definedName name="XRefPaste55Row" hidden="1">#REF!</definedName>
    <definedName name="XRefPaste56" localSheetId="7" hidden="1">#REF!</definedName>
    <definedName name="XRefPaste56" localSheetId="2" hidden="1">#REF!</definedName>
    <definedName name="XRefPaste56" localSheetId="6" hidden="1">#REF!</definedName>
    <definedName name="XRefPaste56" hidden="1">#REF!</definedName>
    <definedName name="XRefPaste56Row" localSheetId="7" hidden="1">#REF!</definedName>
    <definedName name="XRefPaste56Row" localSheetId="2" hidden="1">#REF!</definedName>
    <definedName name="XRefPaste56Row" localSheetId="6" hidden="1">#REF!</definedName>
    <definedName name="XRefPaste56Row" hidden="1">#REF!</definedName>
    <definedName name="XRefPaste57" localSheetId="7" hidden="1">#REF!</definedName>
    <definedName name="XRefPaste57" localSheetId="2" hidden="1">#REF!</definedName>
    <definedName name="XRefPaste57" localSheetId="6" hidden="1">#REF!</definedName>
    <definedName name="XRefPaste57" hidden="1">#REF!</definedName>
    <definedName name="XRefPaste57Row" localSheetId="7" hidden="1">#REF!</definedName>
    <definedName name="XRefPaste57Row" localSheetId="2" hidden="1">#REF!</definedName>
    <definedName name="XRefPaste57Row" localSheetId="6" hidden="1">#REF!</definedName>
    <definedName name="XRefPaste57Row" hidden="1">#REF!</definedName>
    <definedName name="XRefPaste58" localSheetId="7" hidden="1">#REF!</definedName>
    <definedName name="XRefPaste58" localSheetId="2" hidden="1">#REF!</definedName>
    <definedName name="XRefPaste58" localSheetId="6" hidden="1">#REF!</definedName>
    <definedName name="XRefPaste58" hidden="1">#REF!</definedName>
    <definedName name="XRefPaste58Row" localSheetId="7" hidden="1">#REF!</definedName>
    <definedName name="XRefPaste58Row" localSheetId="2" hidden="1">#REF!</definedName>
    <definedName name="XRefPaste58Row" localSheetId="6" hidden="1">#REF!</definedName>
    <definedName name="XRefPaste58Row" hidden="1">#REF!</definedName>
    <definedName name="XRefPaste59" localSheetId="7" hidden="1">#REF!</definedName>
    <definedName name="XRefPaste59" localSheetId="2" hidden="1">#REF!</definedName>
    <definedName name="XRefPaste59" localSheetId="6" hidden="1">#REF!</definedName>
    <definedName name="XRefPaste59" hidden="1">#REF!</definedName>
    <definedName name="XRefPaste59Row" localSheetId="7" hidden="1">#REF!</definedName>
    <definedName name="XRefPaste59Row" localSheetId="2" hidden="1">#REF!</definedName>
    <definedName name="XRefPaste59Row" localSheetId="6" hidden="1">#REF!</definedName>
    <definedName name="XRefPaste59Row" hidden="1">#REF!</definedName>
    <definedName name="XRefPaste5Row" localSheetId="7" hidden="1">#REF!</definedName>
    <definedName name="XRefPaste5Row" localSheetId="2" hidden="1">#REF!</definedName>
    <definedName name="XRefPaste5Row" localSheetId="6" hidden="1">#REF!</definedName>
    <definedName name="XRefPaste5Row" hidden="1">#REF!</definedName>
    <definedName name="XRefPaste6" localSheetId="7" hidden="1">'[58] Movimiento AF'!#REF!</definedName>
    <definedName name="XRefPaste6" localSheetId="2" hidden="1">'[58] Movimiento AF'!#REF!</definedName>
    <definedName name="XRefPaste6" localSheetId="6" hidden="1">'[58] Movimiento AF'!#REF!</definedName>
    <definedName name="XRefPaste6" hidden="1">'[58] Movimiento AF'!#REF!</definedName>
    <definedName name="XRefPaste60" localSheetId="7" hidden="1">#REF!</definedName>
    <definedName name="XRefPaste60" localSheetId="2" hidden="1">#REF!</definedName>
    <definedName name="XRefPaste60" localSheetId="6" hidden="1">#REF!</definedName>
    <definedName name="XRefPaste60" hidden="1">#REF!</definedName>
    <definedName name="XRefPaste60Row" localSheetId="7" hidden="1">#REF!</definedName>
    <definedName name="XRefPaste60Row" localSheetId="2" hidden="1">#REF!</definedName>
    <definedName name="XRefPaste60Row" localSheetId="6" hidden="1">#REF!</definedName>
    <definedName name="XRefPaste60Row" hidden="1">#REF!</definedName>
    <definedName name="XRefPaste61" localSheetId="7" hidden="1">#REF!</definedName>
    <definedName name="XRefPaste61" localSheetId="2" hidden="1">#REF!</definedName>
    <definedName name="XRefPaste61" localSheetId="6" hidden="1">#REF!</definedName>
    <definedName name="XRefPaste61" hidden="1">#REF!</definedName>
    <definedName name="XRefPaste61Row" localSheetId="7" hidden="1">#REF!</definedName>
    <definedName name="XRefPaste61Row" localSheetId="2" hidden="1">#REF!</definedName>
    <definedName name="XRefPaste61Row" localSheetId="6" hidden="1">#REF!</definedName>
    <definedName name="XRefPaste61Row" hidden="1">#REF!</definedName>
    <definedName name="XRefPaste62" localSheetId="7" hidden="1">#REF!</definedName>
    <definedName name="XRefPaste62" localSheetId="2" hidden="1">#REF!</definedName>
    <definedName name="XRefPaste62" localSheetId="6" hidden="1">#REF!</definedName>
    <definedName name="XRefPaste62" hidden="1">#REF!</definedName>
    <definedName name="XRefPaste62Row" localSheetId="7" hidden="1">#REF!</definedName>
    <definedName name="XRefPaste62Row" localSheetId="2" hidden="1">#REF!</definedName>
    <definedName name="XRefPaste62Row" localSheetId="6" hidden="1">#REF!</definedName>
    <definedName name="XRefPaste62Row" hidden="1">#REF!</definedName>
    <definedName name="XRefPaste63" localSheetId="7" hidden="1">#REF!</definedName>
    <definedName name="XRefPaste63" localSheetId="2" hidden="1">#REF!</definedName>
    <definedName name="XRefPaste63" localSheetId="6" hidden="1">#REF!</definedName>
    <definedName name="XRefPaste63" hidden="1">#REF!</definedName>
    <definedName name="XRefPaste63Row" localSheetId="7" hidden="1">#REF!</definedName>
    <definedName name="XRefPaste63Row" localSheetId="2" hidden="1">#REF!</definedName>
    <definedName name="XRefPaste63Row" localSheetId="6" hidden="1">#REF!</definedName>
    <definedName name="XRefPaste63Row" hidden="1">#REF!</definedName>
    <definedName name="XRefPaste64" localSheetId="7" hidden="1">#REF!</definedName>
    <definedName name="XRefPaste64" localSheetId="2" hidden="1">#REF!</definedName>
    <definedName name="XRefPaste64" localSheetId="6" hidden="1">#REF!</definedName>
    <definedName name="XRefPaste64" hidden="1">#REF!</definedName>
    <definedName name="XRefPaste64Row" localSheetId="7" hidden="1">#REF!</definedName>
    <definedName name="XRefPaste64Row" localSheetId="2" hidden="1">#REF!</definedName>
    <definedName name="XRefPaste64Row" localSheetId="6" hidden="1">#REF!</definedName>
    <definedName name="XRefPaste64Row" hidden="1">#REF!</definedName>
    <definedName name="XRefPaste65" localSheetId="7" hidden="1">#REF!</definedName>
    <definedName name="XRefPaste65" localSheetId="2" hidden="1">#REF!</definedName>
    <definedName name="XRefPaste65" localSheetId="6" hidden="1">#REF!</definedName>
    <definedName name="XRefPaste65" hidden="1">#REF!</definedName>
    <definedName name="XRefPaste65Row" localSheetId="7" hidden="1">#REF!</definedName>
    <definedName name="XRefPaste65Row" localSheetId="2" hidden="1">#REF!</definedName>
    <definedName name="XRefPaste65Row" localSheetId="6" hidden="1">#REF!</definedName>
    <definedName name="XRefPaste65Row" hidden="1">#REF!</definedName>
    <definedName name="XRefPaste66" localSheetId="7" hidden="1">#REF!</definedName>
    <definedName name="XRefPaste66" localSheetId="2" hidden="1">#REF!</definedName>
    <definedName name="XRefPaste66" localSheetId="6" hidden="1">#REF!</definedName>
    <definedName name="XRefPaste66" hidden="1">#REF!</definedName>
    <definedName name="XRefPaste66Row" localSheetId="7" hidden="1">#REF!</definedName>
    <definedName name="XRefPaste66Row" localSheetId="2" hidden="1">#REF!</definedName>
    <definedName name="XRefPaste66Row" localSheetId="6" hidden="1">#REF!</definedName>
    <definedName name="XRefPaste66Row" hidden="1">#REF!</definedName>
    <definedName name="XRefPaste67" localSheetId="7" hidden="1">#REF!</definedName>
    <definedName name="XRefPaste67" localSheetId="2" hidden="1">#REF!</definedName>
    <definedName name="XRefPaste67" localSheetId="6" hidden="1">#REF!</definedName>
    <definedName name="XRefPaste67" hidden="1">#REF!</definedName>
    <definedName name="XRefPaste67Row" localSheetId="7" hidden="1">#REF!</definedName>
    <definedName name="XRefPaste67Row" localSheetId="2" hidden="1">#REF!</definedName>
    <definedName name="XRefPaste67Row" localSheetId="6" hidden="1">#REF!</definedName>
    <definedName name="XRefPaste67Row" hidden="1">#REF!</definedName>
    <definedName name="XRefPaste68" localSheetId="7" hidden="1">#REF!</definedName>
    <definedName name="XRefPaste68" localSheetId="2" hidden="1">#REF!</definedName>
    <definedName name="XRefPaste68" localSheetId="6" hidden="1">#REF!</definedName>
    <definedName name="XRefPaste68" hidden="1">#REF!</definedName>
    <definedName name="XRefPaste68Row" localSheetId="7" hidden="1">#REF!</definedName>
    <definedName name="XRefPaste68Row" localSheetId="2" hidden="1">#REF!</definedName>
    <definedName name="XRefPaste68Row" localSheetId="6" hidden="1">#REF!</definedName>
    <definedName name="XRefPaste68Row" hidden="1">#REF!</definedName>
    <definedName name="XRefPaste69" localSheetId="7" hidden="1">#REF!</definedName>
    <definedName name="XRefPaste69" localSheetId="2" hidden="1">#REF!</definedName>
    <definedName name="XRefPaste69" localSheetId="6" hidden="1">#REF!</definedName>
    <definedName name="XRefPaste69" hidden="1">#REF!</definedName>
    <definedName name="XRefPaste69Row" localSheetId="7" hidden="1">#REF!</definedName>
    <definedName name="XRefPaste69Row" localSheetId="2" hidden="1">#REF!</definedName>
    <definedName name="XRefPaste69Row" localSheetId="6" hidden="1">#REF!</definedName>
    <definedName name="XRefPaste69Row" hidden="1">#REF!</definedName>
    <definedName name="XRefPaste6Row" localSheetId="7" hidden="1">#REF!</definedName>
    <definedName name="XRefPaste6Row" localSheetId="2" hidden="1">#REF!</definedName>
    <definedName name="XRefPaste6Row" localSheetId="6" hidden="1">#REF!</definedName>
    <definedName name="XRefPaste6Row" hidden="1">#REF!</definedName>
    <definedName name="XRefPaste7" localSheetId="7" hidden="1">#REF!</definedName>
    <definedName name="XRefPaste7" localSheetId="2" hidden="1">#REF!</definedName>
    <definedName name="XRefPaste7" localSheetId="6" hidden="1">#REF!</definedName>
    <definedName name="XRefPaste7" hidden="1">#REF!</definedName>
    <definedName name="XRefPaste70" localSheetId="7" hidden="1">#REF!</definedName>
    <definedName name="XRefPaste70" localSheetId="2" hidden="1">#REF!</definedName>
    <definedName name="XRefPaste70" localSheetId="6" hidden="1">#REF!</definedName>
    <definedName name="XRefPaste70" hidden="1">#REF!</definedName>
    <definedName name="XRefPaste70Row" localSheetId="7" hidden="1">#REF!</definedName>
    <definedName name="XRefPaste70Row" localSheetId="2" hidden="1">#REF!</definedName>
    <definedName name="XRefPaste70Row" localSheetId="6" hidden="1">#REF!</definedName>
    <definedName name="XRefPaste70Row" hidden="1">#REF!</definedName>
    <definedName name="XRefPaste71" localSheetId="7" hidden="1">#REF!</definedName>
    <definedName name="XRefPaste71" localSheetId="2" hidden="1">#REF!</definedName>
    <definedName name="XRefPaste71" localSheetId="6" hidden="1">#REF!</definedName>
    <definedName name="XRefPaste71" hidden="1">#REF!</definedName>
    <definedName name="XRefPaste71Row" localSheetId="7" hidden="1">#REF!</definedName>
    <definedName name="XRefPaste71Row" localSheetId="2" hidden="1">#REF!</definedName>
    <definedName name="XRefPaste71Row" localSheetId="6" hidden="1">#REF!</definedName>
    <definedName name="XRefPaste71Row" hidden="1">#REF!</definedName>
    <definedName name="XRefPaste72" localSheetId="7" hidden="1">#REF!</definedName>
    <definedName name="XRefPaste72" localSheetId="2" hidden="1">#REF!</definedName>
    <definedName name="XRefPaste72" localSheetId="6" hidden="1">#REF!</definedName>
    <definedName name="XRefPaste72" hidden="1">#REF!</definedName>
    <definedName name="XRefPaste72Row" localSheetId="7" hidden="1">#REF!</definedName>
    <definedName name="XRefPaste72Row" localSheetId="2" hidden="1">#REF!</definedName>
    <definedName name="XRefPaste72Row" localSheetId="6" hidden="1">#REF!</definedName>
    <definedName name="XRefPaste72Row" hidden="1">#REF!</definedName>
    <definedName name="XRefPaste73" localSheetId="7" hidden="1">#REF!</definedName>
    <definedName name="XRefPaste73" localSheetId="2" hidden="1">#REF!</definedName>
    <definedName name="XRefPaste73" localSheetId="6" hidden="1">#REF!</definedName>
    <definedName name="XRefPaste73" hidden="1">#REF!</definedName>
    <definedName name="XRefPaste73Row" localSheetId="7" hidden="1">#REF!</definedName>
    <definedName name="XRefPaste73Row" localSheetId="2" hidden="1">#REF!</definedName>
    <definedName name="XRefPaste73Row" localSheetId="6" hidden="1">#REF!</definedName>
    <definedName name="XRefPaste73Row" hidden="1">#REF!</definedName>
    <definedName name="XRefPaste74" localSheetId="7" hidden="1">#REF!</definedName>
    <definedName name="XRefPaste74" localSheetId="2" hidden="1">#REF!</definedName>
    <definedName name="XRefPaste74" localSheetId="6" hidden="1">#REF!</definedName>
    <definedName name="XRefPaste74" hidden="1">#REF!</definedName>
    <definedName name="XRefPaste74Row" localSheetId="7" hidden="1">#REF!</definedName>
    <definedName name="XRefPaste74Row" localSheetId="2" hidden="1">#REF!</definedName>
    <definedName name="XRefPaste74Row" localSheetId="6" hidden="1">#REF!</definedName>
    <definedName name="XRefPaste74Row" hidden="1">#REF!</definedName>
    <definedName name="XRefPaste75" localSheetId="7" hidden="1">#REF!</definedName>
    <definedName name="XRefPaste75" localSheetId="2" hidden="1">#REF!</definedName>
    <definedName name="XRefPaste75" localSheetId="6" hidden="1">#REF!</definedName>
    <definedName name="XRefPaste75" hidden="1">#REF!</definedName>
    <definedName name="XRefPaste75Row" localSheetId="7" hidden="1">#REF!</definedName>
    <definedName name="XRefPaste75Row" localSheetId="2" hidden="1">#REF!</definedName>
    <definedName name="XRefPaste75Row" localSheetId="6" hidden="1">#REF!</definedName>
    <definedName name="XRefPaste75Row" hidden="1">#REF!</definedName>
    <definedName name="XRefPaste76" localSheetId="7" hidden="1">#REF!</definedName>
    <definedName name="XRefPaste76" localSheetId="2" hidden="1">#REF!</definedName>
    <definedName name="XRefPaste76" localSheetId="6" hidden="1">#REF!</definedName>
    <definedName name="XRefPaste76" hidden="1">#REF!</definedName>
    <definedName name="XRefPaste76Row" localSheetId="7" hidden="1">#REF!</definedName>
    <definedName name="XRefPaste76Row" localSheetId="2" hidden="1">#REF!</definedName>
    <definedName name="XRefPaste76Row" localSheetId="6" hidden="1">#REF!</definedName>
    <definedName name="XRefPaste76Row" hidden="1">#REF!</definedName>
    <definedName name="XRefPaste77" localSheetId="7" hidden="1">#REF!</definedName>
    <definedName name="XRefPaste77" localSheetId="2" hidden="1">#REF!</definedName>
    <definedName name="XRefPaste77" localSheetId="6" hidden="1">#REF!</definedName>
    <definedName name="XRefPaste77" hidden="1">#REF!</definedName>
    <definedName name="XRefPaste77Row" localSheetId="7" hidden="1">#REF!</definedName>
    <definedName name="XRefPaste77Row" localSheetId="2" hidden="1">#REF!</definedName>
    <definedName name="XRefPaste77Row" localSheetId="6" hidden="1">#REF!</definedName>
    <definedName name="XRefPaste77Row" hidden="1">#REF!</definedName>
    <definedName name="XRefPaste78" localSheetId="7" hidden="1">#REF!</definedName>
    <definedName name="XRefPaste78" localSheetId="2" hidden="1">#REF!</definedName>
    <definedName name="XRefPaste78" localSheetId="6" hidden="1">#REF!</definedName>
    <definedName name="XRefPaste78" hidden="1">#REF!</definedName>
    <definedName name="XRefPaste78Row" localSheetId="7" hidden="1">#REF!</definedName>
    <definedName name="XRefPaste78Row" localSheetId="2" hidden="1">#REF!</definedName>
    <definedName name="XRefPaste78Row" localSheetId="6" hidden="1">#REF!</definedName>
    <definedName name="XRefPaste78Row" hidden="1">#REF!</definedName>
    <definedName name="XRefPaste79" localSheetId="7" hidden="1">#REF!</definedName>
    <definedName name="XRefPaste79" localSheetId="2" hidden="1">#REF!</definedName>
    <definedName name="XRefPaste79" localSheetId="6" hidden="1">#REF!</definedName>
    <definedName name="XRefPaste79" hidden="1">#REF!</definedName>
    <definedName name="XRefPaste79Row" localSheetId="7" hidden="1">#REF!</definedName>
    <definedName name="XRefPaste79Row" localSheetId="2" hidden="1">#REF!</definedName>
    <definedName name="XRefPaste79Row" localSheetId="6" hidden="1">#REF!</definedName>
    <definedName name="XRefPaste79Row" hidden="1">#REF!</definedName>
    <definedName name="XRefPaste7Row" localSheetId="7" hidden="1">#REF!</definedName>
    <definedName name="XRefPaste7Row" localSheetId="2" hidden="1">#REF!</definedName>
    <definedName name="XRefPaste7Row" localSheetId="6" hidden="1">#REF!</definedName>
    <definedName name="XRefPaste7Row" hidden="1">#REF!</definedName>
    <definedName name="XRefPaste8" localSheetId="7" hidden="1">#REF!</definedName>
    <definedName name="XRefPaste8" localSheetId="2" hidden="1">#REF!</definedName>
    <definedName name="XRefPaste8" localSheetId="6" hidden="1">#REF!</definedName>
    <definedName name="XRefPaste8" hidden="1">#REF!</definedName>
    <definedName name="XRefPaste80" localSheetId="7" hidden="1">#REF!</definedName>
    <definedName name="XRefPaste80" localSheetId="2" hidden="1">#REF!</definedName>
    <definedName name="XRefPaste80" localSheetId="6" hidden="1">#REF!</definedName>
    <definedName name="XRefPaste80" hidden="1">#REF!</definedName>
    <definedName name="XRefPaste80Row" localSheetId="7" hidden="1">#REF!</definedName>
    <definedName name="XRefPaste80Row" localSheetId="2" hidden="1">#REF!</definedName>
    <definedName name="XRefPaste80Row" localSheetId="6" hidden="1">#REF!</definedName>
    <definedName name="XRefPaste80Row" hidden="1">#REF!</definedName>
    <definedName name="XRefPaste81" localSheetId="7" hidden="1">#REF!</definedName>
    <definedName name="XRefPaste81" localSheetId="2" hidden="1">#REF!</definedName>
    <definedName name="XRefPaste81" localSheetId="6" hidden="1">#REF!</definedName>
    <definedName name="XRefPaste81" hidden="1">#REF!</definedName>
    <definedName name="XRefPaste81Row" localSheetId="7" hidden="1">#REF!</definedName>
    <definedName name="XRefPaste81Row" localSheetId="2" hidden="1">#REF!</definedName>
    <definedName name="XRefPaste81Row" localSheetId="6" hidden="1">#REF!</definedName>
    <definedName name="XRefPaste81Row" hidden="1">#REF!</definedName>
    <definedName name="XRefPaste82" localSheetId="7" hidden="1">#REF!</definedName>
    <definedName name="XRefPaste82" localSheetId="2" hidden="1">#REF!</definedName>
    <definedName name="XRefPaste82" localSheetId="6" hidden="1">#REF!</definedName>
    <definedName name="XRefPaste82" hidden="1">#REF!</definedName>
    <definedName name="XRefPaste82Row" localSheetId="7" hidden="1">#REF!</definedName>
    <definedName name="XRefPaste82Row" localSheetId="2" hidden="1">#REF!</definedName>
    <definedName name="XRefPaste82Row" localSheetId="6" hidden="1">#REF!</definedName>
    <definedName name="XRefPaste82Row" hidden="1">#REF!</definedName>
    <definedName name="XRefPaste83" localSheetId="7" hidden="1">#REF!</definedName>
    <definedName name="XRefPaste83" localSheetId="2" hidden="1">#REF!</definedName>
    <definedName name="XRefPaste83" localSheetId="6" hidden="1">#REF!</definedName>
    <definedName name="XRefPaste83" hidden="1">#REF!</definedName>
    <definedName name="XRefPaste83Row" localSheetId="7" hidden="1">#REF!</definedName>
    <definedName name="XRefPaste83Row" localSheetId="2" hidden="1">#REF!</definedName>
    <definedName name="XRefPaste83Row" localSheetId="6" hidden="1">#REF!</definedName>
    <definedName name="XRefPaste83Row" hidden="1">#REF!</definedName>
    <definedName name="XRefPaste84" localSheetId="7" hidden="1">#REF!</definedName>
    <definedName name="XRefPaste84" localSheetId="2" hidden="1">#REF!</definedName>
    <definedName name="XRefPaste84" localSheetId="6" hidden="1">#REF!</definedName>
    <definedName name="XRefPaste84" hidden="1">#REF!</definedName>
    <definedName name="XRefPaste84Row" localSheetId="7" hidden="1">#REF!</definedName>
    <definedName name="XRefPaste84Row" localSheetId="2" hidden="1">#REF!</definedName>
    <definedName name="XRefPaste84Row" localSheetId="6" hidden="1">#REF!</definedName>
    <definedName name="XRefPaste84Row" hidden="1">#REF!</definedName>
    <definedName name="XRefPaste85" localSheetId="7" hidden="1">#REF!</definedName>
    <definedName name="XRefPaste85" localSheetId="2" hidden="1">#REF!</definedName>
    <definedName name="XRefPaste85" localSheetId="6" hidden="1">#REF!</definedName>
    <definedName name="XRefPaste85" hidden="1">#REF!</definedName>
    <definedName name="XRefPaste85Row" localSheetId="7" hidden="1">#REF!</definedName>
    <definedName name="XRefPaste85Row" localSheetId="2" hidden="1">#REF!</definedName>
    <definedName name="XRefPaste85Row" localSheetId="6" hidden="1">#REF!</definedName>
    <definedName name="XRefPaste85Row" hidden="1">#REF!</definedName>
    <definedName name="XRefPaste86" localSheetId="7" hidden="1">#REF!</definedName>
    <definedName name="XRefPaste86" localSheetId="2" hidden="1">#REF!</definedName>
    <definedName name="XRefPaste86" localSheetId="6" hidden="1">#REF!</definedName>
    <definedName name="XRefPaste86" hidden="1">#REF!</definedName>
    <definedName name="XRefPaste86Row" localSheetId="7" hidden="1">#REF!</definedName>
    <definedName name="XRefPaste86Row" localSheetId="2" hidden="1">#REF!</definedName>
    <definedName name="XRefPaste86Row" localSheetId="6" hidden="1">#REF!</definedName>
    <definedName name="XRefPaste86Row" hidden="1">#REF!</definedName>
    <definedName name="XRefPaste87" localSheetId="7" hidden="1">#REF!</definedName>
    <definedName name="XRefPaste87" localSheetId="2" hidden="1">#REF!</definedName>
    <definedName name="XRefPaste87" localSheetId="6" hidden="1">#REF!</definedName>
    <definedName name="XRefPaste87" hidden="1">#REF!</definedName>
    <definedName name="XRefPaste87Row" localSheetId="7" hidden="1">#REF!</definedName>
    <definedName name="XRefPaste87Row" localSheetId="2" hidden="1">#REF!</definedName>
    <definedName name="XRefPaste87Row" localSheetId="6" hidden="1">#REF!</definedName>
    <definedName name="XRefPaste87Row" hidden="1">#REF!</definedName>
    <definedName name="XRefPaste88" localSheetId="7" hidden="1">#REF!</definedName>
    <definedName name="XRefPaste88" localSheetId="2" hidden="1">#REF!</definedName>
    <definedName name="XRefPaste88" localSheetId="6" hidden="1">#REF!</definedName>
    <definedName name="XRefPaste88" hidden="1">#REF!</definedName>
    <definedName name="XRefPaste88Row" localSheetId="7" hidden="1">#REF!</definedName>
    <definedName name="XRefPaste88Row" localSheetId="2" hidden="1">#REF!</definedName>
    <definedName name="XRefPaste88Row" localSheetId="6" hidden="1">#REF!</definedName>
    <definedName name="XRefPaste88Row" hidden="1">#REF!</definedName>
    <definedName name="XRefPaste89" localSheetId="7" hidden="1">#REF!</definedName>
    <definedName name="XRefPaste89" localSheetId="2" hidden="1">#REF!</definedName>
    <definedName name="XRefPaste89" localSheetId="6" hidden="1">#REF!</definedName>
    <definedName name="XRefPaste89" hidden="1">#REF!</definedName>
    <definedName name="XRefPaste89Row" localSheetId="7" hidden="1">#REF!</definedName>
    <definedName name="XRefPaste89Row" localSheetId="2" hidden="1">#REF!</definedName>
    <definedName name="XRefPaste89Row" localSheetId="6" hidden="1">#REF!</definedName>
    <definedName name="XRefPaste89Row" hidden="1">#REF!</definedName>
    <definedName name="XRefPaste8Row" localSheetId="7" hidden="1">#REF!</definedName>
    <definedName name="XRefPaste8Row" localSheetId="2" hidden="1">#REF!</definedName>
    <definedName name="XRefPaste8Row" localSheetId="6" hidden="1">#REF!</definedName>
    <definedName name="XRefPaste8Row" hidden="1">#REF!</definedName>
    <definedName name="XRefPaste9" localSheetId="7" hidden="1">#REF!</definedName>
    <definedName name="XRefPaste9" localSheetId="2" hidden="1">#REF!</definedName>
    <definedName name="XRefPaste9" localSheetId="6" hidden="1">#REF!</definedName>
    <definedName name="XRefPaste9" hidden="1">#REF!</definedName>
    <definedName name="XRefPaste90" localSheetId="7" hidden="1">#REF!</definedName>
    <definedName name="XRefPaste90" localSheetId="2" hidden="1">#REF!</definedName>
    <definedName name="XRefPaste90" localSheetId="6" hidden="1">#REF!</definedName>
    <definedName name="XRefPaste90" hidden="1">#REF!</definedName>
    <definedName name="XRefPaste90Row" localSheetId="7" hidden="1">#REF!</definedName>
    <definedName name="XRefPaste90Row" localSheetId="2" hidden="1">#REF!</definedName>
    <definedName name="XRefPaste90Row" localSheetId="6" hidden="1">#REF!</definedName>
    <definedName name="XRefPaste90Row" hidden="1">#REF!</definedName>
    <definedName name="XRefPaste91" localSheetId="7" hidden="1">#REF!</definedName>
    <definedName name="XRefPaste91" localSheetId="2" hidden="1">#REF!</definedName>
    <definedName name="XRefPaste91" localSheetId="6" hidden="1">#REF!</definedName>
    <definedName name="XRefPaste91" hidden="1">#REF!</definedName>
    <definedName name="XRefPaste91Row" localSheetId="7" hidden="1">#REF!</definedName>
    <definedName name="XRefPaste91Row" localSheetId="2" hidden="1">#REF!</definedName>
    <definedName name="XRefPaste91Row" localSheetId="6" hidden="1">#REF!</definedName>
    <definedName name="XRefPaste91Row" hidden="1">#REF!</definedName>
    <definedName name="XRefPaste92" localSheetId="7" hidden="1">#REF!</definedName>
    <definedName name="XRefPaste92" localSheetId="2" hidden="1">#REF!</definedName>
    <definedName name="XRefPaste92" localSheetId="6" hidden="1">#REF!</definedName>
    <definedName name="XRefPaste92" hidden="1">#REF!</definedName>
    <definedName name="XRefPaste92Row" localSheetId="7" hidden="1">#REF!</definedName>
    <definedName name="XRefPaste92Row" localSheetId="2" hidden="1">#REF!</definedName>
    <definedName name="XRefPaste92Row" localSheetId="6" hidden="1">#REF!</definedName>
    <definedName name="XRefPaste92Row" hidden="1">#REF!</definedName>
    <definedName name="XRefPaste93" localSheetId="7" hidden="1">#REF!</definedName>
    <definedName name="XRefPaste93" localSheetId="2" hidden="1">#REF!</definedName>
    <definedName name="XRefPaste93" localSheetId="6" hidden="1">#REF!</definedName>
    <definedName name="XRefPaste93" hidden="1">#REF!</definedName>
    <definedName name="XRefPaste93Row" localSheetId="7" hidden="1">#REF!</definedName>
    <definedName name="XRefPaste93Row" localSheetId="2" hidden="1">#REF!</definedName>
    <definedName name="XRefPaste93Row" localSheetId="6" hidden="1">#REF!</definedName>
    <definedName name="XRefPaste93Row" hidden="1">#REF!</definedName>
    <definedName name="XRefPaste94" localSheetId="7" hidden="1">#REF!</definedName>
    <definedName name="XRefPaste94" localSheetId="2" hidden="1">#REF!</definedName>
    <definedName name="XRefPaste94" localSheetId="6" hidden="1">#REF!</definedName>
    <definedName name="XRefPaste94" hidden="1">#REF!</definedName>
    <definedName name="XRefPaste94Row" localSheetId="7" hidden="1">#REF!</definedName>
    <definedName name="XRefPaste94Row" localSheetId="2" hidden="1">#REF!</definedName>
    <definedName name="XRefPaste94Row" localSheetId="6" hidden="1">#REF!</definedName>
    <definedName name="XRefPaste94Row" hidden="1">#REF!</definedName>
    <definedName name="XRefPaste95" localSheetId="7" hidden="1">#REF!</definedName>
    <definedName name="XRefPaste95" localSheetId="2" hidden="1">#REF!</definedName>
    <definedName name="XRefPaste95" localSheetId="6" hidden="1">#REF!</definedName>
    <definedName name="XRefPaste95" hidden="1">#REF!</definedName>
    <definedName name="XRefPaste95Row" localSheetId="7" hidden="1">#REF!</definedName>
    <definedName name="XRefPaste95Row" localSheetId="2" hidden="1">#REF!</definedName>
    <definedName name="XRefPaste95Row" localSheetId="6" hidden="1">#REF!</definedName>
    <definedName name="XRefPaste95Row" hidden="1">#REF!</definedName>
    <definedName name="XRefPaste96" localSheetId="7" hidden="1">#REF!</definedName>
    <definedName name="XRefPaste96" localSheetId="2" hidden="1">#REF!</definedName>
    <definedName name="XRefPaste96" localSheetId="6" hidden="1">#REF!</definedName>
    <definedName name="XRefPaste96" hidden="1">#REF!</definedName>
    <definedName name="XRefPaste96Row" localSheetId="7" hidden="1">#REF!</definedName>
    <definedName name="XRefPaste96Row" localSheetId="2" hidden="1">#REF!</definedName>
    <definedName name="XRefPaste96Row" localSheetId="6" hidden="1">#REF!</definedName>
    <definedName name="XRefPaste96Row" hidden="1">#REF!</definedName>
    <definedName name="XRefPaste97" localSheetId="7" hidden="1">#REF!</definedName>
    <definedName name="XRefPaste97" localSheetId="2" hidden="1">#REF!</definedName>
    <definedName name="XRefPaste97" localSheetId="6" hidden="1">#REF!</definedName>
    <definedName name="XRefPaste97" hidden="1">#REF!</definedName>
    <definedName name="XRefPaste97Row" localSheetId="7" hidden="1">#REF!</definedName>
    <definedName name="XRefPaste97Row" localSheetId="2" hidden="1">#REF!</definedName>
    <definedName name="XRefPaste97Row" localSheetId="6" hidden="1">#REF!</definedName>
    <definedName name="XRefPaste97Row" hidden="1">#REF!</definedName>
    <definedName name="XRefPaste98" localSheetId="7" hidden="1">#REF!</definedName>
    <definedName name="XRefPaste98" localSheetId="2" hidden="1">#REF!</definedName>
    <definedName name="XRefPaste98" localSheetId="6" hidden="1">#REF!</definedName>
    <definedName name="XRefPaste98" hidden="1">#REF!</definedName>
    <definedName name="XRefPaste98Row" localSheetId="7" hidden="1">#REF!</definedName>
    <definedName name="XRefPaste98Row" localSheetId="2" hidden="1">#REF!</definedName>
    <definedName name="XRefPaste98Row" localSheetId="6" hidden="1">#REF!</definedName>
    <definedName name="XRefPaste98Row" hidden="1">#REF!</definedName>
    <definedName name="XRefPaste99" localSheetId="7" hidden="1">#REF!</definedName>
    <definedName name="XRefPaste99" localSheetId="2" hidden="1">#REF!</definedName>
    <definedName name="XRefPaste99" localSheetId="6" hidden="1">#REF!</definedName>
    <definedName name="XRefPaste99" hidden="1">#REF!</definedName>
    <definedName name="XRefPaste99Row" localSheetId="7" hidden="1">#REF!</definedName>
    <definedName name="XRefPaste99Row" localSheetId="2" hidden="1">#REF!</definedName>
    <definedName name="XRefPaste99Row" localSheetId="6" hidden="1">#REF!</definedName>
    <definedName name="XRefPaste99Row" hidden="1">#REF!</definedName>
    <definedName name="XRefPaste9Row" localSheetId="7" hidden="1">#REF!</definedName>
    <definedName name="XRefPaste9Row" localSheetId="2" hidden="1">#REF!</definedName>
    <definedName name="XRefPaste9Row" localSheetId="6" hidden="1">#REF!</definedName>
    <definedName name="XRefPaste9Row" hidden="1">#REF!</definedName>
    <definedName name="XRefPasteRangeCount" hidden="1">1</definedName>
    <definedName name="xx" localSheetId="7">#REF!</definedName>
    <definedName name="xx" localSheetId="2">#REF!</definedName>
    <definedName name="xx" localSheetId="6">#REF!</definedName>
    <definedName name="xx">#REF!</definedName>
    <definedName name="ZA_" localSheetId="7">[36]BG!#REF!</definedName>
    <definedName name="ZA_" localSheetId="2">[36]BG!#REF!</definedName>
    <definedName name="ZA_" localSheetId="6">[36]BG!#REF!</definedName>
    <definedName name="ZA_">[36]BG!#REF!</definedName>
    <definedName name="ZB_" localSheetId="7">[36]BG!#REF!</definedName>
    <definedName name="ZB_" localSheetId="2">[36]BG!#REF!</definedName>
    <definedName name="ZB_" localSheetId="6">[36]BG!#REF!</definedName>
    <definedName name="ZB_">[36]BG!#REF!</definedName>
    <definedName name="ZC_" localSheetId="7">[36]BG!#REF!</definedName>
    <definedName name="ZC_" localSheetId="2">[36]BG!#REF!</definedName>
    <definedName name="ZC_" localSheetId="6">[36]BG!#REF!</definedName>
    <definedName name="ZC_">[36]BG!#REF!</definedName>
    <definedName name="ZD_" localSheetId="7">[36]BG!#REF!</definedName>
    <definedName name="ZD_" localSheetId="2">[36]BG!#REF!</definedName>
    <definedName name="ZD_" localSheetId="6">[36]BG!#REF!</definedName>
    <definedName name="ZD_">[36]BG!#REF!</definedName>
    <definedName name="zdfd" localSheetId="7" hidden="1">#REF!</definedName>
    <definedName name="zdfd" localSheetId="2" hidden="1">#REF!</definedName>
    <definedName name="zdfd" localSheetId="6" hidden="1">#REF!</definedName>
    <definedName name="zdfd" hidden="1">#REF!</definedName>
    <definedName name="ZE_" localSheetId="7">[36]BG!#REF!</definedName>
    <definedName name="ZE_" localSheetId="2">[36]BG!#REF!</definedName>
    <definedName name="ZE_" localSheetId="6">[36]BG!#REF!</definedName>
    <definedName name="ZE_">[36]BG!#REF!</definedName>
    <definedName name="ZF_" localSheetId="7">[36]BG!#REF!</definedName>
    <definedName name="ZF_" localSheetId="2">[36]BG!#REF!</definedName>
    <definedName name="ZF_" localSheetId="6">[36]BG!#REF!</definedName>
    <definedName name="ZF_">[36]BG!#REF!</definedName>
    <definedName name="ZG_" localSheetId="7">[36]BG!#REF!</definedName>
    <definedName name="ZG_" localSheetId="2">[36]BG!#REF!</definedName>
    <definedName name="ZG_" localSheetId="6">[36]BG!#REF!</definedName>
    <definedName name="ZG_">[36]BG!#REF!</definedName>
    <definedName name="ZH_" localSheetId="7">[36]BG!#REF!</definedName>
    <definedName name="ZH_" localSheetId="2">[36]BG!#REF!</definedName>
    <definedName name="ZH_" localSheetId="6">[36]BG!#REF!</definedName>
    <definedName name="ZH_">[36]BG!#REF!</definedName>
    <definedName name="ZI_" localSheetId="7">[36]BG!#REF!</definedName>
    <definedName name="ZI_" localSheetId="2">[36]BG!#REF!</definedName>
    <definedName name="ZI_" localSheetId="6">[36]BG!#REF!</definedName>
    <definedName name="ZI_">[36]BG!#REF!</definedName>
    <definedName name="ZK_" localSheetId="7">[36]BG!#REF!</definedName>
    <definedName name="ZK_" localSheetId="2">[36]BG!#REF!</definedName>
    <definedName name="ZK_" localSheetId="6">[36]BG!#REF!</definedName>
    <definedName name="ZK_">[36]BG!#REF!</definedName>
    <definedName name="ZL_" localSheetId="7">[36]BG!#REF!</definedName>
    <definedName name="ZL_" localSheetId="2">[36]BG!#REF!</definedName>
    <definedName name="ZL_" localSheetId="6">[36]BG!#REF!</definedName>
    <definedName name="ZL_">[36]BG!#REF!</definedName>
  </definedNames>
  <calcPr calcId="152511"/>
</workbook>
</file>

<file path=xl/calcChain.xml><?xml version="1.0" encoding="utf-8"?>
<calcChain xmlns="http://schemas.openxmlformats.org/spreadsheetml/2006/main">
  <c r="F438" i="33" l="1"/>
  <c r="F437" i="33"/>
  <c r="G422" i="33" l="1"/>
  <c r="F422" i="33"/>
  <c r="F420" i="33"/>
  <c r="J297" i="33"/>
  <c r="D528" i="33"/>
  <c r="C528" i="33"/>
  <c r="H579" i="33" l="1"/>
  <c r="G579" i="33"/>
  <c r="F539" i="33"/>
  <c r="D535" i="33"/>
  <c r="C535" i="33"/>
  <c r="G528" i="33"/>
  <c r="D537" i="33"/>
  <c r="C537" i="33"/>
  <c r="D533" i="33"/>
  <c r="C533" i="33"/>
  <c r="C525" i="33"/>
  <c r="D525" i="33"/>
  <c r="G513" i="33"/>
  <c r="F513" i="33"/>
  <c r="D508" i="33"/>
  <c r="C508" i="33"/>
  <c r="G505" i="33"/>
  <c r="F505" i="33"/>
  <c r="G497" i="33"/>
  <c r="F497" i="33"/>
  <c r="G482" i="33"/>
  <c r="F482" i="33"/>
  <c r="D482" i="33"/>
  <c r="C482" i="33"/>
  <c r="D477" i="33"/>
  <c r="C477" i="33"/>
  <c r="G474" i="33"/>
  <c r="F474" i="33"/>
  <c r="D474" i="33"/>
  <c r="C474" i="33"/>
  <c r="I460" i="33" l="1"/>
  <c r="G459" i="33"/>
  <c r="I459" i="33" s="1"/>
  <c r="G460" i="33"/>
  <c r="G461" i="33" s="1"/>
  <c r="G458" i="33"/>
  <c r="F461" i="33"/>
  <c r="F459" i="33"/>
  <c r="D459" i="33"/>
  <c r="D461" i="33"/>
  <c r="H451" i="33"/>
  <c r="I417" i="33"/>
  <c r="H417" i="33"/>
  <c r="F403" i="33"/>
  <c r="F402" i="33"/>
  <c r="H369" i="33" l="1"/>
  <c r="H370" i="33" s="1"/>
  <c r="G369" i="33"/>
  <c r="G370" i="33" s="1"/>
  <c r="C355" i="33"/>
  <c r="C357" i="33" s="1"/>
  <c r="F243" i="33"/>
  <c r="C296" i="33"/>
  <c r="G287" i="33"/>
  <c r="F287" i="33"/>
  <c r="D287" i="33"/>
  <c r="C287" i="33"/>
  <c r="H285" i="33"/>
  <c r="H287" i="33" s="1"/>
  <c r="I287" i="33" s="1"/>
  <c r="H243" i="33"/>
  <c r="G243" i="33"/>
  <c r="D242" i="33"/>
  <c r="D241" i="33"/>
  <c r="D240" i="33"/>
  <c r="D239" i="33"/>
  <c r="C242" i="33"/>
  <c r="C241" i="33"/>
  <c r="C240" i="33"/>
  <c r="C239" i="33"/>
  <c r="C238" i="33"/>
  <c r="B243" i="33"/>
  <c r="B242" i="33"/>
  <c r="B241" i="33"/>
  <c r="B240" i="33"/>
  <c r="B239" i="33"/>
  <c r="B238" i="33"/>
  <c r="B231" i="33"/>
  <c r="D213" i="33" l="1"/>
  <c r="C213" i="33"/>
  <c r="G194" i="33"/>
  <c r="D194" i="33"/>
  <c r="F193" i="33"/>
  <c r="F192" i="33"/>
  <c r="F191" i="33"/>
  <c r="N37" i="8"/>
  <c r="F21" i="15"/>
  <c r="C43" i="10" l="1"/>
  <c r="D584" i="33" l="1"/>
  <c r="D579" i="33"/>
  <c r="D539" i="33"/>
  <c r="G539" i="33" s="1"/>
  <c r="C539" i="33"/>
  <c r="D522" i="33"/>
  <c r="C522" i="33"/>
  <c r="D513" i="33"/>
  <c r="C513" i="33"/>
  <c r="D505" i="33"/>
  <c r="C505" i="33"/>
  <c r="D497" i="33"/>
  <c r="C497" i="33"/>
  <c r="G450" i="33"/>
  <c r="G449" i="33"/>
  <c r="G448" i="33"/>
  <c r="G447" i="33"/>
  <c r="G446" i="33"/>
  <c r="G445" i="33"/>
  <c r="F451" i="33"/>
  <c r="C451" i="33"/>
  <c r="D451" i="33"/>
  <c r="F421" i="33"/>
  <c r="F416" i="33"/>
  <c r="F415" i="33"/>
  <c r="F414" i="33"/>
  <c r="F412" i="33"/>
  <c r="C402" i="33"/>
  <c r="C397" i="33"/>
  <c r="C391" i="33"/>
  <c r="B402" i="33"/>
  <c r="B397" i="33"/>
  <c r="B391" i="33"/>
  <c r="C386" i="33"/>
  <c r="B356" i="33"/>
  <c r="C346" i="33"/>
  <c r="C348" i="33" s="1"/>
  <c r="C326" i="33"/>
  <c r="F326" i="33" s="1"/>
  <c r="G313" i="33"/>
  <c r="G314" i="33" s="1"/>
  <c r="H314" i="33" s="1"/>
  <c r="F314" i="33"/>
  <c r="H295" i="33"/>
  <c r="I295" i="33" s="1"/>
  <c r="H294" i="33"/>
  <c r="H293" i="33"/>
  <c r="I293" i="33" s="1"/>
  <c r="H292" i="33"/>
  <c r="D296" i="33"/>
  <c r="B296" i="33"/>
  <c r="B326" i="33" s="1"/>
  <c r="B346" i="33" s="1"/>
  <c r="B355" i="33" s="1"/>
  <c r="F268" i="33"/>
  <c r="D266" i="33"/>
  <c r="D268" i="33" s="1"/>
  <c r="G268" i="33" s="1"/>
  <c r="D264" i="33"/>
  <c r="D261" i="33"/>
  <c r="G262" i="33" s="1"/>
  <c r="B251" i="33"/>
  <c r="H226" i="33"/>
  <c r="H233" i="33" s="1"/>
  <c r="D238" i="33"/>
  <c r="H231" i="33"/>
  <c r="F417" i="33" l="1"/>
  <c r="G451" i="33"/>
  <c r="C243" i="33"/>
  <c r="I294" i="33"/>
  <c r="H296" i="33"/>
  <c r="B305" i="33"/>
  <c r="B314" i="33" s="1"/>
  <c r="I292" i="33"/>
  <c r="D243" i="33"/>
  <c r="D245" i="33" s="1"/>
  <c r="I296" i="33" l="1"/>
  <c r="J296" i="33" s="1"/>
  <c r="L36" i="8" l="1"/>
  <c r="K36" i="8"/>
  <c r="J36" i="8"/>
  <c r="I36" i="8"/>
  <c r="H36" i="8"/>
  <c r="G36" i="8"/>
  <c r="F36" i="8"/>
  <c r="E36" i="8"/>
  <c r="D36" i="8"/>
  <c r="C36" i="8"/>
  <c r="D11" i="10"/>
  <c r="C11" i="10"/>
  <c r="D69" i="5"/>
  <c r="C69" i="5"/>
  <c r="D66" i="5"/>
  <c r="C66" i="5"/>
  <c r="C65" i="5"/>
  <c r="D61" i="5"/>
  <c r="C61" i="5"/>
  <c r="F528" i="33" s="1"/>
  <c r="D43" i="5"/>
  <c r="C43" i="5"/>
  <c r="D38" i="5"/>
  <c r="C38" i="5"/>
  <c r="M36" i="8" l="1"/>
  <c r="F78" i="15" s="1"/>
  <c r="D65" i="5"/>
  <c r="D31" i="5"/>
  <c r="C31" i="5"/>
  <c r="D22" i="5"/>
  <c r="C22" i="5"/>
  <c r="D19" i="5"/>
  <c r="C19" i="5"/>
  <c r="D15" i="5"/>
  <c r="C15" i="5"/>
  <c r="D13" i="5"/>
  <c r="D36" i="5" s="1"/>
  <c r="D59" i="5" s="1"/>
  <c r="D73" i="5" s="1"/>
  <c r="D77" i="5" s="1"/>
  <c r="G78" i="15"/>
  <c r="F26" i="15"/>
  <c r="F16" i="15"/>
  <c r="F43" i="15" s="1"/>
  <c r="F44" i="15" s="1"/>
  <c r="F67" i="15" s="1"/>
  <c r="F71" i="15"/>
  <c r="C71" i="15"/>
  <c r="C59" i="15"/>
  <c r="C52" i="15"/>
  <c r="C66" i="15" s="1"/>
  <c r="C47" i="15"/>
  <c r="C26" i="15"/>
  <c r="C35" i="15"/>
  <c r="C21" i="15"/>
  <c r="C16" i="15"/>
  <c r="F69" i="15"/>
  <c r="C69" i="15"/>
  <c r="F12" i="15"/>
  <c r="C13" i="5" l="1"/>
  <c r="C36" i="5" s="1"/>
  <c r="C59" i="5" s="1"/>
  <c r="C73" i="5" s="1"/>
  <c r="C77" i="5" s="1"/>
  <c r="C84" i="5" s="1"/>
  <c r="C43" i="15"/>
  <c r="C67" i="15" s="1"/>
  <c r="H53" i="35"/>
  <c r="H58" i="35"/>
  <c r="H57" i="35"/>
  <c r="H56" i="35"/>
  <c r="H55" i="35"/>
  <c r="F584" i="33" l="1"/>
  <c r="F579" i="33"/>
  <c r="F275" i="33"/>
  <c r="F276" i="33" s="1"/>
  <c r="F145" i="33"/>
  <c r="F143" i="33"/>
  <c r="F141" i="33"/>
  <c r="F139" i="33"/>
  <c r="D79" i="15"/>
  <c r="C79" i="15"/>
  <c r="D78" i="15"/>
  <c r="G59" i="35" l="1"/>
  <c r="G58" i="35"/>
  <c r="G57" i="35"/>
  <c r="G56" i="35"/>
  <c r="G55" i="35"/>
  <c r="G54" i="35"/>
  <c r="G53" i="35"/>
  <c r="F59" i="35"/>
  <c r="E59" i="35"/>
  <c r="G275" i="33" l="1"/>
  <c r="G276" i="33" s="1"/>
  <c r="B8" i="10" l="1"/>
  <c r="B7" i="10"/>
  <c r="B7" i="8" s="1"/>
  <c r="B7" i="33" s="1"/>
  <c r="V17" i="11" l="1"/>
  <c r="AL23" i="11"/>
  <c r="AL19" i="11"/>
  <c r="AP25" i="11"/>
  <c r="H11" i="11"/>
  <c r="F12" i="11"/>
  <c r="B8" i="8"/>
  <c r="K16" i="11" l="1"/>
  <c r="K29" i="11" s="1"/>
  <c r="P16" i="11"/>
  <c r="O17" i="11"/>
  <c r="R17" i="11" s="1"/>
  <c r="AP17" i="11" s="1"/>
  <c r="J29" i="11"/>
  <c r="G24" i="11" l="1"/>
  <c r="G19" i="11" s="1"/>
  <c r="N35" i="11"/>
  <c r="M35" i="11"/>
  <c r="L35" i="11"/>
  <c r="K35" i="11"/>
  <c r="J35" i="11"/>
  <c r="F21" i="11"/>
  <c r="F35" i="11" s="1"/>
  <c r="E21" i="11"/>
  <c r="E19" i="11" s="1"/>
  <c r="E35" i="11" s="1"/>
  <c r="P24" i="11"/>
  <c r="R25" i="11"/>
  <c r="R15" i="11"/>
  <c r="O32" i="11"/>
  <c r="R32" i="11" s="1"/>
  <c r="O15" i="11"/>
  <c r="H22" i="11" l="1"/>
  <c r="H35" i="11" s="1"/>
  <c r="P35" i="11"/>
  <c r="C63" i="11" l="1"/>
  <c r="F16" i="31"/>
  <c r="C69" i="11"/>
  <c r="C70" i="11"/>
  <c r="H37" i="30"/>
  <c r="F37" i="30"/>
  <c r="H27" i="30"/>
  <c r="H26" i="30"/>
  <c r="H25" i="30"/>
  <c r="H24" i="30"/>
  <c r="H23" i="30"/>
  <c r="H21" i="30"/>
  <c r="F27" i="30"/>
  <c r="F26" i="30"/>
  <c r="F25" i="30"/>
  <c r="F24" i="30"/>
  <c r="F23" i="30"/>
  <c r="F21" i="30"/>
  <c r="H18" i="30"/>
  <c r="H17" i="30"/>
  <c r="H15" i="30"/>
  <c r="D17" i="10"/>
  <c r="D25" i="10"/>
  <c r="D33" i="10"/>
  <c r="F55" i="30"/>
  <c r="F54" i="30"/>
  <c r="I17" i="30"/>
  <c r="F17" i="30"/>
  <c r="F19" i="30"/>
  <c r="D17" i="30"/>
  <c r="P19" i="31"/>
  <c r="Q19" i="31"/>
  <c r="H36" i="30"/>
  <c r="I36" i="30"/>
  <c r="H30" i="30"/>
  <c r="I30" i="30"/>
  <c r="F46" i="30"/>
  <c r="D37" i="30"/>
  <c r="I37" i="30"/>
  <c r="P14" i="31"/>
  <c r="P13" i="31"/>
  <c r="P9" i="31"/>
  <c r="P18" i="31"/>
  <c r="Q18" i="31"/>
  <c r="B29" i="31"/>
  <c r="Q29" i="31"/>
  <c r="B28" i="31"/>
  <c r="Q28" i="31"/>
  <c r="P7" i="31"/>
  <c r="Q7" i="31"/>
  <c r="Q8" i="31"/>
  <c r="P10" i="31"/>
  <c r="Q10" i="31"/>
  <c r="F15" i="31"/>
  <c r="N15" i="31" s="1"/>
  <c r="Q15" i="31" s="1"/>
  <c r="B27" i="31"/>
  <c r="D26" i="30"/>
  <c r="B26" i="31"/>
  <c r="D25" i="30"/>
  <c r="B25" i="31"/>
  <c r="B22" i="31"/>
  <c r="Q22" i="31"/>
  <c r="P3" i="31"/>
  <c r="P4" i="31" s="1"/>
  <c r="O4" i="31" s="1"/>
  <c r="Q4" i="31" s="1"/>
  <c r="O3" i="31"/>
  <c r="F3" i="31"/>
  <c r="B49" i="31" s="1"/>
  <c r="D22" i="30"/>
  <c r="F22" i="30" s="1"/>
  <c r="F28" i="30" s="1"/>
  <c r="F32" i="30" s="1"/>
  <c r="B54" i="31"/>
  <c r="B53" i="31"/>
  <c r="B52" i="31"/>
  <c r="B50" i="31"/>
  <c r="D46" i="31"/>
  <c r="B46" i="31"/>
  <c r="E43" i="31"/>
  <c r="E42" i="31"/>
  <c r="B42" i="31"/>
  <c r="B51" i="31" s="1"/>
  <c r="E41" i="31"/>
  <c r="Q31" i="31"/>
  <c r="B30" i="31"/>
  <c r="Q30" i="31"/>
  <c r="Q25" i="31"/>
  <c r="B24" i="31"/>
  <c r="D24" i="30"/>
  <c r="B23" i="31"/>
  <c r="Q23" i="31"/>
  <c r="Q21" i="31"/>
  <c r="Q20" i="31"/>
  <c r="B9" i="31"/>
  <c r="B5" i="31"/>
  <c r="Q5" i="31"/>
  <c r="D21" i="30"/>
  <c r="Q26" i="31"/>
  <c r="D27" i="30"/>
  <c r="D18" i="30"/>
  <c r="I18" i="30"/>
  <c r="D15" i="30"/>
  <c r="I15" i="30"/>
  <c r="Q9" i="31"/>
  <c r="N3" i="31"/>
  <c r="M3" i="31"/>
  <c r="M14" i="31"/>
  <c r="L3" i="31"/>
  <c r="L32" i="31" s="1"/>
  <c r="K3" i="31"/>
  <c r="K32" i="31" s="1"/>
  <c r="J3" i="31"/>
  <c r="J32" i="31" s="1"/>
  <c r="I3" i="31"/>
  <c r="I32" i="31" s="1"/>
  <c r="H3" i="31"/>
  <c r="G3" i="31"/>
  <c r="E3" i="31"/>
  <c r="E32" i="31" s="1"/>
  <c r="D3" i="31"/>
  <c r="D32" i="31" s="1"/>
  <c r="C3" i="31"/>
  <c r="B3" i="31"/>
  <c r="D50" i="30"/>
  <c r="H50" i="30" s="1"/>
  <c r="I50" i="30" s="1"/>
  <c r="D66" i="15"/>
  <c r="G43" i="15"/>
  <c r="G44" i="15" s="1"/>
  <c r="C86" i="11"/>
  <c r="H12" i="31"/>
  <c r="P12" i="31" s="1"/>
  <c r="I12" i="11"/>
  <c r="AA12" i="11"/>
  <c r="AA35" i="11" s="1"/>
  <c r="AH35" i="11"/>
  <c r="AH39" i="11"/>
  <c r="C50" i="11"/>
  <c r="D51" i="11" s="1"/>
  <c r="AH40" i="11"/>
  <c r="L19" i="8"/>
  <c r="L20" i="8" s="1"/>
  <c r="K19" i="8"/>
  <c r="F19" i="8"/>
  <c r="G19" i="8"/>
  <c r="N24" i="8"/>
  <c r="N21" i="8"/>
  <c r="N18" i="8"/>
  <c r="N16" i="8"/>
  <c r="N14" i="8"/>
  <c r="N13" i="8"/>
  <c r="C26" i="8"/>
  <c r="D22" i="8"/>
  <c r="N22" i="8" s="1"/>
  <c r="D15" i="8"/>
  <c r="D19" i="8"/>
  <c r="D20" i="8" s="1"/>
  <c r="D57" i="11"/>
  <c r="C76" i="11"/>
  <c r="D58" i="11"/>
  <c r="AP32" i="11"/>
  <c r="C92" i="11"/>
  <c r="D92" i="11" s="1"/>
  <c r="C91" i="11"/>
  <c r="D91" i="11" s="1"/>
  <c r="C90" i="11"/>
  <c r="D90" i="11" s="1"/>
  <c r="AL36" i="11"/>
  <c r="AC35" i="11"/>
  <c r="C24" i="10"/>
  <c r="AN35" i="11"/>
  <c r="Y35" i="11"/>
  <c r="X35" i="11"/>
  <c r="AM35" i="11"/>
  <c r="AF35" i="11"/>
  <c r="D38" i="10"/>
  <c r="C44" i="11"/>
  <c r="H19" i="8"/>
  <c r="H23" i="8"/>
  <c r="N23" i="8" s="1"/>
  <c r="E19" i="8"/>
  <c r="J17" i="8"/>
  <c r="J19" i="8" s="1"/>
  <c r="C22" i="11"/>
  <c r="D133" i="15"/>
  <c r="C24" i="11"/>
  <c r="O24" i="11" s="1"/>
  <c r="R24" i="11" s="1"/>
  <c r="AP24" i="11" s="1"/>
  <c r="AG35" i="11"/>
  <c r="AH42" i="11"/>
  <c r="AP15" i="11"/>
  <c r="W35" i="11"/>
  <c r="AE35" i="11"/>
  <c r="AO35" i="11"/>
  <c r="C19" i="11"/>
  <c r="O19" i="11" s="1"/>
  <c r="R19" i="11" s="1"/>
  <c r="K20" i="8"/>
  <c r="N15" i="8"/>
  <c r="N17" i="8"/>
  <c r="C27" i="8"/>
  <c r="I27" i="30"/>
  <c r="I26" i="30"/>
  <c r="Q27" i="31"/>
  <c r="I25" i="30"/>
  <c r="Q24" i="31"/>
  <c r="I24" i="30"/>
  <c r="D23" i="30"/>
  <c r="I21" i="30"/>
  <c r="AA37" i="11"/>
  <c r="H6" i="31"/>
  <c r="AB13" i="11"/>
  <c r="AB35" i="11" s="1"/>
  <c r="C68" i="11"/>
  <c r="D43" i="15"/>
  <c r="B45" i="31"/>
  <c r="C43" i="11"/>
  <c r="D44" i="11" s="1"/>
  <c r="I23" i="30"/>
  <c r="C55" i="11"/>
  <c r="D130" i="15"/>
  <c r="C33" i="11"/>
  <c r="M32" i="31" l="1"/>
  <c r="N19" i="8"/>
  <c r="E20" i="8"/>
  <c r="N20" i="8" s="1"/>
  <c r="C28" i="8"/>
  <c r="C34" i="8" s="1"/>
  <c r="B14" i="31"/>
  <c r="D44" i="30" s="1"/>
  <c r="H44" i="30" s="1"/>
  <c r="D35" i="10"/>
  <c r="D37" i="10" s="1"/>
  <c r="C81" i="11"/>
  <c r="I29" i="11"/>
  <c r="I35" i="11" s="1"/>
  <c r="F32" i="31"/>
  <c r="O33" i="31"/>
  <c r="C11" i="11"/>
  <c r="G11" i="31"/>
  <c r="P11" i="31" s="1"/>
  <c r="D13" i="30" s="1"/>
  <c r="H13" i="30" s="1"/>
  <c r="I13" i="30" s="1"/>
  <c r="Q12" i="31"/>
  <c r="D14" i="30"/>
  <c r="H14" i="30" s="1"/>
  <c r="I14" i="30" s="1"/>
  <c r="H32" i="31"/>
  <c r="G13" i="31"/>
  <c r="N13" i="31" s="1"/>
  <c r="Q13" i="31" s="1"/>
  <c r="G6" i="31"/>
  <c r="D67" i="15"/>
  <c r="C23" i="11"/>
  <c r="O23" i="11" s="1"/>
  <c r="R23" i="11" s="1"/>
  <c r="AP23" i="11" s="1"/>
  <c r="D46" i="30"/>
  <c r="O32" i="31"/>
  <c r="Q3" i="31"/>
  <c r="E40" i="31"/>
  <c r="H22" i="30"/>
  <c r="AH41" i="11"/>
  <c r="AH43" i="11" s="1"/>
  <c r="O22" i="11"/>
  <c r="O33" i="11"/>
  <c r="AP19" i="11"/>
  <c r="B47" i="31"/>
  <c r="C71" i="11"/>
  <c r="V43" i="11" s="1"/>
  <c r="J33" i="31"/>
  <c r="J34" i="31" s="1"/>
  <c r="C18" i="11"/>
  <c r="C82" i="11"/>
  <c r="AJ31" i="11"/>
  <c r="AJ35" i="11" s="1"/>
  <c r="C80" i="11"/>
  <c r="V41" i="11"/>
  <c r="V42" i="11"/>
  <c r="C64" i="11"/>
  <c r="C72" i="11"/>
  <c r="B16" i="31"/>
  <c r="L25" i="8" l="1"/>
  <c r="N25" i="8" s="1"/>
  <c r="C30" i="8"/>
  <c r="C35" i="8" s="1"/>
  <c r="Q14" i="31"/>
  <c r="O34" i="31"/>
  <c r="C83" i="11"/>
  <c r="Q11" i="31"/>
  <c r="N32" i="31"/>
  <c r="G32" i="31"/>
  <c r="B6" i="31"/>
  <c r="D39" i="10"/>
  <c r="D132" i="15"/>
  <c r="I44" i="30"/>
  <c r="H46" i="30"/>
  <c r="R22" i="11"/>
  <c r="AP22" i="11" s="1"/>
  <c r="R33" i="11"/>
  <c r="U33" i="11" s="1"/>
  <c r="AP33" i="11" s="1"/>
  <c r="O18" i="11"/>
  <c r="R18" i="11" s="1"/>
  <c r="O11" i="11"/>
  <c r="L33" i="31"/>
  <c r="L34" i="31" s="1"/>
  <c r="AK31" i="11"/>
  <c r="AK35" i="11" s="1"/>
  <c r="F33" i="31"/>
  <c r="F34" i="31" s="1"/>
  <c r="C30" i="11"/>
  <c r="C62" i="11"/>
  <c r="C10" i="11"/>
  <c r="C27" i="11"/>
  <c r="C28" i="11"/>
  <c r="B32" i="31"/>
  <c r="Q16" i="31"/>
  <c r="D38" i="30"/>
  <c r="C21" i="11" l="1"/>
  <c r="O21" i="11" s="1"/>
  <c r="R21" i="11" s="1"/>
  <c r="AP21" i="11" s="1"/>
  <c r="N33" i="31"/>
  <c r="N34" i="31" s="1"/>
  <c r="H58" i="11"/>
  <c r="G31" i="11"/>
  <c r="G8" i="11" s="1"/>
  <c r="G35" i="11" s="1"/>
  <c r="Q6" i="31"/>
  <c r="D35" i="30"/>
  <c r="R11" i="11"/>
  <c r="AD11" i="11" s="1"/>
  <c r="AP11" i="11" s="1"/>
  <c r="Z18" i="11"/>
  <c r="Z35" i="11" s="1"/>
  <c r="O28" i="11"/>
  <c r="O27" i="11"/>
  <c r="O30" i="11"/>
  <c r="O10" i="11"/>
  <c r="C17" i="31"/>
  <c r="C32" i="31" s="1"/>
  <c r="C31" i="11"/>
  <c r="E33" i="31"/>
  <c r="E34" i="31" s="1"/>
  <c r="H64" i="11"/>
  <c r="C12" i="11"/>
  <c r="C16" i="11"/>
  <c r="C9" i="11"/>
  <c r="V40" i="11"/>
  <c r="V44" i="11" s="1"/>
  <c r="V29" i="11" s="1"/>
  <c r="V35" i="11" s="1"/>
  <c r="B33" i="31"/>
  <c r="B34" i="31" s="1"/>
  <c r="C7" i="11"/>
  <c r="O7" i="11" s="1"/>
  <c r="R7" i="11" s="1"/>
  <c r="D59" i="30"/>
  <c r="C20" i="11"/>
  <c r="M33" i="31"/>
  <c r="M34" i="31" s="1"/>
  <c r="C13" i="11"/>
  <c r="H33" i="31"/>
  <c r="H34" i="31" s="1"/>
  <c r="F38" i="30"/>
  <c r="H38" i="30"/>
  <c r="D41" i="30"/>
  <c r="C26" i="11"/>
  <c r="P17" i="31" l="1"/>
  <c r="Q17" i="31" s="1"/>
  <c r="C8" i="11"/>
  <c r="O8" i="11" s="1"/>
  <c r="R8" i="11" s="1"/>
  <c r="F35" i="30"/>
  <c r="F41" i="30" s="1"/>
  <c r="F48" i="30" s="1"/>
  <c r="H35" i="30"/>
  <c r="D33" i="31"/>
  <c r="D34" i="31" s="1"/>
  <c r="R30" i="11"/>
  <c r="U30" i="11" s="1"/>
  <c r="AP30" i="11" s="1"/>
  <c r="R27" i="11"/>
  <c r="U27" i="11" s="1"/>
  <c r="AP27" i="11" s="1"/>
  <c r="R28" i="11"/>
  <c r="U28" i="11" s="1"/>
  <c r="AP28" i="11" s="1"/>
  <c r="R10" i="11"/>
  <c r="O20" i="11"/>
  <c r="O9" i="11"/>
  <c r="R9" i="11" s="1"/>
  <c r="O12" i="11"/>
  <c r="R12" i="11" s="1"/>
  <c r="O31" i="11"/>
  <c r="R31" i="11" s="1"/>
  <c r="AP31" i="11" s="1"/>
  <c r="O26" i="11"/>
  <c r="R26" i="11" s="1"/>
  <c r="O13" i="11"/>
  <c r="AP18" i="11"/>
  <c r="P32" i="31"/>
  <c r="Q32" i="31" s="1"/>
  <c r="D16" i="30"/>
  <c r="H16" i="30" s="1"/>
  <c r="I16" i="30" s="1"/>
  <c r="G33" i="31"/>
  <c r="G34" i="31" s="1"/>
  <c r="K33" i="31"/>
  <c r="K34" i="31" s="1"/>
  <c r="C14" i="11"/>
  <c r="I33" i="31"/>
  <c r="I34" i="31" s="1"/>
  <c r="C29" i="11"/>
  <c r="AP36" i="11"/>
  <c r="AP7" i="11"/>
  <c r="I38" i="30"/>
  <c r="H41" i="30"/>
  <c r="C78" i="15" l="1"/>
  <c r="C33" i="31"/>
  <c r="C34" i="31" s="1"/>
  <c r="R13" i="11"/>
  <c r="U13" i="11" s="1"/>
  <c r="AP13" i="11" s="1"/>
  <c r="AI35" i="11"/>
  <c r="T9" i="11"/>
  <c r="AP9" i="11" s="1"/>
  <c r="I35" i="30"/>
  <c r="R20" i="11"/>
  <c r="AL20" i="11" s="1"/>
  <c r="U10" i="11"/>
  <c r="AP10" i="11" s="1"/>
  <c r="AP12" i="11"/>
  <c r="T26" i="11"/>
  <c r="AD8" i="11"/>
  <c r="AD35" i="11" s="1"/>
  <c r="O14" i="11"/>
  <c r="R14" i="11" s="1"/>
  <c r="O16" i="11"/>
  <c r="R16" i="11" s="1"/>
  <c r="O29" i="11"/>
  <c r="C34" i="11"/>
  <c r="D34" i="11" s="1"/>
  <c r="D10" i="30"/>
  <c r="H10" i="30" s="1"/>
  <c r="H19" i="30" s="1"/>
  <c r="H28" i="30" s="1"/>
  <c r="H32" i="30" s="1"/>
  <c r="C25" i="11"/>
  <c r="D25" i="11" s="1"/>
  <c r="C25" i="10" l="1"/>
  <c r="T35" i="11"/>
  <c r="AP20" i="11"/>
  <c r="AL35" i="11"/>
  <c r="R29" i="11"/>
  <c r="U29" i="11" s="1"/>
  <c r="AP29" i="11" s="1"/>
  <c r="AP8" i="11"/>
  <c r="AP26" i="11"/>
  <c r="U16" i="11"/>
  <c r="AP16" i="11" s="1"/>
  <c r="U14" i="11"/>
  <c r="AP14" i="11" s="1"/>
  <c r="C38" i="11"/>
  <c r="D35" i="11" s="1"/>
  <c r="O34" i="11"/>
  <c r="D19" i="30"/>
  <c r="D28" i="30" s="1"/>
  <c r="D32" i="30" s="1"/>
  <c r="D48" i="30" s="1"/>
  <c r="D52" i="30" s="1"/>
  <c r="H52" i="30" s="1"/>
  <c r="I52" i="30" s="1"/>
  <c r="I10" i="30"/>
  <c r="P33" i="31"/>
  <c r="AL37" i="11" l="1"/>
  <c r="C33" i="10"/>
  <c r="R34" i="11"/>
  <c r="AP34" i="11" s="1"/>
  <c r="U35" i="11"/>
  <c r="C17" i="10" s="1"/>
  <c r="I53" i="30"/>
  <c r="D60" i="30"/>
  <c r="C35" i="11"/>
  <c r="P34" i="31"/>
  <c r="Q33" i="31"/>
  <c r="Q34" i="31" s="1"/>
  <c r="C35" i="10" l="1"/>
  <c r="C37" i="10" s="1"/>
  <c r="C42" i="10" s="1"/>
  <c r="O35" i="11"/>
  <c r="R35" i="11" l="1"/>
  <c r="AP35" i="11"/>
  <c r="AP37" i="11" s="1"/>
</calcChain>
</file>

<file path=xl/comments1.xml><?xml version="1.0" encoding="utf-8"?>
<comments xmlns="http://schemas.openxmlformats.org/spreadsheetml/2006/main">
  <authors>
    <author>Fiorella Cardozo</author>
  </authors>
  <commentList>
    <comment ref="U10" authorId="0" shapeId="0">
      <text>
        <r>
          <rPr>
            <b/>
            <sz val="9"/>
            <color indexed="81"/>
            <rFont val="Tahoma"/>
            <family val="2"/>
          </rPr>
          <t>Fiorella Cardozo:</t>
        </r>
        <r>
          <rPr>
            <sz val="9"/>
            <color indexed="81"/>
            <rFont val="Tahoma"/>
            <family val="2"/>
          </rPr>
          <t xml:space="preserve">
por anticipos</t>
        </r>
      </text>
    </comment>
    <comment ref="AC30" authorId="0" shapeId="0">
      <text>
        <r>
          <rPr>
            <b/>
            <sz val="9"/>
            <color indexed="81"/>
            <rFont val="Tahoma"/>
            <family val="2"/>
          </rPr>
          <t>Fiorella Cardozo:</t>
        </r>
        <r>
          <rPr>
            <sz val="9"/>
            <color indexed="81"/>
            <rFont val="Tahoma"/>
            <family val="2"/>
          </rPr>
          <t xml:space="preserve">
van ventas de BU si hay</t>
        </r>
      </text>
    </comment>
  </commentList>
</comments>
</file>

<file path=xl/sharedStrings.xml><?xml version="1.0" encoding="utf-8"?>
<sst xmlns="http://schemas.openxmlformats.org/spreadsheetml/2006/main" count="2591" uniqueCount="1845">
  <si>
    <t>1</t>
  </si>
  <si>
    <t>Activo</t>
  </si>
  <si>
    <t>Caja</t>
  </si>
  <si>
    <t>GS</t>
  </si>
  <si>
    <t>USD</t>
  </si>
  <si>
    <t>Pasivo</t>
  </si>
  <si>
    <t>1.1.1.2.1.1.0001</t>
  </si>
  <si>
    <t>L.PRO.GS.ITAU.100180462</t>
  </si>
  <si>
    <t>1.1.1.2.1.1.0002</t>
  </si>
  <si>
    <t>L.PRO.USD.ITAU.150005827</t>
  </si>
  <si>
    <t>1.1.1.2.1.1.0008</t>
  </si>
  <si>
    <t>L.PRO.USD.AMAMBAY.10100001735</t>
  </si>
  <si>
    <t>1.1.1.2.1.1.0010</t>
  </si>
  <si>
    <t>L.PRO.GS.CONTINENTAL.123328482</t>
  </si>
  <si>
    <t>1.1.1.2.1.1.0015</t>
  </si>
  <si>
    <t>1.1.2.1.2.2.0004</t>
  </si>
  <si>
    <t>CRÉDITO CLIENTES GS</t>
  </si>
  <si>
    <t>Créditos fiscales</t>
  </si>
  <si>
    <t>IVA COMPRAS 10%</t>
  </si>
  <si>
    <t>1.1.2.4.3.1.0004</t>
  </si>
  <si>
    <t>1.1.2.4.3.1.0005</t>
  </si>
  <si>
    <t>RETENCIONES COMPUTABLES GS</t>
  </si>
  <si>
    <t>PAGOS VARIOS GS (ADELANTADO)</t>
  </si>
  <si>
    <t>Deudores por intermediación</t>
  </si>
  <si>
    <t>COMISIONES A COBRAR1 USD</t>
  </si>
  <si>
    <t>COMISIONES A COBRAR GS</t>
  </si>
  <si>
    <t>1.1.2.5.1.1.0999</t>
  </si>
  <si>
    <t>1.1.2.8.1.1.0001</t>
  </si>
  <si>
    <t>1.1.2.8.1.1.0023</t>
  </si>
  <si>
    <t>1.1.3.8.2.1.0003</t>
  </si>
  <si>
    <t>INTERESES A COBRAR VALORES GS</t>
  </si>
  <si>
    <t>1.1.2.8.9.1.0999</t>
  </si>
  <si>
    <t>DIVERSOS VARIOS USD</t>
  </si>
  <si>
    <t>1.1.3.3.1.1.0001</t>
  </si>
  <si>
    <t>VALORES PRIVADOS NAC USD</t>
  </si>
  <si>
    <t>1.1.3.3.1.1.0002</t>
  </si>
  <si>
    <t>VALORES PRIVADOS NACIONALES GS</t>
  </si>
  <si>
    <t>Intereses a cobrar por inversiones temporarias</t>
  </si>
  <si>
    <t>1.1.3.8.2.1.0001</t>
  </si>
  <si>
    <t>INTERESES A COBRAR VALORES USD</t>
  </si>
  <si>
    <t>ACCION DE BVPASA</t>
  </si>
  <si>
    <t>1.2.4.2.1.1.0001</t>
  </si>
  <si>
    <t>MUEBLES Y UTILES VALORES ORIGI</t>
  </si>
  <si>
    <t>1.2.4.2.1.1.0009</t>
  </si>
  <si>
    <t>MUEBLES Y UTILES AMORTIZACION</t>
  </si>
  <si>
    <t>MAQUINAS Y EQUIPOS VALORES ORI</t>
  </si>
  <si>
    <t>EQUIPOS DE COMPUTACION GS</t>
  </si>
  <si>
    <t>1.2.3.9.1.1.0124</t>
  </si>
  <si>
    <t>1.2.5.1.1.1.0001</t>
  </si>
  <si>
    <t>Gastos de Constitución</t>
  </si>
  <si>
    <t>GASTOS DE CONSTITUCION</t>
  </si>
  <si>
    <t>1.2.5.1.1.1.0009</t>
  </si>
  <si>
    <t>GASTOS DE CONSTITUCION AMORTIZ</t>
  </si>
  <si>
    <t>1.2.4.5.1.1.0002</t>
  </si>
  <si>
    <t>1.2.4.5.1.1.0009</t>
  </si>
  <si>
    <t>EQUIPOS DE COMPUTACION AMORTIZ</t>
  </si>
  <si>
    <t>1.2.5.4.1.1.0001</t>
  </si>
  <si>
    <t>PROGRAMAS INFORMÁTICOS</t>
  </si>
  <si>
    <t>1.2.5.4.1.1.0009</t>
  </si>
  <si>
    <t>PROGRAMAS INFORMATICOS AMORTIZ</t>
  </si>
  <si>
    <t>1.2.4.6.1.1.0001</t>
  </si>
  <si>
    <t>MEJORAS EN INMUEBLES ARRENDADO</t>
  </si>
  <si>
    <t>1.2.4.6.1.1.0009</t>
  </si>
  <si>
    <t>MEJORES ENINMUEBLES ARRENDADOS</t>
  </si>
  <si>
    <t>2</t>
  </si>
  <si>
    <t>Partes relacionadas</t>
  </si>
  <si>
    <t>Provisiones</t>
  </si>
  <si>
    <t>2.1.3.4.1.1.0003</t>
  </si>
  <si>
    <t>REINTEGROS A PAGAR GS</t>
  </si>
  <si>
    <t>2.1.3.4.4.1.0011</t>
  </si>
  <si>
    <t>2.1.3.4.5.1.0001</t>
  </si>
  <si>
    <t>BVPASA S.A ARANCEL</t>
  </si>
  <si>
    <t>2.1.3.4.5.1.0003</t>
  </si>
  <si>
    <t>FONDO DE GARANTIA BVPASA</t>
  </si>
  <si>
    <t>2.1.3.5.1.1.0001</t>
  </si>
  <si>
    <t>IPS A PAGAR</t>
  </si>
  <si>
    <t>2.1.3.6.3.1.0013</t>
  </si>
  <si>
    <t>RET. A PAGAR RENTA</t>
  </si>
  <si>
    <t>2.1.3.6.3.1.0014</t>
  </si>
  <si>
    <t>RET. A PAGAR IVA</t>
  </si>
  <si>
    <t>2.1.3.6.3.2.0002</t>
  </si>
  <si>
    <t>IVA VENTAS 10% USD</t>
  </si>
  <si>
    <t>2.1.3.9.1.1.0001</t>
  </si>
  <si>
    <t>COPACO GS</t>
  </si>
  <si>
    <t>2.1.3.9.1.1.0003</t>
  </si>
  <si>
    <t>2.1.3.9.1.1.0010</t>
  </si>
  <si>
    <t>CLARO A PAGAR GS</t>
  </si>
  <si>
    <t>2.1.3.9.1.1.0009</t>
  </si>
  <si>
    <t>TIGO A PAGAR</t>
  </si>
  <si>
    <t>2.1.3.9.1.1.0032</t>
  </si>
  <si>
    <t>VISA ITAU GS</t>
  </si>
  <si>
    <t>DYNATECH USD</t>
  </si>
  <si>
    <t>BLOOMBERG USD</t>
  </si>
  <si>
    <t>ACREEDORES VARIOS USD.</t>
  </si>
  <si>
    <t>2.1.3.9.2.1.0012</t>
  </si>
  <si>
    <t>2.1.3.9.2.1.0018</t>
  </si>
  <si>
    <t>2.1.3.9.2.1.0999</t>
  </si>
  <si>
    <t>3</t>
  </si>
  <si>
    <t>CAPITAL INTEGRADO</t>
  </si>
  <si>
    <t>3.1.1.1.1.1.0001</t>
  </si>
  <si>
    <t>3.1.1.2.1.1.0001</t>
  </si>
  <si>
    <t>APORTES A CAPITALIZAR</t>
  </si>
  <si>
    <t>RESERVA REVALUO LEY 125/91/</t>
  </si>
  <si>
    <t>3.3.1.1.1.1.0001</t>
  </si>
  <si>
    <t>3.3.1.2.1.1.0001</t>
  </si>
  <si>
    <t>SUPERAVIT POR REVALUO ACCIONIS</t>
  </si>
  <si>
    <t>RESULTADOS EJERCICIOS ANTERIOR</t>
  </si>
  <si>
    <t>3.4.1.1.1.1.0001</t>
  </si>
  <si>
    <t>4</t>
  </si>
  <si>
    <t>OTRAS COMISIONES GAN C/IVA USD</t>
  </si>
  <si>
    <t>OTRAS COMISIONES GAN C/IVA GS</t>
  </si>
  <si>
    <t>4.1.1.9.1.9.0003</t>
  </si>
  <si>
    <t>COM POR COLOCACION PRIMARA GS</t>
  </si>
  <si>
    <t>4.1.1.9.1.9.0004</t>
  </si>
  <si>
    <t>COM POR COLOCACION PRIMARA USD</t>
  </si>
  <si>
    <t>4.1.1.9.1.9.0001</t>
  </si>
  <si>
    <t>4.1.1.9.1.9.0002</t>
  </si>
  <si>
    <t>4.1.1.9.2.2.0001</t>
  </si>
  <si>
    <t>ARANCELES POR ACREENCIAS USD</t>
  </si>
  <si>
    <t>4.1.1.9.2.2.0009</t>
  </si>
  <si>
    <t>ARANCELES POR ACREENCIAS GS</t>
  </si>
  <si>
    <t>4.1.2.1.2.1.0001</t>
  </si>
  <si>
    <t>INTERESES GANADOS CP GS</t>
  </si>
  <si>
    <t>4.1.2.2.1.1.0001</t>
  </si>
  <si>
    <t>DIFERENCIAS DE CAMBIOS GANADAS</t>
  </si>
  <si>
    <t>4.1.2.1.2.1.0002</t>
  </si>
  <si>
    <t>INTERESES GANADOS USD</t>
  </si>
  <si>
    <t>4.1.2.2.1.1.0008</t>
  </si>
  <si>
    <t>DIFERENCIA DE CAMBIO ORDEN</t>
  </si>
  <si>
    <t>Ingresos por venta de cartera propia</t>
  </si>
  <si>
    <t>DIFERENCIA DE COTIZACION COMPR</t>
  </si>
  <si>
    <t>DIFERENCIA DE COTIZACION VENTA</t>
  </si>
  <si>
    <t>4.1.2.3.1.1.1001</t>
  </si>
  <si>
    <t>4.1.2.3.1.1.1002</t>
  </si>
  <si>
    <t>4.1.2.3.1.1.1004</t>
  </si>
  <si>
    <t>DIF COTIZACION VENTA AJU PP GS</t>
  </si>
  <si>
    <t>4.1.2.3.1.2.0001</t>
  </si>
  <si>
    <t>4.1.2.3.1.2.0002</t>
  </si>
  <si>
    <t>INGRESOS POR VALUACIÓN CP USD</t>
  </si>
  <si>
    <t>INGRESO POR VALUACION CP GS</t>
  </si>
  <si>
    <t>4.1.9.1.2.1.0001</t>
  </si>
  <si>
    <t>4.1.9.1.2.1.0004</t>
  </si>
  <si>
    <t>5</t>
  </si>
  <si>
    <t>Sueldos y cargas sociales</t>
  </si>
  <si>
    <t>RETRIBUCIONES PERSONAL ADM USD</t>
  </si>
  <si>
    <t>RETRIBUCIONES PERSONAL GS</t>
  </si>
  <si>
    <t>CARGAS SOCIALES PERSONAL ADMIN</t>
  </si>
  <si>
    <t>5.1.1.3.1.1.0001</t>
  </si>
  <si>
    <t>AGUINALDO GS</t>
  </si>
  <si>
    <t>5.1.1.1.2.1.0001</t>
  </si>
  <si>
    <t>5.1.1.1.2.1.0002</t>
  </si>
  <si>
    <t>5.1.1.2.2.1.0001</t>
  </si>
  <si>
    <t>AGUINALDOS USD</t>
  </si>
  <si>
    <t>5.1.1.3.2.1.0001</t>
  </si>
  <si>
    <t>Gastos generales</t>
  </si>
  <si>
    <t>LICENCIA USD</t>
  </si>
  <si>
    <t>5.1.1.3.2.1.0002</t>
  </si>
  <si>
    <t>LICENCIA GS</t>
  </si>
  <si>
    <t>Honorarios profesionales</t>
  </si>
  <si>
    <t>5.1.1.4.1.1.0002</t>
  </si>
  <si>
    <t>HONORARIOS AUDITORES EXTERNOS</t>
  </si>
  <si>
    <t>5.1.1.4.1.1.0013</t>
  </si>
  <si>
    <t>HONORARIOS PROF GS</t>
  </si>
  <si>
    <t>5.1.1.4.1.1.0015</t>
  </si>
  <si>
    <t>HONORARIOS PROFESIONALES USD</t>
  </si>
  <si>
    <t>5.1.1.9.1.1.0001</t>
  </si>
  <si>
    <t>BONIFICACION USD</t>
  </si>
  <si>
    <t>5.1.1.9.1.1.0098</t>
  </si>
  <si>
    <t>Alquileres</t>
  </si>
  <si>
    <t>OTRAS PRESTACIONES AL PERSONAL</t>
  </si>
  <si>
    <t>5.1.2.1.1.1.0001</t>
  </si>
  <si>
    <t>ALQUILERES GS</t>
  </si>
  <si>
    <t>5.1.2.1.1.1.0002</t>
  </si>
  <si>
    <t>ALQUILERES USD</t>
  </si>
  <si>
    <t>5.1.2.2.1.1.0001</t>
  </si>
  <si>
    <t>Seguros</t>
  </si>
  <si>
    <t>5.1.2.2.1.1.0002</t>
  </si>
  <si>
    <t>SEGUROS USD</t>
  </si>
  <si>
    <t>5.1.2.3.1.1.0001</t>
  </si>
  <si>
    <t>LOCOMOCION GS</t>
  </si>
  <si>
    <t>5.1.2.3.1.1.0011</t>
  </si>
  <si>
    <t>VIAJES GS</t>
  </si>
  <si>
    <t>5.1.2.3.1.1.0012</t>
  </si>
  <si>
    <t>VIAJES USD</t>
  </si>
  <si>
    <t>$A</t>
  </si>
  <si>
    <t>5.1.2.4.1.1.0002</t>
  </si>
  <si>
    <t>AGUA GS</t>
  </si>
  <si>
    <t>5.1.2.4.1.1.0003</t>
  </si>
  <si>
    <t>TELEFONO GS</t>
  </si>
  <si>
    <t>5.1.2.4.1.1.0004</t>
  </si>
  <si>
    <t>CELULARES GS</t>
  </si>
  <si>
    <t>5.1.2.4.1.1.0001</t>
  </si>
  <si>
    <t>LUZ GS</t>
  </si>
  <si>
    <t>5.1.2.4.1.1.0005</t>
  </si>
  <si>
    <t>INTERNET GS</t>
  </si>
  <si>
    <t>5.1.2.5.1.2.0002</t>
  </si>
  <si>
    <t>ARANCEL OP. EN CNV</t>
  </si>
  <si>
    <t>5.1.2.5.1.2.0001</t>
  </si>
  <si>
    <t>Aranceles por negociación Bolsa de Valores</t>
  </si>
  <si>
    <t>ARANCEL OP. EN BVPASA</t>
  </si>
  <si>
    <t>5.1.2.9.1.1.0001</t>
  </si>
  <si>
    <t>CAPACITACION AL PERSONAL GS</t>
  </si>
  <si>
    <t>5.1.2.9.2.1.1001</t>
  </si>
  <si>
    <t>PAPELERIA Y UTILES DE ESCRITOR</t>
  </si>
  <si>
    <t>5.1.2.9.3.1.1001</t>
  </si>
  <si>
    <t>LIMPIEZA Y VIGILANCIA GS</t>
  </si>
  <si>
    <t>5.1.2.9.6.1.0001</t>
  </si>
  <si>
    <t>SUSCRIPCIONES YAFILIACIONES GS</t>
  </si>
  <si>
    <t>5.1.2.9.6.1.0002</t>
  </si>
  <si>
    <t>SUSCRIPCIONES Y AFILIACIONES U</t>
  </si>
  <si>
    <t>5.1.2.9.6.1.0003</t>
  </si>
  <si>
    <t>CUOTA MENSUAL SEN</t>
  </si>
  <si>
    <t>5.1.2.9.7.1.0001</t>
  </si>
  <si>
    <t>GASTOS COMUNES EFICFICIO GS</t>
  </si>
  <si>
    <t>5.1.2.9.9.1.0001</t>
  </si>
  <si>
    <t>GASTOS VARIOS GS</t>
  </si>
  <si>
    <t>5.1.2.9.9.1.0004</t>
  </si>
  <si>
    <t>GASTOS NO DEDUCIBLES GS</t>
  </si>
  <si>
    <t>5.1.2.9.9.9.9991</t>
  </si>
  <si>
    <t>RESULTADO POR AJUSTE DE SALDO</t>
  </si>
  <si>
    <t>5.1.2.9.9.9.9992</t>
  </si>
  <si>
    <t>5.1.3.1.1.1.0001</t>
  </si>
  <si>
    <t>PUBLICIDAD GS</t>
  </si>
  <si>
    <t>Publicidad y propaganda</t>
  </si>
  <si>
    <t>5.1.3.4.1.1.0001</t>
  </si>
  <si>
    <t>VIATICOS Y GASTOS DE REPRESENT</t>
  </si>
  <si>
    <t>5.1.3.6.1.1.0001</t>
  </si>
  <si>
    <t>Otros gastos operativos</t>
  </si>
  <si>
    <t>CORRESPONDENCIA GS</t>
  </si>
  <si>
    <t>5.1.3.9.1.1.0001</t>
  </si>
  <si>
    <t>5.1.3.9.1.1.0002</t>
  </si>
  <si>
    <t>COMISIONES PAGADAS</t>
  </si>
  <si>
    <t>5.1.3.9.1.1.0004</t>
  </si>
  <si>
    <t>COMISIONES PAGADAS USD</t>
  </si>
  <si>
    <t>5.1.3.9.1.1.0098</t>
  </si>
  <si>
    <t>OTROS GASTOS COMERCIALIZACION</t>
  </si>
  <si>
    <t>5.1.4.2.1.1.0098</t>
  </si>
  <si>
    <t>SERVICIO MANTENIMIENTO GS VARI</t>
  </si>
  <si>
    <t>5.1.4.2.1.1.0099</t>
  </si>
  <si>
    <t>SERVICIO DE MANTENIMIENTO USD</t>
  </si>
  <si>
    <t>5.1.4.3.1.1.0001</t>
  </si>
  <si>
    <t>CONTRATACION DE SERVICIOS DE C</t>
  </si>
  <si>
    <t>5.1.4.9.1.1.0001</t>
  </si>
  <si>
    <t>OTROS GASTOS DE COMPUTACION GS</t>
  </si>
  <si>
    <t>5.1.6.1.1.1.0001</t>
  </si>
  <si>
    <t>IMPUESTO A LA RENTA</t>
  </si>
  <si>
    <t>5.1.5.1.2.1.0001</t>
  </si>
  <si>
    <t>Depreciaciones y amortizaciones</t>
  </si>
  <si>
    <t>AMORTIZACION MUEBLES Y UTILES</t>
  </si>
  <si>
    <t>5.1.5.1.5.1.0001</t>
  </si>
  <si>
    <t>AMORTIZACION EQUIPOS DE COMPUT</t>
  </si>
  <si>
    <t>5.1.5.1.6.1.0001</t>
  </si>
  <si>
    <t>AMORTIZACION DE MEJORAS EN INM</t>
  </si>
  <si>
    <t>5.1.5.2.1.1.0002</t>
  </si>
  <si>
    <t>AMORTIZACION SOFTWARE GS</t>
  </si>
  <si>
    <t>5.1.5.2.1.1.0001</t>
  </si>
  <si>
    <t>5.1.7.1.1.1.0002</t>
  </si>
  <si>
    <t>INTERESES PERDIDOS USD TT</t>
  </si>
  <si>
    <t>5.1.7.2.1.1.0001</t>
  </si>
  <si>
    <t>DIFERENCIA DE CBIO PERDIDA GS</t>
  </si>
  <si>
    <t>5.1.7.2.1.1.0008</t>
  </si>
  <si>
    <t>DIF DE CAMBIO PERDIDA ORDEN</t>
  </si>
  <si>
    <t>5.1.7.4.1.1.0001</t>
  </si>
  <si>
    <t>GASTOS BANCARIOS GS ITAU</t>
  </si>
  <si>
    <t>5.1.7.4.1.1.0002</t>
  </si>
  <si>
    <t>5.1.7.4.1.1.0099</t>
  </si>
  <si>
    <t>GASTOS BANCARIOS GS GENERICO</t>
  </si>
  <si>
    <t>5.1.7.4.2.1.0001</t>
  </si>
  <si>
    <t>GASTOS BANCARIOS USD ITAU</t>
  </si>
  <si>
    <t>5.1.7.4.2.1.0002</t>
  </si>
  <si>
    <t>5.1.7.4.2.1.0099</t>
  </si>
  <si>
    <t>GASTOS BANCARIOS USD GENERICO</t>
  </si>
  <si>
    <t>5.1.7.9.1.1.0001</t>
  </si>
  <si>
    <t>EGRESO POR VALUACION DE CP USD</t>
  </si>
  <si>
    <t>6</t>
  </si>
  <si>
    <t>Cuentas de orden deudoras</t>
  </si>
  <si>
    <t>6.1.1.2.1.1.0002</t>
  </si>
  <si>
    <t>Bancos de terceros</t>
  </si>
  <si>
    <t>L.TER.USD.BVPASA.3040</t>
  </si>
  <si>
    <t>6.1.1.2.1.1.0003</t>
  </si>
  <si>
    <t>L.TER.GS.ITAU.120175099</t>
  </si>
  <si>
    <t>6.1.1.2.1.1.0004</t>
  </si>
  <si>
    <t>L.TER.USD.ITAU.110038421</t>
  </si>
  <si>
    <t>6.1.1.2.1.1.0006</t>
  </si>
  <si>
    <t>PPI.L.TER.USD.ITAU.110038421</t>
  </si>
  <si>
    <t>6.1.1.2.2.1.0036</t>
  </si>
  <si>
    <t>I.TER.USD.PUENTE UY.2816</t>
  </si>
  <si>
    <t>6.1.1.2.2.9.9997</t>
  </si>
  <si>
    <t>ORDEN TRANSITORIO INT Y AMORT</t>
  </si>
  <si>
    <t>REGULARIZADORA DE BCO USD</t>
  </si>
  <si>
    <t>6.1.1.2.2.8.0002</t>
  </si>
  <si>
    <t>6.1.2.2.1.1.0001</t>
  </si>
  <si>
    <t>VALORES EMITIDOS POR ESTADO GS</t>
  </si>
  <si>
    <t>6.1.2.2.3.1.0001</t>
  </si>
  <si>
    <t>VALORES SOB EXT USD CLIENTES</t>
  </si>
  <si>
    <t>6.1.2.2.3.1.0003</t>
  </si>
  <si>
    <t>VALORES SOB EXT EUR CLIENTES</t>
  </si>
  <si>
    <t>EURO</t>
  </si>
  <si>
    <t>VALORES PRIV NACIONALES GS</t>
  </si>
  <si>
    <t>VALORES PRIV NACIONALES USD</t>
  </si>
  <si>
    <t>6.1.2.3.2.1.0001</t>
  </si>
  <si>
    <t>VALORES PRIVADOS EXTRANJ USD</t>
  </si>
  <si>
    <t>6.1.2.3.1.1.0001</t>
  </si>
  <si>
    <t>6.1.2.3.1.1.0002</t>
  </si>
  <si>
    <t>6.1.2.9.1.1.0002</t>
  </si>
  <si>
    <t>OTRAS CUENTAS DE ORDEN DEUDORA</t>
  </si>
  <si>
    <t>ACREED.DISP Y VAL CLIENTES GS.</t>
  </si>
  <si>
    <t>ACREED.DISP Y VAL CLIENTES USD</t>
  </si>
  <si>
    <t>6.2.1.1.1.1.0001</t>
  </si>
  <si>
    <t>6.2.1.1.1.1.0002</t>
  </si>
  <si>
    <t>6.2.1.1.1.1.0003</t>
  </si>
  <si>
    <t>ACREED.DISP Y VAL CLIENTES EUR</t>
  </si>
  <si>
    <t>Gastos por comisiones y servicios</t>
  </si>
  <si>
    <t>Remuneración personal superior</t>
  </si>
  <si>
    <t>Total</t>
  </si>
  <si>
    <t>1.1.1.2.1.1.0007</t>
  </si>
  <si>
    <t>L.PRO.GS.AMAMBAY.100015040</t>
  </si>
  <si>
    <t>1.1.1.2.1.1.0024</t>
  </si>
  <si>
    <t>1.1.1.2.1.1.0025</t>
  </si>
  <si>
    <t>L .PROP.ADM.GS.ITAU.101102850</t>
  </si>
  <si>
    <t>L.PROP.ADM.USD.	150007197</t>
  </si>
  <si>
    <t>ACTIVO</t>
  </si>
  <si>
    <t>PASIVO</t>
  </si>
  <si>
    <t>ACTIVO CORRIENTE</t>
  </si>
  <si>
    <t>PASIVO CORRIENTE</t>
  </si>
  <si>
    <t>Acreedores por Intermediación</t>
  </si>
  <si>
    <t>Bancos</t>
  </si>
  <si>
    <t>Títulos de renta fija</t>
  </si>
  <si>
    <t>Cuentas por cobrar a Personas y Empresas relacionadas</t>
  </si>
  <si>
    <t>Aportes y retenciones a pagar</t>
  </si>
  <si>
    <t>Otros Pasivos Corrientes</t>
  </si>
  <si>
    <t>Pagados por Adelantado</t>
  </si>
  <si>
    <t>TOTAL ACTIVO CORRIENTE</t>
  </si>
  <si>
    <t>TOTAL PASIVO CORRIENTE</t>
  </si>
  <si>
    <t>TOTAL PASIVO</t>
  </si>
  <si>
    <t>ACTIVO NO CORRIENTE</t>
  </si>
  <si>
    <t>Títulos de renta fija permanente</t>
  </si>
  <si>
    <t>Muebles y útiles</t>
  </si>
  <si>
    <t>Equipos de Informática</t>
  </si>
  <si>
    <t>Mejoras en predio ajeno</t>
  </si>
  <si>
    <t>(Depreciaciones acumuladas)</t>
  </si>
  <si>
    <t>PATRIMONIO NETO</t>
  </si>
  <si>
    <t>TOTAL ACTIVO NO CORRIENTE</t>
  </si>
  <si>
    <t>TOTAL PATRIMONIO NETO (Según el Estado de Variación del Patrimonio Neto)</t>
  </si>
  <si>
    <t>TOTAL ACTIVO</t>
  </si>
  <si>
    <t>TOTAL PASIVO Y PATRIMONIO NETO</t>
  </si>
  <si>
    <t>TOTAL CUENTAS DE ORDEN DEUDORAS</t>
  </si>
  <si>
    <t>TOTAL CUENTAS DE ORDEN ACREEDORAS</t>
  </si>
  <si>
    <t xml:space="preserve">INGRESOS OPERATIVOS </t>
  </si>
  <si>
    <t>Comisiones por colocación pirmaria de renta fija</t>
  </si>
  <si>
    <t>Ingresos por intereses de cartera propia</t>
  </si>
  <si>
    <t xml:space="preserve">GASTOS OPERATIVOS </t>
  </si>
  <si>
    <t>RESULTADO OPERATIVO BRUTO</t>
  </si>
  <si>
    <t xml:space="preserve">GASTOS DE COMERCIALIZACIÓN </t>
  </si>
  <si>
    <t>Folletos e impresos</t>
  </si>
  <si>
    <t xml:space="preserve">GASTOS DE ADMINISTRACIÓN </t>
  </si>
  <si>
    <t>TOTAL</t>
  </si>
  <si>
    <t>Beneficios al personal</t>
  </si>
  <si>
    <t>Mantenimiento</t>
  </si>
  <si>
    <t>Papelería, impresos y útiles de oficina</t>
  </si>
  <si>
    <t>Impuestos, tasas y contribuciones</t>
  </si>
  <si>
    <t>RESULTADO OPERATIVO NETO</t>
  </si>
  <si>
    <t>RESULTADO DEL EJERCICIO</t>
  </si>
  <si>
    <t>1.1.1.2.2.1.0002</t>
  </si>
  <si>
    <t>1.1.1.2.2.1.0013</t>
  </si>
  <si>
    <t>I.PRO.USD.PUENTE UY.2909</t>
  </si>
  <si>
    <t>I.PROP.EURO.PUENTE PY 2909</t>
  </si>
  <si>
    <t>1.1.1.3.1.1.0001</t>
  </si>
  <si>
    <t>1.1.1.3.1.1.0002</t>
  </si>
  <si>
    <t>L.PRO.GS.BVPASA.3040</t>
  </si>
  <si>
    <t>L.PRO.USD.BVPASA.3040</t>
  </si>
  <si>
    <t>1.1.2.1.2.2.0009</t>
  </si>
  <si>
    <t>1.1.2.1.2.2.0010</t>
  </si>
  <si>
    <t>CUENTA PASE A ITAU CLIENTES GS</t>
  </si>
  <si>
    <t>CUENTA PASE ITAU CLIENTES USD</t>
  </si>
  <si>
    <t>BCO PROPIO A COMPENSAR GS</t>
  </si>
  <si>
    <t>BCO PROPIO A COMPENSAR USD</t>
  </si>
  <si>
    <t>1.1.2.1.2.2.0011</t>
  </si>
  <si>
    <t>1.1.2.1.2.2.0012</t>
  </si>
  <si>
    <t>1.1.2.5.2.1.0001</t>
  </si>
  <si>
    <t>BLOOMBERG USD (ADELANTADO)</t>
  </si>
  <si>
    <t>1.1.2.8.9.1.0989</t>
  </si>
  <si>
    <t>GARANTIAS GS</t>
  </si>
  <si>
    <t>1.2.4.4.1.1.0001</t>
  </si>
  <si>
    <t>PROVISIONES OP COMERCIALES</t>
  </si>
  <si>
    <t>2.1.3.4.9.3.0002</t>
  </si>
  <si>
    <t>1.1.1.1.1.1.0006</t>
  </si>
  <si>
    <t>FONDO FIJO GS</t>
  </si>
  <si>
    <t>1.1.2.2.1.1.0031</t>
  </si>
  <si>
    <t>ADM. DE FONDOS PATRIM. A COBRA</t>
  </si>
  <si>
    <t>INT. GANADOS CAJA DE AHORRO GS</t>
  </si>
  <si>
    <t>4.1.2.1.2.1.0007</t>
  </si>
  <si>
    <t>4.1.2.3.1.3.0001</t>
  </si>
  <si>
    <t>4.1.2.3.1.3.0002</t>
  </si>
  <si>
    <t>GBP</t>
  </si>
  <si>
    <t>5.1.1.4.1.1.0016</t>
  </si>
  <si>
    <t>HONORARIOS DE DIRECTORIO</t>
  </si>
  <si>
    <t>5.1.2.2.5.1.2004</t>
  </si>
  <si>
    <t>FONDO DE GARANTÍA GS</t>
  </si>
  <si>
    <t>5.1.2.3.1.1.0014</t>
  </si>
  <si>
    <t>GASTOS DE HOTELERÍA GS</t>
  </si>
  <si>
    <t>5.1.2.4.1.1.0006</t>
  </si>
  <si>
    <t>TV CALBLE</t>
  </si>
  <si>
    <t>5.1.2.5.1.2.0003</t>
  </si>
  <si>
    <t>ARANCEL OP.EN BVPASA USD</t>
  </si>
  <si>
    <t>5.1.2.5.1.2.0005</t>
  </si>
  <si>
    <t>FONDO GARANTÍA USD</t>
  </si>
  <si>
    <t>5.1.2.9.7.1.0003</t>
  </si>
  <si>
    <t>GASTOS DE SUPERMERCADO</t>
  </si>
  <si>
    <t>5.1.3.3.1.1.0001</t>
  </si>
  <si>
    <t>COMUNICACION Y EVENTOS</t>
  </si>
  <si>
    <t>5.1.4.3.1.1.0002</t>
  </si>
  <si>
    <t>ALQUILER FOTOCOPIADORA USD TT</t>
  </si>
  <si>
    <t>5.1.4.9.1.1.0002</t>
  </si>
  <si>
    <t>OTROS GASTOS DE COMPUTACION US</t>
  </si>
  <si>
    <t>5.1.7.4.1.1.0008</t>
  </si>
  <si>
    <t>GASTOS BANCARIOS USD ATLAS</t>
  </si>
  <si>
    <t>5.1.7.4.2.1.0003</t>
  </si>
  <si>
    <t>GASTOS BANCARIOS USD UY</t>
  </si>
  <si>
    <t>5.1.7.4.4.1.0099</t>
  </si>
  <si>
    <t>GASTOS BANCARIOS EURO GENERICO</t>
  </si>
  <si>
    <t>5.1.7.9.1.1.0005</t>
  </si>
  <si>
    <t>EGRESO POR VALUACION DE CP GS</t>
  </si>
  <si>
    <t>6.1.1.2.1.1.0001</t>
  </si>
  <si>
    <t>L.TER.GS.BVPASA.3040</t>
  </si>
  <si>
    <t>6.1.1.2.1.1.0007</t>
  </si>
  <si>
    <t>PPI.L.TER.GS.ITAU.120175099</t>
  </si>
  <si>
    <t>6.1.1.2.1.1.0011</t>
  </si>
  <si>
    <t>PPO.L.TER.GS. ITAU.120175099</t>
  </si>
  <si>
    <t>6.1.1.2.1.1.0012</t>
  </si>
  <si>
    <t>PPO.L.TER.USD.ITAU.110038421</t>
  </si>
  <si>
    <t>6.1.1.2.2.5.0002</t>
  </si>
  <si>
    <t>CTA TRANSITORIA LIQUIDACION US</t>
  </si>
  <si>
    <t>6.1.1.2.2.7.0002</t>
  </si>
  <si>
    <t>6.1.1.2.2.8.0009</t>
  </si>
  <si>
    <t>6.1.1.2.2.8.0010</t>
  </si>
  <si>
    <t>CUENTA PUENTE CM/VM A LIQ USD</t>
  </si>
  <si>
    <t>BCO TER A COMPENSAR GS</t>
  </si>
  <si>
    <t>BCO TER A COMPENSAR USD</t>
  </si>
  <si>
    <t>6.1.1.2.3</t>
  </si>
  <si>
    <t>6.1.1.2.3.1</t>
  </si>
  <si>
    <t>CUENTA PASE ITAU CLIENTES GS</t>
  </si>
  <si>
    <t>CUENTA PASE A ITAU CLIENTES US</t>
  </si>
  <si>
    <t>6.1.2.2.1.1.0002</t>
  </si>
  <si>
    <t>VALORES EMITIDOS ESTADO USD</t>
  </si>
  <si>
    <t>6.1.2.3.1.1.0003</t>
  </si>
  <si>
    <t>VALORES PRIVADOS NACIONALES US</t>
  </si>
  <si>
    <t>6.1.2.3.2.1.0002</t>
  </si>
  <si>
    <t>VALORES PRIVADOS EXTRANJ. EURO</t>
  </si>
  <si>
    <t>6.2.1.8.1.1.0002</t>
  </si>
  <si>
    <t>ACREEDORES POR DISPONIBILIDADE</t>
  </si>
  <si>
    <t>2.1.3.4.9.1.0002</t>
  </si>
  <si>
    <t>PROVISION PARA BONIFICACIONES</t>
  </si>
  <si>
    <t>Pagados por adelantado</t>
  </si>
  <si>
    <t>Acreedores por intermediación</t>
  </si>
  <si>
    <t>Patrimonio neto</t>
  </si>
  <si>
    <t>Bonificaciones al personal</t>
  </si>
  <si>
    <t>Equipos de informática</t>
  </si>
  <si>
    <t>Otros créditos</t>
  </si>
  <si>
    <t>Créditos</t>
  </si>
  <si>
    <t>Otros activos</t>
  </si>
  <si>
    <t>Inversiones permanentes</t>
  </si>
  <si>
    <t xml:space="preserve">Activo Intagibles y Cargos diferidos </t>
  </si>
  <si>
    <t>Documentos y cuentas por pagar</t>
  </si>
  <si>
    <t>1.1.1.2.1.1.0014</t>
  </si>
  <si>
    <t>L.PRO.GS.ATLAS.885089</t>
  </si>
  <si>
    <t>1.1.2.8.1.1.0011</t>
  </si>
  <si>
    <t>2.1.3.4.1.1.0002</t>
  </si>
  <si>
    <t>SUELDOS A PAGAR GS</t>
  </si>
  <si>
    <t>2.1.3.4.3.1.0098</t>
  </si>
  <si>
    <t>HONORARIOS VARIOS A PAGAR GS</t>
  </si>
  <si>
    <t>2.1.3.6.3.2.0001</t>
  </si>
  <si>
    <t>IVA VENTAS 10% GS</t>
  </si>
  <si>
    <t>5.1.1.3.1.1.0002</t>
  </si>
  <si>
    <t>Resultado del ejercicio</t>
  </si>
  <si>
    <t>Cuadratura</t>
  </si>
  <si>
    <t>6.1.1.2.2.9.9998</t>
  </si>
  <si>
    <t>Movimientos</t>
  </si>
  <si>
    <t>Aportes para futura integración de capital</t>
  </si>
  <si>
    <t>Reserva de revalúo</t>
  </si>
  <si>
    <t>Superavit por revaluación de acciones</t>
  </si>
  <si>
    <t>Superávit por revaluación de acciones</t>
  </si>
  <si>
    <t>Saldos al 31 de diciembre de 2014</t>
  </si>
  <si>
    <t>Integración de capital</t>
  </si>
  <si>
    <t>Efectivo pagado a empleados</t>
  </si>
  <si>
    <t>Pagos a Proveedores</t>
  </si>
  <si>
    <t>Efectivo neto de actividades de operación</t>
  </si>
  <si>
    <t>Compra de Propiedad, planta y Equipo</t>
  </si>
  <si>
    <t>Adquisición de Licencia Informática</t>
  </si>
  <si>
    <t>Obligaciones por administracion de cartera</t>
  </si>
  <si>
    <t>Aportes para futura integración de acciones</t>
  </si>
  <si>
    <t>Efectivo neto en actividades de financiamiento</t>
  </si>
  <si>
    <t>Aumento (o disminución) neto de efectivo y sus equivalentes</t>
  </si>
  <si>
    <t>Patricio Fiorito</t>
  </si>
  <si>
    <t>Puente CBSA</t>
  </si>
  <si>
    <t>Auxiliar del estado de flujo de efectivo</t>
  </si>
  <si>
    <t>Actividades de Operación</t>
  </si>
  <si>
    <t>Actividades de Inversión</t>
  </si>
  <si>
    <t>Actividades de Financiamiento</t>
  </si>
  <si>
    <t>Totales</t>
  </si>
  <si>
    <t>Rubro</t>
  </si>
  <si>
    <t>Ajuste 1</t>
  </si>
  <si>
    <t>Ajuste 2</t>
  </si>
  <si>
    <t>Ajuste 3</t>
  </si>
  <si>
    <t>Ajuste 4</t>
  </si>
  <si>
    <t>Ajuste 5</t>
  </si>
  <si>
    <t>Ajuste 6</t>
  </si>
  <si>
    <t>Ajuste 7</t>
  </si>
  <si>
    <t>Ajuste 8</t>
  </si>
  <si>
    <t>Ajuste 9</t>
  </si>
  <si>
    <t>Variaciones</t>
  </si>
  <si>
    <t>Recibido de Clientes</t>
  </si>
  <si>
    <t xml:space="preserve">Pago a Proveedores </t>
  </si>
  <si>
    <t>Pago a  Empleados</t>
  </si>
  <si>
    <t>Intereses pagados</t>
  </si>
  <si>
    <t>Impuesto a la Renta</t>
  </si>
  <si>
    <t>Otras actividades</t>
  </si>
  <si>
    <t>Obligaciones reclasificadas de cuentas de orden</t>
  </si>
  <si>
    <t>Préstamos otorgado a clientes para inversiones</t>
  </si>
  <si>
    <t>Dividendos pagados</t>
  </si>
  <si>
    <t>Deudas financiera</t>
  </si>
  <si>
    <t>Inversiones Permanentes (Nota)</t>
  </si>
  <si>
    <t>Bienes de uso</t>
  </si>
  <si>
    <t>Otros pasivos</t>
  </si>
  <si>
    <t>Capital social</t>
  </si>
  <si>
    <t>Ingresos operativos</t>
  </si>
  <si>
    <t>Gastos operativos</t>
  </si>
  <si>
    <t>Gastos de comercialización</t>
  </si>
  <si>
    <t>Gastos de administración</t>
  </si>
  <si>
    <t>Resultados financieros</t>
  </si>
  <si>
    <t>Impuesto a la renta (retencion)</t>
  </si>
  <si>
    <t>Resultado neto del ejercicio</t>
  </si>
  <si>
    <t>Resultado de ejercicio</t>
  </si>
  <si>
    <t>D</t>
  </si>
  <si>
    <t>H</t>
  </si>
  <si>
    <t>Bienes de uso (Nota 7)</t>
  </si>
  <si>
    <t>Superavit del valor de las acciones (se debe de eliminar el movimiento)</t>
  </si>
  <si>
    <t>Superavit por revaluación de acciones (saldo 2014)</t>
  </si>
  <si>
    <t>Diferencia de cambio</t>
  </si>
  <si>
    <t>Amortizacion gastos de constitucion</t>
  </si>
  <si>
    <t>amortizacion licencias</t>
  </si>
  <si>
    <t>Integración de capital en efectivo según Acta de Directorio N° 11</t>
  </si>
  <si>
    <t>Cuentas a cobrar partes relacionadas</t>
  </si>
  <si>
    <t>Intereses cobrados</t>
  </si>
  <si>
    <t>Intereses (pagados)</t>
  </si>
  <si>
    <t>Adquisición (venta) de titulos</t>
  </si>
  <si>
    <t>6.1.2.9.1.1.0001</t>
  </si>
  <si>
    <t>Otros</t>
  </si>
  <si>
    <t>Diferencia</t>
  </si>
  <si>
    <t xml:space="preserve">Integración del capital en efectivo </t>
  </si>
  <si>
    <t>Integración del capital en otros valores</t>
  </si>
  <si>
    <t>Efectivo pagado por compra de cartera</t>
  </si>
  <si>
    <t>Inversiones temporarias</t>
  </si>
  <si>
    <t>1.1.2.1.2.2.0001</t>
  </si>
  <si>
    <t>CRÉDITOS CLIENTES USD</t>
  </si>
  <si>
    <t>1.1.2.5.2.1.0006</t>
  </si>
  <si>
    <t>SEGUROS A DEVENGAR USD</t>
  </si>
  <si>
    <t>PREVISION POR CREDITOS MOROSOS</t>
  </si>
  <si>
    <t>1.1.2.8.1.1.0024</t>
  </si>
  <si>
    <t>MS Y UTILES REVLAUO</t>
  </si>
  <si>
    <t>1.2.4.2.1.1.0003</t>
  </si>
  <si>
    <t>MAQ Y EQUIPOS REVALUO</t>
  </si>
  <si>
    <t>1.2.4.4.1.1.0002</t>
  </si>
  <si>
    <t>MAQUINAS Y EQUIPOS AMORTIZACIO</t>
  </si>
  <si>
    <t>1.2.4.4.1.1.0009</t>
  </si>
  <si>
    <t>EQUIPOS DE COMP. REVALUO</t>
  </si>
  <si>
    <t>1.2.4.5.1.1.0003</t>
  </si>
  <si>
    <t>MEJORA EN INM. ARRENDADO REVAL</t>
  </si>
  <si>
    <t>1.2.4.6.1.1.0002</t>
  </si>
  <si>
    <t>2.1.3.4.5.1.0005</t>
  </si>
  <si>
    <t>EMILIANO MEZA</t>
  </si>
  <si>
    <t>2.1.3.9.1.1.0050</t>
  </si>
  <si>
    <t>OTRAS COMISIONES GANADAS GS</t>
  </si>
  <si>
    <t>4.1.1.9.2.9.0003</t>
  </si>
  <si>
    <t>AMORTIZACION MAQUINAS Y EQUIPO</t>
  </si>
  <si>
    <t>5.1.5.1.4.1.0001</t>
  </si>
  <si>
    <t>6.1.1.2.2.1.0037</t>
  </si>
  <si>
    <t>6.1.1.2.2.1.0038</t>
  </si>
  <si>
    <t>I.TER.GBP.PUENTE UY.2816</t>
  </si>
  <si>
    <t>I.TER.EURO.PUENTE UY 2816</t>
  </si>
  <si>
    <t>6.1.2.3.1.1.0004</t>
  </si>
  <si>
    <t>Otros ingresos y egresos</t>
  </si>
  <si>
    <t xml:space="preserve">Depreciaciones </t>
  </si>
  <si>
    <t>Adquisición de Bienes de Uso</t>
  </si>
  <si>
    <t>Adquisición de licencias</t>
  </si>
  <si>
    <t>Venta de Bienes de Uso</t>
  </si>
  <si>
    <t>Préstamos financieros</t>
  </si>
  <si>
    <t>Disponibilidades</t>
  </si>
  <si>
    <t xml:space="preserve">Inversiones Temporarias </t>
  </si>
  <si>
    <t>Inversiones Permanentes</t>
  </si>
  <si>
    <t>Pago a proveedores</t>
  </si>
  <si>
    <t>1.1.1.2.1.1.0011</t>
  </si>
  <si>
    <t>L.PRO.USD.CONTINENTAL.12616434</t>
  </si>
  <si>
    <t>Amortización y depreciacion</t>
  </si>
  <si>
    <t xml:space="preserve">Revalúo </t>
  </si>
  <si>
    <t>Venta de bienes de uso</t>
  </si>
  <si>
    <t>OTROS INGRESOS Y EGRESOS (Nota )</t>
  </si>
  <si>
    <t>RESULTADOS FINANCIEROS (Nota )</t>
  </si>
  <si>
    <t xml:space="preserve">Retenciones de impuestos </t>
  </si>
  <si>
    <t>Pago a empleados</t>
  </si>
  <si>
    <t>(-) provision de bonificaciones</t>
  </si>
  <si>
    <t>Ctas. De resultado</t>
  </si>
  <si>
    <t>Obs. Este importe fue eliminado previamente, pero al separar en pagos de proveedores y empleados, consideramos las cuentas de resultado para armar el saldo de pago a empleados por lo que se da de baja la provisión</t>
  </si>
  <si>
    <t>Total de pago a empleados</t>
  </si>
  <si>
    <t>Altas según movimiento</t>
  </si>
  <si>
    <t>Ajustes</t>
  </si>
  <si>
    <t>Retenciones de impuestos</t>
  </si>
  <si>
    <t>Ingresos por asesoría financiera</t>
  </si>
  <si>
    <t>Otros ingresos</t>
  </si>
  <si>
    <t>Otros egresos</t>
  </si>
  <si>
    <t>Gastos a recuperar</t>
  </si>
  <si>
    <t>Maquinarias y equipos</t>
  </si>
  <si>
    <t>Comisiones por operaciones en rueda</t>
  </si>
  <si>
    <t>Por intermediacion de acciones en rueda</t>
  </si>
  <si>
    <t>Por intermediacion de renta fija en rueda</t>
  </si>
  <si>
    <t>Comisiones por contratos de colocación primaria</t>
  </si>
  <si>
    <t>Capital</t>
  </si>
  <si>
    <t>Suscripto</t>
  </si>
  <si>
    <t>A integrar</t>
  </si>
  <si>
    <t>Integrado</t>
  </si>
  <si>
    <t>Reservas</t>
  </si>
  <si>
    <t>Revalúo</t>
  </si>
  <si>
    <t>Facultativa</t>
  </si>
  <si>
    <t>Legal</t>
  </si>
  <si>
    <t>Resultados</t>
  </si>
  <si>
    <t>Acumulados</t>
  </si>
  <si>
    <t>Del ejercicio</t>
  </si>
  <si>
    <t>Reserva de revalúo Ley 125/91</t>
  </si>
  <si>
    <t>Resultados extraordinarios</t>
  </si>
  <si>
    <t>ok</t>
  </si>
  <si>
    <t>Capital integrado</t>
  </si>
  <si>
    <t>Resultados acumulados</t>
  </si>
  <si>
    <t>Préstamos y otras deudas (pagados), obtenidos</t>
  </si>
  <si>
    <t>Las notas 1 a 11 que se acompañan forman parte integrante de estos estados.</t>
  </si>
  <si>
    <t>Ingreso de efectivo por comisiones y venta de cartera</t>
  </si>
  <si>
    <t>Generados por activos</t>
  </si>
  <si>
    <t>Generados por pasivos</t>
  </si>
  <si>
    <t>Concepto</t>
  </si>
  <si>
    <t>Bancos fondos propios</t>
  </si>
  <si>
    <t>Ejercicio actual</t>
  </si>
  <si>
    <t>Venta (adquisición) neta de títulos valores (Cartera Propia)</t>
  </si>
  <si>
    <t>Ingresos por operaciones</t>
  </si>
  <si>
    <t>Cuenta</t>
  </si>
  <si>
    <t xml:space="preserve">Nombre                        </t>
  </si>
  <si>
    <t>Moneda</t>
  </si>
  <si>
    <t>Saldo M.O.</t>
  </si>
  <si>
    <t>Saldo M.N.</t>
  </si>
  <si>
    <t>Saldo U$S</t>
  </si>
  <si>
    <t>BRL</t>
  </si>
  <si>
    <t>1.1.1.1.1.1.0007</t>
  </si>
  <si>
    <t>FONDOS FIJOS USD</t>
  </si>
  <si>
    <t>1.1.1.2.1.1.0021</t>
  </si>
  <si>
    <t>L.PRO.GS.GNB.12016926</t>
  </si>
  <si>
    <t>1.1.2.1.1.1.0022</t>
  </si>
  <si>
    <t>CAD</t>
  </si>
  <si>
    <t>1.1.2.1.2.2.0014</t>
  </si>
  <si>
    <t>TRANSITORIA CTAS PROP GS</t>
  </si>
  <si>
    <t>1.1.2.1.2.2.0016</t>
  </si>
  <si>
    <t>BCO PROPIO A COMPENSAR EUR</t>
  </si>
  <si>
    <t>1.1.2.4.3.1.0003</t>
  </si>
  <si>
    <t>IVA COMPRAS 5%</t>
  </si>
  <si>
    <t>PAGOS POR ADELANTADO USD</t>
  </si>
  <si>
    <t>1.1.2.5.2.1.0005</t>
  </si>
  <si>
    <t>1.1.2.8.1.1.0025</t>
  </si>
  <si>
    <t>ASESORAMIENTO COMERCIAL</t>
  </si>
  <si>
    <t>VALORES EMITIDOS POR EL ESTADO</t>
  </si>
  <si>
    <t>1.1.3.3.1.1.0004</t>
  </si>
  <si>
    <t>2.1.3.4.1.1.0004</t>
  </si>
  <si>
    <t>REINTEGROS A PAGAR USD</t>
  </si>
  <si>
    <t>2.1.3.4.2.1.0001</t>
  </si>
  <si>
    <t>SEGUROS A PAGAR USD.</t>
  </si>
  <si>
    <t>HONORARIOS ABOGADOS USD</t>
  </si>
  <si>
    <t>2.1.3.4.5.1.0004</t>
  </si>
  <si>
    <t>BVPASA S.A ARANCEL USD</t>
  </si>
  <si>
    <t>FONDO DE GARANTÍA BVPASA USD</t>
  </si>
  <si>
    <t>2.1.3.4.9.1.0001</t>
  </si>
  <si>
    <t>PROV. AGUIN, LIC Y SAL VAC USD</t>
  </si>
  <si>
    <t>2.1.3.4.9.1.0003</t>
  </si>
  <si>
    <t>PROV.AGUIN, LIC Y SAL VAC GS</t>
  </si>
  <si>
    <t>2.1.3.4.9.3.0001</t>
  </si>
  <si>
    <t>PROVISION GASTOS DIVERSOS USD</t>
  </si>
  <si>
    <t>2.1.3.6.3.2.0003</t>
  </si>
  <si>
    <t>IVA VENTAS 10% EUR</t>
  </si>
  <si>
    <t>2.1.3.9.1.1.0004</t>
  </si>
  <si>
    <t>CASA MAITA SRL</t>
  </si>
  <si>
    <t>2.1.3.9.1.1.0024</t>
  </si>
  <si>
    <t>DHL A PAGAR GS</t>
  </si>
  <si>
    <t>2.1.3.9.1.1.0045</t>
  </si>
  <si>
    <t>CURUPAYTY GS</t>
  </si>
  <si>
    <t>2.1.3.9.2.1.0025</t>
  </si>
  <si>
    <t>RAYMUNDO MENDOZA</t>
  </si>
  <si>
    <t>2.1.3.9.2.1.0027</t>
  </si>
  <si>
    <t>HUGO MARTINEZ USD</t>
  </si>
  <si>
    <t>2.1.3.9.2.1.0028</t>
  </si>
  <si>
    <t>BERKEMYER USD</t>
  </si>
  <si>
    <t>3.4.1.2.1.1.0001</t>
  </si>
  <si>
    <t>4.1.1.9.1.2.0001</t>
  </si>
  <si>
    <t>ARANCEL GEST. BANC C/IVA USD</t>
  </si>
  <si>
    <t>4.1.1.9.1.2.0002</t>
  </si>
  <si>
    <t>ARANCEL GEST. BANC C/IVA EUR</t>
  </si>
  <si>
    <t>4.1.1.9.1.2.0003</t>
  </si>
  <si>
    <t>ARANCEL GEST BANCARIA IVA</t>
  </si>
  <si>
    <t>4.1.9.2.1.1.1101</t>
  </si>
  <si>
    <t>ASESORIA FINANCIERA USD</t>
  </si>
  <si>
    <t>4.1.9.2.2.1.1101</t>
  </si>
  <si>
    <t>ASESORAMIENTO COMERCIAL USD</t>
  </si>
  <si>
    <t>5.1.1.4.1.1.0017</t>
  </si>
  <si>
    <t>5.1.1.4.1.1.0018</t>
  </si>
  <si>
    <t>HONORARIOS SINDICO USD</t>
  </si>
  <si>
    <t>5.1.1.4.1.1.0019</t>
  </si>
  <si>
    <t>HONORARIOS PROF SLA</t>
  </si>
  <si>
    <t>SEGURO MEDICO</t>
  </si>
  <si>
    <t>5.1.2.3.1.1.0004</t>
  </si>
  <si>
    <t>COMBUSTIBLES GS</t>
  </si>
  <si>
    <t>5.1.2.9.9.1.0006</t>
  </si>
  <si>
    <t>ALQ.MAQUINA DE CAFE</t>
  </si>
  <si>
    <t>5.1.2.9.9.9.9993</t>
  </si>
  <si>
    <t>5.1.4.1.1.1.0005</t>
  </si>
  <si>
    <t>GASTOS DOMINIO</t>
  </si>
  <si>
    <t>5.1.4.2.1.1.0001</t>
  </si>
  <si>
    <t>DY USD PERDIDA</t>
  </si>
  <si>
    <t>SERVICIOS DE INFORMACION</t>
  </si>
  <si>
    <t>5.1.4.4.1.1.0001</t>
  </si>
  <si>
    <t>5.1.6.9.1.1.0004</t>
  </si>
  <si>
    <t>CANON SEPRELAD GS</t>
  </si>
  <si>
    <t>5.1.6.9.1.1.0005</t>
  </si>
  <si>
    <t>PATENTE COMERCIAL GS</t>
  </si>
  <si>
    <t>GASTOS BANCARIOS GS</t>
  </si>
  <si>
    <t>5.1.7.4.1.1.0012</t>
  </si>
  <si>
    <t>GASTOS DE CUSTODIA GS</t>
  </si>
  <si>
    <t>GASTOS BANCARIOS USD</t>
  </si>
  <si>
    <t>5.1.7.4.2.1.0008</t>
  </si>
  <si>
    <t>I.PH UY 2816.USD.CUSTODIA</t>
  </si>
  <si>
    <t>5.1.7.4.4.1.0001</t>
  </si>
  <si>
    <t>GASTOS BANCARIOS PH 2816 EUROS</t>
  </si>
  <si>
    <t>6.1.1.2.2.8.0012</t>
  </si>
  <si>
    <t>BCO TER COMPENSAR EUR</t>
  </si>
  <si>
    <t>6.1.2.2.3.1.0007</t>
  </si>
  <si>
    <t>VALORES SOB EXT $R CLIENTES</t>
  </si>
  <si>
    <t>6.1.2.3.2.1.0008</t>
  </si>
  <si>
    <t>VALORES PRIVADOS EXTRANJ BRL</t>
  </si>
  <si>
    <t>6.1.2.3.2.1.0010</t>
  </si>
  <si>
    <t>VALORES PRIVADOS EXT USD CLIEN</t>
  </si>
  <si>
    <t>6.2.1.1.1.1.0004</t>
  </si>
  <si>
    <t>ACREED.DISP Y VAL CLIENTES ARS</t>
  </si>
  <si>
    <t>6.2.1.1.1.1.0014</t>
  </si>
  <si>
    <t>ACREED.DISP Y VAL CLIENTES BRL</t>
  </si>
  <si>
    <t>VERIFICACIÓN</t>
  </si>
  <si>
    <t>RESULTADOS ACUMULADOS</t>
  </si>
  <si>
    <t>Disponible</t>
  </si>
  <si>
    <t>Otros activos financieros</t>
  </si>
  <si>
    <t>Inversiones financieras</t>
  </si>
  <si>
    <t>Intangibles</t>
  </si>
  <si>
    <t>Verificación</t>
  </si>
  <si>
    <t>Saldos Iniciales</t>
  </si>
  <si>
    <t>Distribución utiliades</t>
  </si>
  <si>
    <t xml:space="preserve">Altas BU </t>
  </si>
  <si>
    <t>Bajas BU</t>
  </si>
  <si>
    <t>Altas Intangibles</t>
  </si>
  <si>
    <t>Bajas intangibles</t>
  </si>
  <si>
    <t>Amortización BU</t>
  </si>
  <si>
    <t>Amortización Intangibles</t>
  </si>
  <si>
    <t>Variación operativa</t>
  </si>
  <si>
    <t>FPAO</t>
  </si>
  <si>
    <t>Saldos Finales</t>
  </si>
  <si>
    <t>SF BCE</t>
  </si>
  <si>
    <t>Control</t>
  </si>
  <si>
    <t>Evolución de inversiones en otras empresas:</t>
  </si>
  <si>
    <t>Aportes Perú</t>
  </si>
  <si>
    <t>Aplicación de efectivo</t>
  </si>
  <si>
    <t>Resultado por ajuste VPP</t>
  </si>
  <si>
    <t>No toca efectivo</t>
  </si>
  <si>
    <t>Compra Galfin</t>
  </si>
  <si>
    <t>Reconocimiento del valor llave</t>
  </si>
  <si>
    <t>Perdida</t>
  </si>
  <si>
    <t>Verificación con ER</t>
  </si>
  <si>
    <t>Variación disponible de clientes</t>
  </si>
  <si>
    <t>Disponible de clientes inicio</t>
  </si>
  <si>
    <t>Disponible de clientes final</t>
  </si>
  <si>
    <t>Acreedores Varios</t>
  </si>
  <si>
    <t>Fondos netos de terceros</t>
  </si>
  <si>
    <t>Caja moneda local</t>
  </si>
  <si>
    <t>Sub total caja</t>
  </si>
  <si>
    <t>Bancos moneda local</t>
  </si>
  <si>
    <t>Puente Corredor de Bolsa S.A. (Uruguay)</t>
  </si>
  <si>
    <t>Sociedad Vinculada</t>
  </si>
  <si>
    <t>Operaciones pendientes de liquidación</t>
  </si>
  <si>
    <t>Altas</t>
  </si>
  <si>
    <t>Bajas</t>
  </si>
  <si>
    <t>Saldo inicial</t>
  </si>
  <si>
    <t>Saldo al cierre</t>
  </si>
  <si>
    <t>Valor neto</t>
  </si>
  <si>
    <t>Aumentos</t>
  </si>
  <si>
    <t>Saldo neto final</t>
  </si>
  <si>
    <t>Otros Activos</t>
  </si>
  <si>
    <t>Provisión por bonificaciones al personal</t>
  </si>
  <si>
    <t>Aportes a pagar a IPS</t>
  </si>
  <si>
    <t>Retenciones a pagar de Impuesto a la Renta</t>
  </si>
  <si>
    <t>Retenciones a pagar de IVA</t>
  </si>
  <si>
    <t>Disminuciones</t>
  </si>
  <si>
    <t>Aportes no capitalizados</t>
  </si>
  <si>
    <t>Resultado del período</t>
  </si>
  <si>
    <t>Deducidas del Activo</t>
  </si>
  <si>
    <t>Incluidas en el Pasivo</t>
  </si>
  <si>
    <t>Aranceles por acreencias</t>
  </si>
  <si>
    <t>Cuota SEN</t>
  </si>
  <si>
    <t>Licencias</t>
  </si>
  <si>
    <t>Alquiler de equipos</t>
  </si>
  <si>
    <t>Aporte fondo de garantía BVPASA</t>
  </si>
  <si>
    <t>Gastos de computación</t>
  </si>
  <si>
    <t>Correspondencia</t>
  </si>
  <si>
    <t>Servicios de información</t>
  </si>
  <si>
    <t>Otros gastos de comercialización</t>
  </si>
  <si>
    <t>Suscripciones y Afiliaciones</t>
  </si>
  <si>
    <t>Otros gastos de administración</t>
  </si>
  <si>
    <t>Gastos financieros operativos</t>
  </si>
  <si>
    <t>Egresos por valuación de cartera propia</t>
  </si>
  <si>
    <t>Ingresos por valuación de cartera propia</t>
  </si>
  <si>
    <t>Intereses ganados por caja de ahorro</t>
  </si>
  <si>
    <t>Monto ajustado</t>
  </si>
  <si>
    <t>Aranceles por custodia</t>
  </si>
  <si>
    <t>Aranceles por gestión bancaria</t>
  </si>
  <si>
    <t>Ejercicio anterior</t>
  </si>
  <si>
    <t>Descripción</t>
  </si>
  <si>
    <t>Valores o instrumentos financieros de clientes</t>
  </si>
  <si>
    <t>Total de cuentas de orden deudoras</t>
  </si>
  <si>
    <t>Cuentas de orden acreedores</t>
  </si>
  <si>
    <t>Responsabilidad por valores o instrumentos financieros de clientes</t>
  </si>
  <si>
    <t>Total cuentas de orden acreedoras</t>
  </si>
  <si>
    <t>31.12.2017</t>
  </si>
  <si>
    <t>1.1.1.2.1.1.0032</t>
  </si>
  <si>
    <t>L.PRO.BANCO NACIÓN.539638</t>
  </si>
  <si>
    <t>1.1.1.2.1.1.0033</t>
  </si>
  <si>
    <t>L.PRO.BANCO NACIÓN.53935</t>
  </si>
  <si>
    <t>1.1.2.8.2.1.0001</t>
  </si>
  <si>
    <t>REINTEGRO GASTOS CLIENTES USD</t>
  </si>
  <si>
    <t>1.1.2.8.2.1.0003</t>
  </si>
  <si>
    <t>REGULAR GASTOS CLIENTES USD</t>
  </si>
  <si>
    <t>1.2.3.9.1.1.0126</t>
  </si>
  <si>
    <t>GARANTIA FUTUROS LARGO PLAZO</t>
  </si>
  <si>
    <t>2.1.3.6.3.2.0005</t>
  </si>
  <si>
    <t>IVA VENTAS 5% GS</t>
  </si>
  <si>
    <t>ACREEDORES VARIOS GS</t>
  </si>
  <si>
    <t>4.1.1.9.2.9.0005</t>
  </si>
  <si>
    <t>COM ESTRUCTURACIÓN DCM USD</t>
  </si>
  <si>
    <t>4.1.1.9.2.9.0006</t>
  </si>
  <si>
    <t>COM POR COLOCACION DCM USD</t>
  </si>
  <si>
    <t>4.1.1.9.2.9.0007</t>
  </si>
  <si>
    <t>COM ESTRUCTURACION DCM GS</t>
  </si>
  <si>
    <t>4.1.1.9.2.9.0008</t>
  </si>
  <si>
    <t>COM POR COLOCACION DCM GS</t>
  </si>
  <si>
    <t>5.1.1.4.1.1.0003</t>
  </si>
  <si>
    <t>HONORARIOS OUTSORCING PAYROLL</t>
  </si>
  <si>
    <t>5.1.1.4.1.1.0004</t>
  </si>
  <si>
    <t>HONORARIOS OUTS Y ASESO FISCAL</t>
  </si>
  <si>
    <t>5.1.1.4.1.1.0005</t>
  </si>
  <si>
    <t>HONORARIOS AUD INT SISTEMAS</t>
  </si>
  <si>
    <t>5.1.1.4.1.1.0020</t>
  </si>
  <si>
    <t>HONORARIOS ESCRIBANOS</t>
  </si>
  <si>
    <t>5.1.4.4.1.1.0002</t>
  </si>
  <si>
    <t>SERVICIOS DE INFORMACIÓN USD</t>
  </si>
  <si>
    <t>5.1.7.4.1.1.0010</t>
  </si>
  <si>
    <t>GASTOS BANCARIOS GS CONTINENTA</t>
  </si>
  <si>
    <t>5.1.7.4.1.1.0011</t>
  </si>
  <si>
    <t>GASTOS BANCARIOS USD CONTINENT</t>
  </si>
  <si>
    <t>6.1.1.2.1.1.0016</t>
  </si>
  <si>
    <t>L.TER.USD.CONTINENTAL.01-34290</t>
  </si>
  <si>
    <t>6.1.1.2.1.1.0017</t>
  </si>
  <si>
    <t>L.TER.GS.CONTINENTAL.01-737210</t>
  </si>
  <si>
    <t>6.1.1.2.2.1.0043</t>
  </si>
  <si>
    <t>I.TER.ARS.PUENTE UY 2816</t>
  </si>
  <si>
    <t>6.1.2.3.2.1.0015</t>
  </si>
  <si>
    <t>VALORES PRIVADOS EXT CAD CLIEN</t>
  </si>
  <si>
    <t>6.1.2.3.2.1.0016</t>
  </si>
  <si>
    <t>T.VALORES PRIVADOS EXT CAD CLI</t>
  </si>
  <si>
    <t>DISPONIBILIDADES</t>
  </si>
  <si>
    <t>Documentos y cuentas por cobrar</t>
  </si>
  <si>
    <t>Comisiones a cobrar</t>
  </si>
  <si>
    <t>Previsión para incobrables ( - )</t>
  </si>
  <si>
    <t>Subtotal</t>
  </si>
  <si>
    <t xml:space="preserve">Administradora de Fondos Patrimoniales de Inversión S.A. </t>
  </si>
  <si>
    <t>Comisiones a pagar</t>
  </si>
  <si>
    <t>Honorarios a pagar</t>
  </si>
  <si>
    <t>BVPASA a pagar</t>
  </si>
  <si>
    <t>Acreedores del exterior en moneda extranjera</t>
  </si>
  <si>
    <t>Proveedores locales en moneda local</t>
  </si>
  <si>
    <t>Proveedores locales en moneda extranjera</t>
  </si>
  <si>
    <t>PROVISIONES</t>
  </si>
  <si>
    <t>Cuentas por pagar</t>
  </si>
  <si>
    <t>Antigüedad</t>
  </si>
  <si>
    <t>Tipo de operación</t>
  </si>
  <si>
    <t>Relación</t>
  </si>
  <si>
    <t>Nombre</t>
  </si>
  <si>
    <t>Garantia futuros</t>
  </si>
  <si>
    <t>BIENES DE USO</t>
  </si>
  <si>
    <t>Baja de bienes de uso</t>
  </si>
  <si>
    <t>Cuentas a cobrar</t>
  </si>
  <si>
    <t>Provisión gastos diversos</t>
  </si>
  <si>
    <t>5.1.6.3.1.1.0005</t>
  </si>
  <si>
    <t>IVA COSTO</t>
  </si>
  <si>
    <t>Intereses de mutuos</t>
  </si>
  <si>
    <t>Disponibilidades de clientes</t>
  </si>
  <si>
    <t>Responsabilidad por disponibilidades de clientes</t>
  </si>
  <si>
    <t>Cuentas de orden</t>
  </si>
  <si>
    <t>Ganancia por valuación de activos monetarios en ME</t>
  </si>
  <si>
    <t>Pérdida por valuación de activos monetarios en ME</t>
  </si>
  <si>
    <t>Ganancia por valuación de pasivos monetarios en ME</t>
  </si>
  <si>
    <t>Pérdida por valuación de pasivos monetarios en ME</t>
  </si>
  <si>
    <t>Ajustes al patrimonio</t>
  </si>
  <si>
    <t>Res ej 2015</t>
  </si>
  <si>
    <t>Puente Corredor de Bolsa S.A.</t>
  </si>
  <si>
    <t xml:space="preserve">Estado de flujo de efectivo </t>
  </si>
  <si>
    <t>(en pesos uruguayos)</t>
  </si>
  <si>
    <t>Flujo de efectivo relacionado con actividades operativas</t>
  </si>
  <si>
    <t>Resultado del ejercicio antes de impuesto a la renta</t>
  </si>
  <si>
    <t>Amortización de propiedad, planta y equipo</t>
  </si>
  <si>
    <t>Amortización de activos intangibles</t>
  </si>
  <si>
    <t>Bajas de propiedad, planta y equipo</t>
  </si>
  <si>
    <t>Variación de rubros operativos</t>
  </si>
  <si>
    <t>Impuesto a la renta pagado</t>
  </si>
  <si>
    <t>Fondos aplicados a actividades operativas</t>
  </si>
  <si>
    <t>Flujo de efectivo relacionado con actividades de inversión</t>
  </si>
  <si>
    <t>Compras de propiedad, planta y equipo</t>
  </si>
  <si>
    <t>Compras de activos intangibles</t>
  </si>
  <si>
    <t>Aportes en subsidiarias</t>
  </si>
  <si>
    <t>Venta de subsidiarias</t>
  </si>
  <si>
    <t>Fondos aplicados a actividades de inversión</t>
  </si>
  <si>
    <t>Flujo de fondos relacionados con actividades de financiamiento</t>
  </si>
  <si>
    <t>Distribución de utilidades</t>
  </si>
  <si>
    <t>Fondos aplicados a actividades de financiamiento</t>
  </si>
  <si>
    <t>Variación neta de fondos</t>
  </si>
  <si>
    <t>Saldo inicial de disponibilidades</t>
  </si>
  <si>
    <t>Saldo final de disponibilidades</t>
  </si>
  <si>
    <t>Las notas que acompañan a estos estados financieros forman parte integrante de los mismos.</t>
  </si>
  <si>
    <t>Saldo según ESP</t>
  </si>
  <si>
    <t>por el ejercicio finalizado el 31 de diciembre de 2017</t>
  </si>
  <si>
    <t xml:space="preserve">Acreedores por intermediación </t>
  </si>
  <si>
    <t>Aporte de capital</t>
  </si>
  <si>
    <t>Revaluo BU</t>
  </si>
  <si>
    <t>Ajuste valor accion BVPASA</t>
  </si>
  <si>
    <t>Integración garantia pfuturos</t>
  </si>
  <si>
    <t>Venta BU</t>
  </si>
  <si>
    <t>Provisión IVA Costo</t>
  </si>
  <si>
    <t>Documents y cuentas por pagar</t>
  </si>
  <si>
    <t>Ventas de propiedad, planta y equipo</t>
  </si>
  <si>
    <t>TC PROMEDIO</t>
  </si>
  <si>
    <t>Integración garantia futuros</t>
  </si>
  <si>
    <t>USD a TC cierre</t>
  </si>
  <si>
    <t>Conversión</t>
  </si>
  <si>
    <t>Provisión Bonos</t>
  </si>
  <si>
    <t>Disponibilidades  (Nota 5.d)</t>
  </si>
  <si>
    <t>Inversiones temporarias  (Nota 5.e)</t>
  </si>
  <si>
    <t>Créditos (Nota 5.f)</t>
  </si>
  <si>
    <t>Bienes de uso  (Nota 5.g)</t>
  </si>
  <si>
    <t>Otros activos (Nota 5.j)</t>
  </si>
  <si>
    <t>Remuneración personal superior - Honorarios</t>
  </si>
  <si>
    <t>Provisión Bonificaciones</t>
  </si>
  <si>
    <t>(En guaraníes)</t>
  </si>
  <si>
    <t>1.1.1.2.1.1.0035</t>
  </si>
  <si>
    <t>L.PRO.CITI.GS.5-197800-013</t>
  </si>
  <si>
    <t>1.1.2.2.1.1.0032</t>
  </si>
  <si>
    <t>ADM. DE FONDOS PATRIM. GS</t>
  </si>
  <si>
    <t>1.1.2.8.2.1.0006</t>
  </si>
  <si>
    <t>INPASA USD - REINTEGROS A COBR</t>
  </si>
  <si>
    <t>2.1.3.2.1.1.0006</t>
  </si>
  <si>
    <t>PUENTE HNOS (ARG)</t>
  </si>
  <si>
    <t>2.1.3.4.3.1.0009</t>
  </si>
  <si>
    <t>HONORARIOS BERKEMEYER GS</t>
  </si>
  <si>
    <t>COMISIONES A PAGAR REFERENCIAD</t>
  </si>
  <si>
    <t>2.1.3.6.3.2.0004</t>
  </si>
  <si>
    <t>IVA VENTAS 10% $ARS</t>
  </si>
  <si>
    <t>4.1.1.9.2.2.0004</t>
  </si>
  <si>
    <t>ARANCELES POR  ACREENCIAS ARS</t>
  </si>
  <si>
    <t>4.1.1.9.2.6.0001</t>
  </si>
  <si>
    <t>COMISIONES MORGAN STANLEY</t>
  </si>
  <si>
    <t>5.1.1.9.1.1.0003</t>
  </si>
  <si>
    <t>COBERTURA MÉDICA GS</t>
  </si>
  <si>
    <t>5.1.2.9.9.9.9994</t>
  </si>
  <si>
    <t>COMISIONES POR REFERENCIAMIENT</t>
  </si>
  <si>
    <t>5.1.3.9.1.1.0005</t>
  </si>
  <si>
    <t>ACUERDO COMERCIAL PUENTE ARG</t>
  </si>
  <si>
    <t>5.1.6.4.1.1.0002</t>
  </si>
  <si>
    <t>RETENCIONES NO COMPUTABLES</t>
  </si>
  <si>
    <t>5.1.7.4.1.2.0012</t>
  </si>
  <si>
    <t>GASTOS BANCARIOS BONY USD</t>
  </si>
  <si>
    <t>5.1.8.1.1.1.0002</t>
  </si>
  <si>
    <t>PERDIDA POR CRÉDITOS MOROSOS G</t>
  </si>
  <si>
    <t>6.1.1.2.2.1.0001</t>
  </si>
  <si>
    <t>I.TER.USD.BONY.8901413674</t>
  </si>
  <si>
    <t>6.1.1.2.2.1.0046</t>
  </si>
  <si>
    <t>I.TER.USD.PUENTE UY 3305</t>
  </si>
  <si>
    <t>6.1.1.2.2.1.0047</t>
  </si>
  <si>
    <t>I.TER.$A.PUENTE UY.3305</t>
  </si>
  <si>
    <t>6.1.1.2.2.7.0001</t>
  </si>
  <si>
    <t>CUENTA PUENTE CM/VM A LIQ GS.</t>
  </si>
  <si>
    <t>6.1.1.2.2.7.0004</t>
  </si>
  <si>
    <t>CUENTA PUENTE CM/VM A LIQ $ARS</t>
  </si>
  <si>
    <t>6.1.2.3.2.1.0003</t>
  </si>
  <si>
    <t>VALORES PRIVADOS EXTRANJ. ARS</t>
  </si>
  <si>
    <t>Ajuste 5 - Amortizaciones y depreciaciones</t>
  </si>
  <si>
    <t>Ajuste 1 - Resultado del ejercicio</t>
  </si>
  <si>
    <t>Ajuste 9 - Venta BU</t>
  </si>
  <si>
    <t>Ajuste 8 - Cuentas por cobrar</t>
  </si>
  <si>
    <t>Ajuste 7 - Cuentas por pagar</t>
  </si>
  <si>
    <t>Cuentas pendiente de cobro</t>
  </si>
  <si>
    <t>Gastos de viaje y representación</t>
  </si>
  <si>
    <t>1.1.1.2.1.1.0020</t>
  </si>
  <si>
    <t>L.PRO.USD.SUDAMERIS BANK.10000</t>
  </si>
  <si>
    <t>1.1.1.2.1.1.0034</t>
  </si>
  <si>
    <t>L.PRO.CITI.USD.5-197800-021</t>
  </si>
  <si>
    <t>1.1.1.2.2.1.0014</t>
  </si>
  <si>
    <t>I.PRO.$A.PUENTE UY.2909</t>
  </si>
  <si>
    <t>1.1.2.2.1.1.0003</t>
  </si>
  <si>
    <t>PUENTE HNOS S.A.</t>
  </si>
  <si>
    <t>1.1.2.4.3.1.0010</t>
  </si>
  <si>
    <t>RETENCIONES COMPUTABLES RENTA</t>
  </si>
  <si>
    <t>1.1.2.8.1.1.0029</t>
  </si>
  <si>
    <t>ASESORAMIENTO COMERCIAL EUR</t>
  </si>
  <si>
    <t>1.1.2.8.9.1.0003</t>
  </si>
  <si>
    <t>REEMBOLSO GTOS ASISMED A COBRA</t>
  </si>
  <si>
    <t>2.1.3.9.1.1.0034</t>
  </si>
  <si>
    <t>FABRI EXPRESS A PAGAR GS</t>
  </si>
  <si>
    <t>2.1.3.9.4.9.0004</t>
  </si>
  <si>
    <t>4.1.1.9.2.1.0001</t>
  </si>
  <si>
    <t>ARANCEL  GESTION BANC USD</t>
  </si>
  <si>
    <t>4.1.1.9.2.9.0009</t>
  </si>
  <si>
    <t>COM REFEREN AFPISA GS</t>
  </si>
  <si>
    <t>4.1.1.9.2.9.0010</t>
  </si>
  <si>
    <t>COM REFERE AFPISA USD</t>
  </si>
  <si>
    <t>4.1.9.1.4.1.0001</t>
  </si>
  <si>
    <t>INGRESOS POR SLA</t>
  </si>
  <si>
    <t>4.1.9.1.4.1.0002</t>
  </si>
  <si>
    <t>INGRESOS POR SLA - AFPISA</t>
  </si>
  <si>
    <t>4.1.9.2.2.1.1102</t>
  </si>
  <si>
    <t>5.1.1.3.4.1.0001</t>
  </si>
  <si>
    <t>GRATIFICACIONES USD</t>
  </si>
  <si>
    <t>5.1.3.4.1.1.0003</t>
  </si>
  <si>
    <t>GASTOS DE REPRESENTACIÓN GS</t>
  </si>
  <si>
    <t>5.1.7.4.2.1.0009</t>
  </si>
  <si>
    <t>GASTOS CUSTODIA USD</t>
  </si>
  <si>
    <t>6.1.1.2.1.1.0018</t>
  </si>
  <si>
    <t>PPI.TER.USD.CONTINENTAL.01-342</t>
  </si>
  <si>
    <t>6.1.1.2.2.1.0004</t>
  </si>
  <si>
    <t>I.TER.BONY.USD.2285138400</t>
  </si>
  <si>
    <t>6.1.1.2.2.1.0005</t>
  </si>
  <si>
    <t>BONY.TER.EUROS.2285139780</t>
  </si>
  <si>
    <t>6.1.1.2.2.1.0006</t>
  </si>
  <si>
    <t>BONY.TER.$A.2285130320</t>
  </si>
  <si>
    <t>31.12.2018</t>
  </si>
  <si>
    <t>OTROS INGRESOS</t>
  </si>
  <si>
    <t>2.1.3.4.9.3.0003</t>
  </si>
  <si>
    <t>Menos: Previsión para incobrables (Nota 5.v)</t>
  </si>
  <si>
    <t>Acreedores varios (Nota 5.l)</t>
  </si>
  <si>
    <t>Cuentas a pagar a personas y empresas relacionadas (Nota 5.o)</t>
  </si>
  <si>
    <t>Acreedores por intermediación y administración de cartera (Nota 5.m)</t>
  </si>
  <si>
    <t>Provisiones (Nota 5.q)</t>
  </si>
  <si>
    <t>Otros Pasivos (Nota 5.r)</t>
  </si>
  <si>
    <t>Acción en la Bolsa de Valores (Nota 5.e)</t>
  </si>
  <si>
    <t>Licencia Sistema Informático (Nota 5.i)</t>
  </si>
  <si>
    <t>(-) Amortización - Licencia Sistema Informático (Nota 5.i)</t>
  </si>
  <si>
    <t>Gastos de constitución (Nota 5.h)</t>
  </si>
  <si>
    <t>(-) Amortización - Gastos de constitución (Nota 5.h)</t>
  </si>
  <si>
    <t>Cuentas de orden deudoras (Nota 8.b)</t>
  </si>
  <si>
    <t>Cuentas de orden acreedoras (Nota 8.b)</t>
  </si>
  <si>
    <t>Flujo de efectivo por actividades operativas</t>
  </si>
  <si>
    <t>Flujo de efectivo por actividades de inversión</t>
  </si>
  <si>
    <t>Efectivo (utilizado) generado en actividades de inversión</t>
  </si>
  <si>
    <t>Flujo de efectivo por actividades de financiamiento</t>
  </si>
  <si>
    <t>Efectivo y su equivalente al comienzo del ejercicio</t>
  </si>
  <si>
    <t>Efectivo y su equivalente al cierre del ejercicio</t>
  </si>
  <si>
    <t>Balance de Saldos</t>
  </si>
  <si>
    <t>1.1</t>
  </si>
  <si>
    <t>1.1.1</t>
  </si>
  <si>
    <t>1.1.1.1</t>
  </si>
  <si>
    <t>CAJAS</t>
  </si>
  <si>
    <t>1.1.1.2</t>
  </si>
  <si>
    <t>BANCOS</t>
  </si>
  <si>
    <t>1.1.1.2.1</t>
  </si>
  <si>
    <t>BANCOS - EN EL PAIS</t>
  </si>
  <si>
    <t>1.1.1.2.2</t>
  </si>
  <si>
    <t>BANCOS - EN EL EXTERIOR</t>
  </si>
  <si>
    <t>1.1.2</t>
  </si>
  <si>
    <t>CREDITOS</t>
  </si>
  <si>
    <t>1.1.2.1</t>
  </si>
  <si>
    <t>DEUDORES POR INTERMEDIACI</t>
  </si>
  <si>
    <t>1.1.2.1.1</t>
  </si>
  <si>
    <t>INTERMEDIARIOS</t>
  </si>
  <si>
    <t>1.1.2.1.2</t>
  </si>
  <si>
    <t>CLIENTES</t>
  </si>
  <si>
    <t>1.1.2.1.2.2</t>
  </si>
  <si>
    <t>CRÉDITOS CLIENTES</t>
  </si>
  <si>
    <t>1.1.2.2</t>
  </si>
  <si>
    <t>CASA MATRIZ, EMP CONTROLADAS,</t>
  </si>
  <si>
    <t>1.1.2.4</t>
  </si>
  <si>
    <t>ANTICIPOS Y RETENCIONES IMPOSI</t>
  </si>
  <si>
    <t>1.1.2.4.3</t>
  </si>
  <si>
    <t>SET- SALDO A FAVOR</t>
  </si>
  <si>
    <t>1.1.2.5</t>
  </si>
  <si>
    <t>PAGOS POR ADELANTADO</t>
  </si>
  <si>
    <t>1.1.2.5.1</t>
  </si>
  <si>
    <t>PAGOS POR ADELANTADO GS</t>
  </si>
  <si>
    <t>1.1.2.5.2</t>
  </si>
  <si>
    <t>1.1.2.8</t>
  </si>
  <si>
    <t>DIVERSOS</t>
  </si>
  <si>
    <t>1.1.2.8.1</t>
  </si>
  <si>
    <t>COMISIONES A COBRAR CONTRATOS</t>
  </si>
  <si>
    <t>1.1.2.8.2</t>
  </si>
  <si>
    <t>REINTEGRO GASTOS CLIENTES</t>
  </si>
  <si>
    <t>1.1.2.8.9</t>
  </si>
  <si>
    <t>DIVERSOS VARIOS</t>
  </si>
  <si>
    <t>1.1.3</t>
  </si>
  <si>
    <t>INVERSIONES FINANCIERAS</t>
  </si>
  <si>
    <t>1.1.3.3</t>
  </si>
  <si>
    <t>VALORES SECTOR PRIVADO</t>
  </si>
  <si>
    <t>1.1.3.3.1</t>
  </si>
  <si>
    <t>VALORES PRIVADOS NACIONALES</t>
  </si>
  <si>
    <t>1.2</t>
  </si>
  <si>
    <t>1.2.3</t>
  </si>
  <si>
    <t>INVERSIONES FINANCIERAS A LARG</t>
  </si>
  <si>
    <t>1.2.3.9</t>
  </si>
  <si>
    <t>OTRAS INVERSIONES LARGO PLAZO</t>
  </si>
  <si>
    <t>1.2.4</t>
  </si>
  <si>
    <t>1.2.4.2</t>
  </si>
  <si>
    <t>MUEBLES Y UTILES</t>
  </si>
  <si>
    <t>1.2.4.4</t>
  </si>
  <si>
    <t>MAQUINAS Y EQUIPOS</t>
  </si>
  <si>
    <t>1.2.4.5</t>
  </si>
  <si>
    <t>EQUIPOS DE COMPUTACION</t>
  </si>
  <si>
    <t>1.2.4.6</t>
  </si>
  <si>
    <t>1.2.5</t>
  </si>
  <si>
    <t>INTANGIBLES</t>
  </si>
  <si>
    <t>1.2.5.1</t>
  </si>
  <si>
    <t>1.2.5.4</t>
  </si>
  <si>
    <t>PROGRAMAS INFORMATICOS</t>
  </si>
  <si>
    <t>2.1</t>
  </si>
  <si>
    <t>2.1.3</t>
  </si>
  <si>
    <t>DEUDAS DIVERSAS</t>
  </si>
  <si>
    <t>2.1.3.2</t>
  </si>
  <si>
    <t>CASA MATRIZ, CONTROLANTES</t>
  </si>
  <si>
    <t>2.1.3.4</t>
  </si>
  <si>
    <t>CUENTAS A PAGAR</t>
  </si>
  <si>
    <t>2.1.3.4.1</t>
  </si>
  <si>
    <t>SUELDOS Y JORNALES A PAGAR</t>
  </si>
  <si>
    <t>2.1.3.4.2</t>
  </si>
  <si>
    <t>SEGUROS A PAGAR.</t>
  </si>
  <si>
    <t>2.1.3.4.3</t>
  </si>
  <si>
    <t>HONORARIOS A PAGAR</t>
  </si>
  <si>
    <t>2.1.3.4.4</t>
  </si>
  <si>
    <t>COMISION A PAGAR</t>
  </si>
  <si>
    <t>2.1.3.4.5</t>
  </si>
  <si>
    <t>BOLSA DE VALORES</t>
  </si>
  <si>
    <t>2.1.3.4.9</t>
  </si>
  <si>
    <t>2.1.3.4.9.1</t>
  </si>
  <si>
    <t>PROV. AGUINALDO LIC Y S.VAC US</t>
  </si>
  <si>
    <t>2.1.3.4.9.3</t>
  </si>
  <si>
    <t>PROVISION PARA GASTOS DIVERSOS</t>
  </si>
  <si>
    <t>2.1.3.5</t>
  </si>
  <si>
    <t>ACREEDORES POR CARGAS SOCIALES</t>
  </si>
  <si>
    <t>2.1.3.5.1</t>
  </si>
  <si>
    <t>BANCO PREVISION SOCIAL</t>
  </si>
  <si>
    <t>2.1.3.6</t>
  </si>
  <si>
    <t>ACREEDORES FISCALES</t>
  </si>
  <si>
    <t>2.1.3.6.3</t>
  </si>
  <si>
    <t>IVA</t>
  </si>
  <si>
    <t>2.1.3.6.3.1</t>
  </si>
  <si>
    <t>IVA COMPRAS</t>
  </si>
  <si>
    <t>2.1.3.9</t>
  </si>
  <si>
    <t>OTRAS DEUDAS DIVERSAS.</t>
  </si>
  <si>
    <t>2.1.3.9.1</t>
  </si>
  <si>
    <t>2.1.3.9.2</t>
  </si>
  <si>
    <t>ACREEDORES VARIOS USD</t>
  </si>
  <si>
    <t>PATRIMONIO</t>
  </si>
  <si>
    <t>3.1.1</t>
  </si>
  <si>
    <t>CAPITAL</t>
  </si>
  <si>
    <t>3.1.1.2</t>
  </si>
  <si>
    <t>Aportes a capitalizar</t>
  </si>
  <si>
    <t>3.3.1</t>
  </si>
  <si>
    <t>RESERVAS</t>
  </si>
  <si>
    <t>3.4.1</t>
  </si>
  <si>
    <t>GANANCIAS</t>
  </si>
  <si>
    <t>4.1</t>
  </si>
  <si>
    <t>INGRESOS OPERATIVOS</t>
  </si>
  <si>
    <t>4.1.1</t>
  </si>
  <si>
    <t>COMISIONES GANANCIA</t>
  </si>
  <si>
    <t>4.1.1.9</t>
  </si>
  <si>
    <t>OTRAS COMISIONES</t>
  </si>
  <si>
    <t>4.1.1.9.1</t>
  </si>
  <si>
    <t>OTRAS COMISIONES (GRAVADAS CON</t>
  </si>
  <si>
    <t>4.1.1.9.1.2</t>
  </si>
  <si>
    <t>ARANCELES POR GESTION BANCARIA</t>
  </si>
  <si>
    <t>4.1.1.9.1.9</t>
  </si>
  <si>
    <t>ARANCELES VARIOS (GRAVADOS POR</t>
  </si>
  <si>
    <t>4.1.1.9.2</t>
  </si>
  <si>
    <t>4.1.1.9.2.1</t>
  </si>
  <si>
    <t>4.1.1.9.2.2</t>
  </si>
  <si>
    <t>ARANCELES POR ACREENCIAS</t>
  </si>
  <si>
    <t>4.1.1.9.2.6</t>
  </si>
  <si>
    <t>4.1.1.9.2.9</t>
  </si>
  <si>
    <t>COMISIONES VARIAS</t>
  </si>
  <si>
    <t>4.1.2</t>
  </si>
  <si>
    <t>INGRESOS FINANCIEROS</t>
  </si>
  <si>
    <t>4.1.2.1</t>
  </si>
  <si>
    <t>INTERESES GANADOS</t>
  </si>
  <si>
    <t>4.1.2.1.2</t>
  </si>
  <si>
    <t>INTERESES GANADOS (SIN IVA)</t>
  </si>
  <si>
    <t>4.1.2.2</t>
  </si>
  <si>
    <t>DIFERENCIA DE CAMBIO GANADA</t>
  </si>
  <si>
    <t>4.1.2.3</t>
  </si>
  <si>
    <t>DIFERENCIAS DE COTIZACION GANA</t>
  </si>
  <si>
    <t>4.1.2.3.1.1</t>
  </si>
  <si>
    <t>DIFERENCIA DE COTIZACION GS</t>
  </si>
  <si>
    <t>4.1.2.3.1.2</t>
  </si>
  <si>
    <t>DIFERENCIA DE COTIZACION USD T</t>
  </si>
  <si>
    <t>4.1.2.3.1.3</t>
  </si>
  <si>
    <t>DIFERENCIA DE COTIZACION EURO</t>
  </si>
  <si>
    <t>4.1.9</t>
  </si>
  <si>
    <t>4.1.9.1</t>
  </si>
  <si>
    <t>INGRESOS VARIOS</t>
  </si>
  <si>
    <t>4.1.9.1.2</t>
  </si>
  <si>
    <t>INGRESOS POR VALUACIÓN CP</t>
  </si>
  <si>
    <t>4.1.9.1.4</t>
  </si>
  <si>
    <t>4.1.9.2</t>
  </si>
  <si>
    <t>ASESORAMIENTO FINANCIERO</t>
  </si>
  <si>
    <t>4.1.9.2.1</t>
  </si>
  <si>
    <t>ASESORAMIENTO FINANCIERO LOCAL</t>
  </si>
  <si>
    <t>4.1.9.2.2</t>
  </si>
  <si>
    <t>ASESORAMIENTO FINANCIERO EN EL</t>
  </si>
  <si>
    <t>PERDIDAS</t>
  </si>
  <si>
    <t>5.1</t>
  </si>
  <si>
    <t>EGRESOS OPERATIVOS</t>
  </si>
  <si>
    <t>5.1.1</t>
  </si>
  <si>
    <t>REMUNERACIONES</t>
  </si>
  <si>
    <t>5.1.1.1</t>
  </si>
  <si>
    <t>RETRIBUCIONES PERSONALES</t>
  </si>
  <si>
    <t>5.1.1.1.2</t>
  </si>
  <si>
    <t>RETRIBUCIONES PERSONAL ADMINIS</t>
  </si>
  <si>
    <t>5.1.1.2</t>
  </si>
  <si>
    <t>CARGAS SOCIALES</t>
  </si>
  <si>
    <t>5.1.1.2.2</t>
  </si>
  <si>
    <t>5.1.1.3</t>
  </si>
  <si>
    <t>OTRAS RETRIBUCIONES PERSONALES</t>
  </si>
  <si>
    <t>5.1.1.3.1</t>
  </si>
  <si>
    <t>AGUINALDO</t>
  </si>
  <si>
    <t>5.1.1.3.2</t>
  </si>
  <si>
    <t>LICENCIA</t>
  </si>
  <si>
    <t>5.1.1.3.4</t>
  </si>
  <si>
    <t>GRATIFICACIONES</t>
  </si>
  <si>
    <t>5.1.1.4</t>
  </si>
  <si>
    <t>HONORARIOS PROFESIONALES</t>
  </si>
  <si>
    <t>5.1.1.9</t>
  </si>
  <si>
    <t>5.1.2</t>
  </si>
  <si>
    <t>GASTOS DE ADMINISTRACION</t>
  </si>
  <si>
    <t>5.1.2.1</t>
  </si>
  <si>
    <t>ALQUILERES</t>
  </si>
  <si>
    <t>5.1.2.2</t>
  </si>
  <si>
    <t>SEGUROS</t>
  </si>
  <si>
    <t>5.1.2.3</t>
  </si>
  <si>
    <t>LOCOMOCION, FLETES Y VIAJES</t>
  </si>
  <si>
    <t>5.1.2.4</t>
  </si>
  <si>
    <t>LUZ ELECTRICA, AGUA, TELÉFONO</t>
  </si>
  <si>
    <t>5.1.2.5</t>
  </si>
  <si>
    <t>GASTOS BOLSA DE VALORES</t>
  </si>
  <si>
    <t>5.1.2.5.1</t>
  </si>
  <si>
    <t>CUOTA SOCIAL</t>
  </si>
  <si>
    <t>5.1.2.9</t>
  </si>
  <si>
    <t>OTROS GASTOS</t>
  </si>
  <si>
    <t>5.1.2.9.1</t>
  </si>
  <si>
    <t>CAPACITACION AL PERSONAL</t>
  </si>
  <si>
    <t>5.1.2.9.2</t>
  </si>
  <si>
    <t>5.1.2.9.3</t>
  </si>
  <si>
    <t>LIMPIEZA Y VIGILANCIA</t>
  </si>
  <si>
    <t>5.1.2.9.6</t>
  </si>
  <si>
    <t>SUSCRIPCIONES Y AFILIACIONES</t>
  </si>
  <si>
    <t>5.1.2.9.7</t>
  </si>
  <si>
    <t>GASTOS COMUNES EDIFICIOS</t>
  </si>
  <si>
    <t>5.1.2.9.9</t>
  </si>
  <si>
    <t>GASTOS VARIOS</t>
  </si>
  <si>
    <t>5.1.3</t>
  </si>
  <si>
    <t>GASTOS COMERCIALIZACION</t>
  </si>
  <si>
    <t>5.1.3.1</t>
  </si>
  <si>
    <t>PUBLICIDAD</t>
  </si>
  <si>
    <t>5.1.3.3</t>
  </si>
  <si>
    <t>GASTOS PROMOCIONALES</t>
  </si>
  <si>
    <t>5.1.3.4</t>
  </si>
  <si>
    <t>5.1.3.6</t>
  </si>
  <si>
    <t>CORRESPONDENCIA</t>
  </si>
  <si>
    <t>5.1.3.9</t>
  </si>
  <si>
    <t>5.1.4</t>
  </si>
  <si>
    <t>GASTOS DE COMPUTACION</t>
  </si>
  <si>
    <t>5.1.4.2</t>
  </si>
  <si>
    <t>SERVICIO DE MANTENIMIENTO</t>
  </si>
  <si>
    <t>5.1.4.3</t>
  </si>
  <si>
    <t>5.1.4.4</t>
  </si>
  <si>
    <t>5.1.4.9</t>
  </si>
  <si>
    <t>OTROS GASTOS COMPUTACION</t>
  </si>
  <si>
    <t>5.1.5</t>
  </si>
  <si>
    <t>AMORTIZACION DE BIENES DE USO</t>
  </si>
  <si>
    <t>5.1.5.1</t>
  </si>
  <si>
    <t>5.1.5.2</t>
  </si>
  <si>
    <t>AMORTIZACION DE INTANGIBLES</t>
  </si>
  <si>
    <t>5.1.6</t>
  </si>
  <si>
    <t>IMPUESTOS TASAS Y CONTRIBUCION</t>
  </si>
  <si>
    <t>5.1.6.3</t>
  </si>
  <si>
    <t>IVA / COFIS COMPRAS IMPUTABLES</t>
  </si>
  <si>
    <t>5.1.6.4</t>
  </si>
  <si>
    <t>IMPUESTO A LAS COMISIONES</t>
  </si>
  <si>
    <t>5.1.6.9</t>
  </si>
  <si>
    <t>OTROS IMPUESTOS TASAS Y CONTRI</t>
  </si>
  <si>
    <t>5.1.7</t>
  </si>
  <si>
    <t>EGRESOS FINANCIEROS</t>
  </si>
  <si>
    <t>5.1.7.1</t>
  </si>
  <si>
    <t>INTERESES PERDIDIOS</t>
  </si>
  <si>
    <t>5.1.7.2</t>
  </si>
  <si>
    <t>DIFERENCIAS DE CAMBIO PERDIDAS</t>
  </si>
  <si>
    <t>5.1.7.4</t>
  </si>
  <si>
    <t>GASTOS BANCARIOS</t>
  </si>
  <si>
    <t>5.1.7.4.1</t>
  </si>
  <si>
    <t>GASTOS BANCARIOS $</t>
  </si>
  <si>
    <t>5.1.7.4.2</t>
  </si>
  <si>
    <t>5.1.7.4.4</t>
  </si>
  <si>
    <t>GASTOS BANCARIOS EURO</t>
  </si>
  <si>
    <t>5.1.7.9</t>
  </si>
  <si>
    <t>OTROS EGRESOS FINANCIEROS</t>
  </si>
  <si>
    <t>5.1.8</t>
  </si>
  <si>
    <t>DEUDORES INCOBRABLES</t>
  </si>
  <si>
    <t>5.1.8.1</t>
  </si>
  <si>
    <t>PERDIDA POR DEUDORES INCOBRABL</t>
  </si>
  <si>
    <t>CUENTAS DE ORDEN</t>
  </si>
  <si>
    <t>6.1</t>
  </si>
  <si>
    <t>CUENTAS DE ORDEN DEUDORAS CLIE</t>
  </si>
  <si>
    <t>6.1.1</t>
  </si>
  <si>
    <t>DISPONIBILIDADES CLIENTES</t>
  </si>
  <si>
    <t>6.1.1.2</t>
  </si>
  <si>
    <t>BANCOS CLIENTES</t>
  </si>
  <si>
    <t>6.1.1.2.1</t>
  </si>
  <si>
    <t>COLOCACIONES EN EL PAIS CLIENT</t>
  </si>
  <si>
    <t>6.1.1.2.2</t>
  </si>
  <si>
    <t>COLOCACIONES EN EL EXTER CLIEN</t>
  </si>
  <si>
    <t>6.1.2</t>
  </si>
  <si>
    <t>VALORES DE TERCEROS ADMINISTRA</t>
  </si>
  <si>
    <t>6.1.2.2</t>
  </si>
  <si>
    <t>VALORES SECTOR PUBLICO - CLIEN</t>
  </si>
  <si>
    <t>6.1.2.2.1</t>
  </si>
  <si>
    <t>6.1.2.2.3</t>
  </si>
  <si>
    <t>VALORES EMITIDOS SOBERANOS EXT</t>
  </si>
  <si>
    <t>6.1.2.3</t>
  </si>
  <si>
    <t>VALORES SECTOR PRIVADO - CLIEN</t>
  </si>
  <si>
    <t>6.1.2.3.1</t>
  </si>
  <si>
    <t>VALORES PRIVADOS NACIONALES -</t>
  </si>
  <si>
    <t>6.1.2.3.2</t>
  </si>
  <si>
    <t>VALORES PRIVADOS EXTRANJEROS -</t>
  </si>
  <si>
    <t>6.1.2.9</t>
  </si>
  <si>
    <t>6.2</t>
  </si>
  <si>
    <t>CUENTAS DE ORDEN ACREEDOR</t>
  </si>
  <si>
    <t>6.2.1</t>
  </si>
  <si>
    <t>6.2.1.1</t>
  </si>
  <si>
    <t>6.2.1.8</t>
  </si>
  <si>
    <t>Control (Activo - Pasivo - Patrimonio)</t>
  </si>
  <si>
    <t>TC CIERRE</t>
  </si>
  <si>
    <t>Ingresos por operaciones y servicios extrabursátiles (Nota 5.w)</t>
  </si>
  <si>
    <t>Otros ingresos operativos (Nota 5.w)</t>
  </si>
  <si>
    <t>Otros gastos operativos (Nota 5.x)</t>
  </si>
  <si>
    <t>Otros gastos de comercialización  (Nota 5.x)</t>
  </si>
  <si>
    <t>Otros Gastos de Administración (Nota 5.x)</t>
  </si>
  <si>
    <t>Otros ingresos (Nota 5.y)</t>
  </si>
  <si>
    <t>Otros egresos (Nota 5.y)</t>
  </si>
  <si>
    <t>Intereses cobrados (Nota 5.z)</t>
  </si>
  <si>
    <t>Intereses pagados (Nota 5.z)</t>
  </si>
  <si>
    <t>Ingresos por venta de cartera propia a personas y empresas relacionadas (Nota 5.t)</t>
  </si>
  <si>
    <t>Ingresos por operaciones y servicios a personas relacionadas (Nota 5.t)</t>
  </si>
  <si>
    <t>30.06.2019</t>
  </si>
  <si>
    <t>Entre: 01/01/19 y 30/06/19 Cta:1 y 999999999999999999 Suc.Desde:         0 a:       999 Cot.U$S: 6190.4500</t>
  </si>
  <si>
    <t>1.1.1.2.1.1.0003</t>
  </si>
  <si>
    <t>L.PRO.GS.BANCOP.310027870</t>
  </si>
  <si>
    <t>1.1.1.2.1.1.0004</t>
  </si>
  <si>
    <t>L.PRO.USD.BANCOP.310030200</t>
  </si>
  <si>
    <t>1.1.1.2.1.1.0013</t>
  </si>
  <si>
    <t>L.PRO.USD.REGIONAL.7840337</t>
  </si>
  <si>
    <t>L.PRO.USD.ATLAS.885091</t>
  </si>
  <si>
    <t>1.1.1.2.1.1.0029</t>
  </si>
  <si>
    <t>L.PRO.USD.FINEXPAR 10155000758</t>
  </si>
  <si>
    <t>1.1.1.2.2.1.0004</t>
  </si>
  <si>
    <t>I.PRO.EURO.BONY.2284029780</t>
  </si>
  <si>
    <t>1.1.1.3</t>
  </si>
  <si>
    <t>COMISIONES A COBRAR MS</t>
  </si>
  <si>
    <t>1.1.2.8.9.1.0004</t>
  </si>
  <si>
    <t>REEMBOLSO GASTOS ESTACIO A COB</t>
  </si>
  <si>
    <t>1.1.3.2</t>
  </si>
  <si>
    <t>VALORES SECTOR PÚBLICO</t>
  </si>
  <si>
    <t>1.1.3.2.3</t>
  </si>
  <si>
    <t>VALORES EMITIDOS POR SOBERANOS</t>
  </si>
  <si>
    <t>1.1.3.2.3.1.0010</t>
  </si>
  <si>
    <t>VALORES SOBERANOS EXTRANJEROS</t>
  </si>
  <si>
    <t>1.1.3.8</t>
  </si>
  <si>
    <t>OTRAS INVERSIONES</t>
  </si>
  <si>
    <t>2.1.3.4.9.2</t>
  </si>
  <si>
    <t>PROVISION PARA IMPUESTOS NACIO</t>
  </si>
  <si>
    <t>2.1.3.4.9.2.0001</t>
  </si>
  <si>
    <t>PROVISION Imp. a la Renta</t>
  </si>
  <si>
    <t>PROVISIÓN GASTOS DIVERSOS GS</t>
  </si>
  <si>
    <t>2.1.3.6.3.2</t>
  </si>
  <si>
    <t>IVA VENTAS</t>
  </si>
  <si>
    <t>2.1.3.9.1.1.0055</t>
  </si>
  <si>
    <t>CAFEPAR</t>
  </si>
  <si>
    <t>2.1.3.9.2.1.0022</t>
  </si>
  <si>
    <t>VICTOR CALCENA ( WTC)</t>
  </si>
  <si>
    <t>2.1.3.9.2.1.0026</t>
  </si>
  <si>
    <t>J FLEISCHMAN S.A.</t>
  </si>
  <si>
    <t>3.1.1.3</t>
  </si>
  <si>
    <t>PRIMA DE EMISIÓN</t>
  </si>
  <si>
    <t>3.1.1.3.1.1.0001</t>
  </si>
  <si>
    <t>4.1.1.9.1.9.0006</t>
  </si>
  <si>
    <t>OTRAS COMISIONES GAN C/IVA $A</t>
  </si>
  <si>
    <t>4.1.2.1.2.1.0009</t>
  </si>
  <si>
    <t>INTERESES GANADOS CA - ITAU GS</t>
  </si>
  <si>
    <t>4.1.2.1.2.1.0010</t>
  </si>
  <si>
    <t>INTERESES GANADOS BONY USD</t>
  </si>
  <si>
    <t>4.1.9.2.1.1.1102</t>
  </si>
  <si>
    <t>ASERAMIENTO FINANCIERO M&amp;A</t>
  </si>
  <si>
    <t>5.1.1.1.2.1.0026</t>
  </si>
  <si>
    <t>PREAVISO</t>
  </si>
  <si>
    <t>5.1.3.5</t>
  </si>
  <si>
    <t>CONTRATACION DE SERVICIOS COME</t>
  </si>
  <si>
    <t>5.1.3.5.1.1.0002</t>
  </si>
  <si>
    <t>OTROS GASTOS MARKETING USD</t>
  </si>
  <si>
    <t>5.1.3.6.1.1.0003</t>
  </si>
  <si>
    <t>5.1.6.1</t>
  </si>
  <si>
    <t>IRAE</t>
  </si>
  <si>
    <t>6.1.1.2.1.1.0023</t>
  </si>
  <si>
    <t>L.TER.GS.FONDO LIQUIDEZ GS</t>
  </si>
  <si>
    <t>6.1.1.2.1.1.0024</t>
  </si>
  <si>
    <t>L.TER.USD.FONDO LIQUIDEZ USD</t>
  </si>
  <si>
    <t>6.1.1.2.2.1.0002</t>
  </si>
  <si>
    <t>PPI.TER.USD.BONY.8901413674</t>
  </si>
  <si>
    <t>6.1.1.2.2.1.0048</t>
  </si>
  <si>
    <t>TER.USD.PUENTE ARG.112825.USD</t>
  </si>
  <si>
    <t>6.1.2.3.2.1.0013</t>
  </si>
  <si>
    <t>VALORES PRIVADOS EXT GBP CLIEN</t>
  </si>
  <si>
    <t>6.2.1.1.1.1.0012</t>
  </si>
  <si>
    <t>ACREED POR DISP Y VAL CLI GBP</t>
  </si>
  <si>
    <t>Prima de Emision</t>
  </si>
  <si>
    <t>Absorción de pérdidas</t>
  </si>
  <si>
    <t>Capitalización de reservas</t>
  </si>
  <si>
    <t>Prima de emisión</t>
  </si>
  <si>
    <t xml:space="preserve">Aportes de capital </t>
  </si>
  <si>
    <t>GANANCIA ANTES DE IMPUESTO</t>
  </si>
  <si>
    <t>Impuesto al Valor Agregado</t>
  </si>
  <si>
    <t xml:space="preserve"> Aumentos </t>
  </si>
  <si>
    <t xml:space="preserve"> Disminuciones </t>
  </si>
  <si>
    <t xml:space="preserve">- </t>
  </si>
  <si>
    <t>Resultados Acumulados</t>
  </si>
  <si>
    <t>Resultado del Ejercicio</t>
  </si>
  <si>
    <t>Ajuste 2 - Absorción de Revaluo</t>
  </si>
  <si>
    <t>Ajuste 3 - Revauo de Bienes</t>
  </si>
  <si>
    <t>Ajuste 4 - Abosorción de Pérdidas</t>
  </si>
  <si>
    <t>Ajuste 6 - Amortizaciones y depreciaciones</t>
  </si>
  <si>
    <t>Ajuste 5 - Revalúo ajustes BVPASA</t>
  </si>
  <si>
    <t>Ajuste 6 - Provisiones por Bonificaciones</t>
  </si>
  <si>
    <t xml:space="preserve">Provisiones por Bonificaciones </t>
  </si>
  <si>
    <t>Bienes de uso - Intangibles</t>
  </si>
  <si>
    <t>Cargos diferidos - Intangibles</t>
  </si>
  <si>
    <t>Provisión auditoria externa</t>
  </si>
  <si>
    <t>Provisión gastos de custodia</t>
  </si>
  <si>
    <t>Sub total bancos</t>
  </si>
  <si>
    <t>Otras instituciones</t>
  </si>
  <si>
    <t>Sub total otras instituciones</t>
  </si>
  <si>
    <t>Puente Administradora de Fondos Patrimoniales de Inversión S.A.</t>
  </si>
  <si>
    <t>Puente Hnos S.A. (Argentina)</t>
  </si>
  <si>
    <t>Directores</t>
  </si>
  <si>
    <t>- </t>
  </si>
  <si>
    <t>Apoderados</t>
  </si>
  <si>
    <t>Auditor Interno</t>
  </si>
  <si>
    <t>Síndico</t>
  </si>
  <si>
    <t xml:space="preserve"> (En guaraníes)</t>
  </si>
  <si>
    <t>-</t>
  </si>
  <si>
    <t>Puente Casa de Bolsa S.A. fue constituida por escritura pública Nº 427 pasada por el Escribano Luis Enrique Peroni Giralt en fecha 1 de setiembre de 2014, inscripta en el Registro de Personas Jurídicas y Asociaciones y en el Registro Público de Comercio Bajo el Nº 174 Folio 2195 y siguientes de fecha 11 de setiembre de 2014.</t>
  </si>
  <si>
    <t>Fue inscripta en la CNV bajo el Nº CB022 en fecha 11 de noviembre de 2014 y en la Bolsa de Valores y Productos de Asunción S.A. bajo el Nº CB023 en fecha 18 de noviembre de 2014.</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</si>
  <si>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</si>
  <si>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</si>
  <si>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r>
      <t>a.</t>
    </r>
    <r>
      <rPr>
        <b/>
        <sz val="7"/>
        <color theme="1"/>
        <rFont val="Times New Roman"/>
        <family val="1"/>
      </rPr>
      <t xml:space="preserve">     </t>
    </r>
    <r>
      <rPr>
        <b/>
        <sz val="10"/>
        <color theme="1"/>
        <rFont val="Arial"/>
        <family val="2"/>
      </rPr>
      <t>Moneda extranjera</t>
    </r>
  </si>
  <si>
    <r>
      <t>b.</t>
    </r>
    <r>
      <rPr>
        <b/>
        <sz val="7"/>
        <color theme="1"/>
        <rFont val="Times New Roman"/>
        <family val="1"/>
      </rPr>
      <t xml:space="preserve">    </t>
    </r>
    <r>
      <rPr>
        <b/>
        <sz val="10"/>
        <color theme="1"/>
        <rFont val="Arial"/>
        <family val="2"/>
      </rPr>
      <t>Inversiones</t>
    </r>
  </si>
  <si>
    <t>- Títulos de deuda</t>
  </si>
  <si>
    <t>- Acción de la Bolsa de Valores</t>
  </si>
  <si>
    <r>
      <t>c.</t>
    </r>
    <r>
      <rPr>
        <b/>
        <sz val="7"/>
        <color theme="1"/>
        <rFont val="Times New Roman"/>
        <family val="1"/>
      </rPr>
      <t xml:space="preserve">     </t>
    </r>
    <r>
      <rPr>
        <b/>
        <sz val="10"/>
        <color theme="1"/>
        <rFont val="Arial"/>
        <family val="2"/>
      </rPr>
      <t>Bienes de uso</t>
    </r>
  </si>
  <si>
    <t>Al valor de costo revaluado se computan las depreciaciones acumuladas, tal como se explica en el apartado 3.4.a. de esta nota.</t>
  </si>
  <si>
    <t>Los gastos de mantenimiento son cargados a resultados. El valor residual de los bienes de uso, considerados en su conjunto, no excede su valor recuperable al cierre del ejercicio.</t>
  </si>
  <si>
    <t>Las previsiones para incobrables son estimadas y constituidas en base al análisis individual de los deudores, realizado por la gerencia de la Sociedad sobre el total de sus cuentas por cobrar.</t>
  </si>
  <si>
    <r>
      <t>b.</t>
    </r>
    <r>
      <rPr>
        <b/>
        <sz val="7"/>
        <color theme="1"/>
        <rFont val="Times New Roman"/>
        <family val="1"/>
      </rPr>
      <t xml:space="preserve">     </t>
    </r>
    <r>
      <rPr>
        <b/>
        <sz val="10"/>
        <color theme="1"/>
        <rFont val="Arial"/>
        <family val="2"/>
      </rPr>
      <t>Uso de estimaciones</t>
    </r>
  </si>
  <si>
    <r>
      <t>c.</t>
    </r>
    <r>
      <rPr>
        <b/>
        <sz val="7"/>
        <color theme="1"/>
        <rFont val="Times New Roman"/>
        <family val="1"/>
      </rPr>
      <t xml:space="preserve">    </t>
    </r>
    <r>
      <rPr>
        <b/>
        <sz val="10"/>
        <color theme="1"/>
        <rFont val="Arial"/>
        <family val="2"/>
      </rPr>
      <t>Información comparativa</t>
    </r>
  </si>
  <si>
    <r>
      <t>a.</t>
    </r>
    <r>
      <rPr>
        <b/>
        <sz val="7"/>
        <color theme="1"/>
        <rFont val="Times New Roman"/>
        <family val="1"/>
      </rPr>
      <t xml:space="preserve">          </t>
    </r>
    <r>
      <rPr>
        <b/>
        <sz val="10"/>
        <color theme="1"/>
        <rFont val="Arial"/>
        <family val="2"/>
      </rPr>
      <t>Bienes de uso</t>
    </r>
  </si>
  <si>
    <t>Los bienes de uso son depreciados utilizando el método lineal a partir del mes siguiente de su incorporación al patrimonio de la sociedad de acuerdo con las siguientes vidas útiles:</t>
  </si>
  <si>
    <t>Tipo de bien</t>
  </si>
  <si>
    <t>Vida útil (años)</t>
  </si>
  <si>
    <t>Máquinas y equipos</t>
  </si>
  <si>
    <r>
      <t>b.</t>
    </r>
    <r>
      <rPr>
        <b/>
        <sz val="7"/>
        <color theme="1"/>
        <rFont val="Times New Roman"/>
        <family val="1"/>
      </rPr>
      <t xml:space="preserve">         </t>
    </r>
    <r>
      <rPr>
        <b/>
        <sz val="10"/>
        <color theme="1"/>
        <rFont val="Arial"/>
        <family val="2"/>
      </rPr>
      <t>Cargos diferidos y Activos Intangibles</t>
    </r>
  </si>
  <si>
    <t>Los cargos diferidos y activos intangibles son amortizados utilizando el método lineal a partir del mes siguiente de su incorporación al patrimonio de la sociedad.</t>
  </si>
  <si>
    <t>Los años de amortización son los siguientes:</t>
  </si>
  <si>
    <t>Años de amortización</t>
  </si>
  <si>
    <t>Gastos de constitución</t>
  </si>
  <si>
    <r>
      <t>a.</t>
    </r>
    <r>
      <rPr>
        <b/>
        <sz val="7"/>
        <color theme="1"/>
        <rFont val="Times New Roman"/>
        <family val="1"/>
      </rPr>
      <t xml:space="preserve">     </t>
    </r>
    <r>
      <rPr>
        <b/>
        <sz val="10"/>
        <color theme="1"/>
        <rFont val="Arial"/>
        <family val="2"/>
      </rPr>
      <t>Intereses sobre títulos y otros valores</t>
    </r>
  </si>
  <si>
    <t>Los intereses generados son reconocidos como ingresos conforme se devengan.</t>
  </si>
  <si>
    <r>
      <t>b.</t>
    </r>
    <r>
      <rPr>
        <b/>
        <sz val="7"/>
        <color theme="1"/>
        <rFont val="Times New Roman"/>
        <family val="1"/>
      </rPr>
      <t xml:space="preserve">    </t>
    </r>
    <r>
      <rPr>
        <b/>
        <sz val="10"/>
        <color theme="1"/>
        <rFont val="Arial"/>
        <family val="2"/>
      </rPr>
      <t>Venta de títulos</t>
    </r>
  </si>
  <si>
    <t xml:space="preserve">Se reconoce como ingreso la diferencia de precio entre el valor de venta de un activo propio y el valor de adquisición. </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</si>
  <si>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Se utiliza el método directo para la preparación del mismo.</t>
  </si>
  <si>
    <t>No aplicable. Los presentes Estados Financieros no incluyen información consolidada.</t>
  </si>
  <si>
    <r>
      <t>a.</t>
    </r>
    <r>
      <rPr>
        <b/>
        <sz val="7"/>
        <color theme="1"/>
        <rFont val="Times New Roman"/>
        <family val="1"/>
      </rPr>
      <t xml:space="preserve">     </t>
    </r>
    <r>
      <rPr>
        <b/>
        <sz val="10"/>
        <color theme="1"/>
        <rFont val="Arial"/>
        <family val="2"/>
      </rPr>
      <t>Valuación de la moneda extranjera</t>
    </r>
  </si>
  <si>
    <t>El siguiente es el detalle de las principales cotizaciones de las monedas extranjeras operadas por la Sociedad a la fecha de balance:</t>
  </si>
  <si>
    <t>Dólar estadounidense</t>
  </si>
  <si>
    <t>Tipo de cambio para activos</t>
  </si>
  <si>
    <t>Tipo de cambio para pasivos</t>
  </si>
  <si>
    <t>Euro</t>
  </si>
  <si>
    <t>Peso Argentino</t>
  </si>
  <si>
    <r>
      <t>a.</t>
    </r>
    <r>
      <rPr>
        <b/>
        <sz val="7"/>
        <color theme="1"/>
        <rFont val="Times New Roman"/>
        <family val="1"/>
      </rPr>
      <t xml:space="preserve">     </t>
    </r>
    <r>
      <rPr>
        <b/>
        <sz val="10"/>
        <color theme="1"/>
        <rFont val="Arial"/>
        <family val="2"/>
      </rPr>
      <t>Posición en moneda extranjera</t>
    </r>
  </si>
  <si>
    <t>La posición de activos y pasivos en moneda extranjera al cierre de cada período es la siguiente:</t>
  </si>
  <si>
    <t>Detalle</t>
  </si>
  <si>
    <t xml:space="preserve"> Saldo en Moneda Extranjera </t>
  </si>
  <si>
    <t>Bancos (Nota 5.d.)</t>
  </si>
  <si>
    <t xml:space="preserve">-     </t>
  </si>
  <si>
    <t>Títulos de renta fija (nota 5.e)</t>
  </si>
  <si>
    <t>Deudores por intermediación      (Nota 5.f)</t>
  </si>
  <si>
    <t>Previsión para Incobrables (Nota 5.f)</t>
  </si>
  <si>
    <t>Garantía Futuros</t>
  </si>
  <si>
    <t>Acreedores varios (Nota 5.m)</t>
  </si>
  <si>
    <r>
      <t>c.</t>
    </r>
    <r>
      <rPr>
        <b/>
        <sz val="7"/>
        <color theme="1"/>
        <rFont val="Times New Roman"/>
        <family val="1"/>
      </rPr>
      <t xml:space="preserve">     </t>
    </r>
    <r>
      <rPr>
        <b/>
        <sz val="10"/>
        <color theme="1"/>
        <rFont val="Arial"/>
        <family val="2"/>
      </rPr>
      <t>Diferencia de cambio por saldos y transacciones en moneda extranjera</t>
    </r>
  </si>
  <si>
    <t>El rubro de disponibilidades se compone de la siguiente manera:</t>
  </si>
  <si>
    <r>
      <t>d.</t>
    </r>
    <r>
      <rPr>
        <b/>
        <sz val="7"/>
        <color theme="1"/>
        <rFont val="Times New Roman"/>
        <family val="1"/>
      </rPr>
      <t xml:space="preserve">     </t>
    </r>
    <r>
      <rPr>
        <b/>
        <sz val="10"/>
        <color theme="1"/>
        <rFont val="Arial"/>
        <family val="2"/>
      </rPr>
      <t xml:space="preserve">Disponibilidades </t>
    </r>
  </si>
  <si>
    <t>INVERSIONES TEMPORARIAS E INVERSIONES PERMANENTES</t>
  </si>
  <si>
    <t>INFORMACION SOBRE EL DOCUMENTO Y EMISOR</t>
  </si>
  <si>
    <t>INFORMACION SOBRE EL EMISOR</t>
  </si>
  <si>
    <t>EMISOR</t>
  </si>
  <si>
    <t>TIPO DE TITULO</t>
  </si>
  <si>
    <t>CANTIDAD DE TITULOS</t>
  </si>
  <si>
    <t>VALOR NOMINAL UNITARIO</t>
  </si>
  <si>
    <t>VALOR CONTABLE</t>
  </si>
  <si>
    <t>INTERESES A COBRAR</t>
  </si>
  <si>
    <t>RESULTADO</t>
  </si>
  <si>
    <t>PATRIM.NETO</t>
  </si>
  <si>
    <t>Inversiones Temporarias</t>
  </si>
  <si>
    <t>BONOS</t>
  </si>
  <si>
    <t>BVPASA</t>
  </si>
  <si>
    <t>ACCION</t>
  </si>
  <si>
    <r>
      <t>e.</t>
    </r>
    <r>
      <rPr>
        <b/>
        <sz val="7"/>
        <color theme="1"/>
        <rFont val="Times New Roman"/>
        <family val="1"/>
      </rPr>
      <t xml:space="preserve">     </t>
    </r>
    <r>
      <rPr>
        <b/>
        <sz val="10"/>
        <color theme="1"/>
        <rFont val="Arial"/>
        <family val="2"/>
      </rPr>
      <t>Inversiones</t>
    </r>
  </si>
  <si>
    <t>El detalle de las inversiones permanentes es el siguiente:</t>
  </si>
  <si>
    <t>Acción de la Bolsa de Valores</t>
  </si>
  <si>
    <t>Cantidad</t>
  </si>
  <si>
    <t>Valor Nominal</t>
  </si>
  <si>
    <t>Valor libro de la acción</t>
  </si>
  <si>
    <t>Valor último remate</t>
  </si>
  <si>
    <t>Los créditos se componen de la siguiente manera:</t>
  </si>
  <si>
    <t xml:space="preserve"> Corto Plazo  </t>
  </si>
  <si>
    <t xml:space="preserve"> Largo Plazo  </t>
  </si>
  <si>
    <t xml:space="preserve">                  - </t>
  </si>
  <si>
    <r>
      <t>f.</t>
    </r>
    <r>
      <rPr>
        <b/>
        <sz val="7"/>
        <color theme="1"/>
        <rFont val="Times New Roman"/>
        <family val="1"/>
      </rPr>
      <t xml:space="preserve">     </t>
    </r>
    <r>
      <rPr>
        <b/>
        <sz val="10"/>
        <color theme="1"/>
        <rFont val="Arial"/>
        <family val="2"/>
      </rPr>
      <t>Créditos</t>
    </r>
  </si>
  <si>
    <t>El movimiento de los bienes de uso en cada ejercicio ha sido el siguiente:</t>
  </si>
  <si>
    <r>
      <t>g.</t>
    </r>
    <r>
      <rPr>
        <b/>
        <sz val="7"/>
        <color theme="1"/>
        <rFont val="Times New Roman"/>
        <family val="1"/>
      </rPr>
      <t xml:space="preserve">     </t>
    </r>
    <r>
      <rPr>
        <b/>
        <sz val="10"/>
        <color theme="1"/>
        <rFont val="Arial"/>
        <family val="2"/>
      </rPr>
      <t>Bienes de uso</t>
    </r>
  </si>
  <si>
    <t xml:space="preserve">Los cargos diferidos corresponden a gastos de constitución incurridos en el inicio de las actividades de la Sociedad. </t>
  </si>
  <si>
    <t xml:space="preserve"> Saldo al Inicio </t>
  </si>
  <si>
    <t xml:space="preserve"> Amortizaciones </t>
  </si>
  <si>
    <r>
      <t>h.</t>
    </r>
    <r>
      <rPr>
        <b/>
        <sz val="7"/>
        <color theme="1"/>
        <rFont val="Times New Roman"/>
        <family val="1"/>
      </rPr>
      <t xml:space="preserve">     </t>
    </r>
    <r>
      <rPr>
        <b/>
        <sz val="10"/>
        <color theme="1"/>
        <rFont val="Arial"/>
        <family val="2"/>
      </rPr>
      <t>Cargos Diferidos</t>
    </r>
  </si>
  <si>
    <t>Los movimientos de los intangibles de la Sociedad es el siguiente:</t>
  </si>
  <si>
    <t xml:space="preserve"> Saldo neto final </t>
  </si>
  <si>
    <t>Los otros activos corrientes están compuestos de la siguiente manera:</t>
  </si>
  <si>
    <t xml:space="preserve"> Corto plazo </t>
  </si>
  <si>
    <t xml:space="preserve"> Largo plazo </t>
  </si>
  <si>
    <r>
      <t>i.</t>
    </r>
    <r>
      <rPr>
        <b/>
        <sz val="7"/>
        <color theme="1"/>
        <rFont val="Times New Roman"/>
        <family val="1"/>
      </rPr>
      <t xml:space="preserve">     </t>
    </r>
    <r>
      <rPr>
        <b/>
        <sz val="10"/>
        <color theme="1"/>
        <rFont val="Arial"/>
        <family val="2"/>
      </rPr>
      <t>Intangibles</t>
    </r>
  </si>
  <si>
    <r>
      <t>j.</t>
    </r>
    <r>
      <rPr>
        <b/>
        <sz val="7"/>
        <color theme="1"/>
        <rFont val="Times New Roman"/>
        <family val="1"/>
      </rPr>
      <t xml:space="preserve">    </t>
    </r>
    <r>
      <rPr>
        <b/>
        <sz val="10"/>
        <color theme="1"/>
        <rFont val="Arial"/>
        <family val="2"/>
      </rPr>
      <t>Otros activos corrientes y no corriente</t>
    </r>
  </si>
  <si>
    <t>La Sociedad no cuenta con saldos por este concepto.</t>
  </si>
  <si>
    <t>El rubro se compone como sigue:</t>
  </si>
  <si>
    <r>
      <t>k.</t>
    </r>
    <r>
      <rPr>
        <b/>
        <sz val="7"/>
        <color theme="1"/>
        <rFont val="Times New Roman"/>
        <family val="1"/>
      </rPr>
      <t xml:space="preserve">     </t>
    </r>
    <r>
      <rPr>
        <b/>
        <sz val="10"/>
        <color theme="1"/>
        <rFont val="Arial"/>
        <family val="2"/>
      </rPr>
      <t>Préstamos Financieros a corto y largo plazo</t>
    </r>
  </si>
  <si>
    <r>
      <t>l.</t>
    </r>
    <r>
      <rPr>
        <b/>
        <sz val="7"/>
        <color theme="1"/>
        <rFont val="Times New Roman"/>
        <family val="1"/>
      </rPr>
      <t xml:space="preserve">    </t>
    </r>
    <r>
      <rPr>
        <b/>
        <sz val="10"/>
        <color theme="1"/>
        <rFont val="Arial"/>
        <family val="2"/>
      </rPr>
      <t>Documentos y cuentas por pagar</t>
    </r>
  </si>
  <si>
    <t>El rubro se compone de la siguiente manera:</t>
  </si>
  <si>
    <t>o.   Cuentas a pagar a personas y empresas relacionadas</t>
  </si>
  <si>
    <t>Se compone como sigue:</t>
  </si>
  <si>
    <r>
      <t>p.</t>
    </r>
    <r>
      <rPr>
        <b/>
        <sz val="7"/>
        <color theme="1"/>
        <rFont val="Times New Roman"/>
        <family val="1"/>
      </rPr>
      <t xml:space="preserve">    </t>
    </r>
    <r>
      <rPr>
        <b/>
        <sz val="10"/>
        <color theme="1"/>
        <rFont val="Arial"/>
        <family val="2"/>
      </rPr>
      <t>Obligaciones por contratos de underwriting</t>
    </r>
  </si>
  <si>
    <r>
      <t>q.</t>
    </r>
    <r>
      <rPr>
        <b/>
        <sz val="7"/>
        <color theme="1"/>
        <rFont val="Times New Roman"/>
        <family val="1"/>
      </rPr>
      <t xml:space="preserve">    </t>
    </r>
    <r>
      <rPr>
        <b/>
        <sz val="10"/>
        <color theme="1"/>
        <rFont val="Arial"/>
        <family val="2"/>
      </rPr>
      <t>Provisiones</t>
    </r>
  </si>
  <si>
    <r>
      <t>m.</t>
    </r>
    <r>
      <rPr>
        <b/>
        <sz val="7"/>
        <color theme="1"/>
        <rFont val="Times New Roman"/>
        <family val="1"/>
      </rPr>
      <t xml:space="preserve">     </t>
    </r>
    <r>
      <rPr>
        <b/>
        <sz val="10"/>
        <color theme="1"/>
        <rFont val="Arial"/>
        <family val="2"/>
      </rPr>
      <t xml:space="preserve">Acreedores por intermediación </t>
    </r>
  </si>
  <si>
    <r>
      <t>n.</t>
    </r>
    <r>
      <rPr>
        <b/>
        <sz val="7"/>
        <color theme="1"/>
        <rFont val="Times New Roman"/>
        <family val="1"/>
      </rPr>
      <t xml:space="preserve">    </t>
    </r>
    <r>
      <rPr>
        <b/>
        <sz val="10"/>
        <color theme="1"/>
        <rFont val="Arial"/>
        <family val="2"/>
      </rPr>
      <t>Administración de cartera</t>
    </r>
  </si>
  <si>
    <t>Los saldos con personas y empresas relacionadas se componen de la siguiente manera:</t>
  </si>
  <si>
    <t>Puente Corredor de Bolsa S.A. (Uruguay) – Nota 5.d</t>
  </si>
  <si>
    <t>Sociedad Vinculada </t>
  </si>
  <si>
    <t>Puente Administradora de Fondos Patrimoniales de Inversión S.A. – Nota 5.f</t>
  </si>
  <si>
    <t>Puente Corredor de Bolsa S.A. (Uruguay) – Nota 5.f</t>
  </si>
  <si>
    <t>Total Activo</t>
  </si>
  <si>
    <t>Puente Hnos. S.A.(Argentina) – Nota 5.o</t>
  </si>
  <si>
    <t>Total Pasivo</t>
  </si>
  <si>
    <t>Las transacciones con personas y empresas vinculadas durante el período fueron los siguientes:</t>
  </si>
  <si>
    <t>Persona o empresa relacionada</t>
  </si>
  <si>
    <t xml:space="preserve"> Total ingresos </t>
  </si>
  <si>
    <t xml:space="preserve"> Total egresos </t>
  </si>
  <si>
    <r>
      <t>r.</t>
    </r>
    <r>
      <rPr>
        <b/>
        <sz val="7"/>
        <color theme="1"/>
        <rFont val="Times New Roman"/>
        <family val="1"/>
      </rPr>
      <t xml:space="preserve">    </t>
    </r>
    <r>
      <rPr>
        <b/>
        <sz val="10"/>
        <color theme="1"/>
        <rFont val="Arial"/>
        <family val="2"/>
      </rPr>
      <t>Otros Pasivos Corrientes y No Corrientes</t>
    </r>
  </si>
  <si>
    <r>
      <t>s.</t>
    </r>
    <r>
      <rPr>
        <b/>
        <sz val="7"/>
        <color theme="1"/>
        <rFont val="Times New Roman"/>
        <family val="1"/>
      </rPr>
      <t xml:space="preserve">    </t>
    </r>
    <r>
      <rPr>
        <b/>
        <sz val="10"/>
        <color theme="1"/>
        <rFont val="Arial"/>
        <family val="2"/>
      </rPr>
      <t>Saldos  con personas y empresas relacionadas</t>
    </r>
  </si>
  <si>
    <t>El movimiento del Patrimonio Neto de la Sociedad es el siguiente:</t>
  </si>
  <si>
    <t xml:space="preserve"> Saldo al cierre </t>
  </si>
  <si>
    <t>Se componen de la siguiente manera:</t>
  </si>
  <si>
    <t>Ingresos por operaciones y servicios extrabursátiles</t>
  </si>
  <si>
    <t>Otros ingresos operativos</t>
  </si>
  <si>
    <r>
      <t>u.</t>
    </r>
    <r>
      <rPr>
        <b/>
        <sz val="7"/>
        <color theme="1"/>
        <rFont val="Times New Roman"/>
        <family val="1"/>
      </rPr>
      <t xml:space="preserve">      </t>
    </r>
    <r>
      <rPr>
        <b/>
        <sz val="10"/>
        <color theme="1"/>
        <rFont val="Arial"/>
        <family val="2"/>
      </rPr>
      <t>Patrimonio Neto</t>
    </r>
  </si>
  <si>
    <r>
      <t>v.</t>
    </r>
    <r>
      <rPr>
        <b/>
        <sz val="7"/>
        <color theme="1"/>
        <rFont val="Times New Roman"/>
        <family val="1"/>
      </rPr>
      <t xml:space="preserve">    </t>
    </r>
    <r>
      <rPr>
        <b/>
        <sz val="10"/>
        <color theme="1"/>
        <rFont val="Arial"/>
        <family val="2"/>
      </rPr>
      <t xml:space="preserve">Previsiones </t>
    </r>
  </si>
  <si>
    <r>
      <t>w.</t>
    </r>
    <r>
      <rPr>
        <b/>
        <sz val="7"/>
        <color theme="1"/>
        <rFont val="Times New Roman"/>
        <family val="1"/>
      </rPr>
      <t xml:space="preserve">     </t>
    </r>
    <r>
      <rPr>
        <b/>
        <sz val="10"/>
        <color theme="1"/>
        <rFont val="Arial"/>
        <family val="2"/>
      </rPr>
      <t>Ingresos operativos</t>
    </r>
  </si>
  <si>
    <t>La composición es la siguiente:</t>
  </si>
  <si>
    <r>
      <t>x.</t>
    </r>
    <r>
      <rPr>
        <b/>
        <sz val="7"/>
        <color theme="1"/>
        <rFont val="Times New Roman"/>
        <family val="1"/>
      </rPr>
      <t xml:space="preserve">      </t>
    </r>
    <r>
      <rPr>
        <b/>
        <sz val="10"/>
        <color theme="1"/>
        <rFont val="Arial"/>
        <family val="2"/>
      </rPr>
      <t>Otros Gastos operativos, de comercialización y de administración</t>
    </r>
  </si>
  <si>
    <t>Los otros ingresos y egresos se componen como sigue:</t>
  </si>
  <si>
    <r>
      <t>y.</t>
    </r>
    <r>
      <rPr>
        <b/>
        <sz val="7"/>
        <color theme="1"/>
        <rFont val="Times New Roman"/>
        <family val="1"/>
      </rPr>
      <t xml:space="preserve">      </t>
    </r>
    <r>
      <rPr>
        <b/>
        <sz val="10"/>
        <color theme="1"/>
        <rFont val="Arial"/>
        <family val="2"/>
      </rPr>
      <t>Otros Ingresos y Egresos</t>
    </r>
  </si>
  <si>
    <r>
      <t>u.</t>
    </r>
    <r>
      <rPr>
        <b/>
        <sz val="7"/>
        <color theme="1"/>
        <rFont val="Times New Roman"/>
        <family val="1"/>
      </rPr>
      <t xml:space="preserve">    </t>
    </r>
    <r>
      <rPr>
        <b/>
        <sz val="10"/>
        <color theme="1"/>
        <rFont val="Arial"/>
        <family val="2"/>
      </rPr>
      <t>Impuesto a la renta</t>
    </r>
  </si>
  <si>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</si>
  <si>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</si>
  <si>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</si>
  <si>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</si>
  <si>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r>
      <t>c.</t>
    </r>
    <r>
      <rPr>
        <b/>
        <sz val="7"/>
        <color theme="1"/>
        <rFont val="Times New Roman"/>
        <family val="1"/>
      </rPr>
      <t xml:space="preserve">     </t>
    </r>
    <r>
      <rPr>
        <b/>
        <sz val="10"/>
        <color theme="1"/>
        <rFont val="Arial"/>
        <family val="2"/>
      </rPr>
      <t>Garantías constituidas</t>
    </r>
  </si>
  <si>
    <r>
      <t>z.</t>
    </r>
    <r>
      <rPr>
        <b/>
        <sz val="7"/>
        <color theme="1"/>
        <rFont val="Times New Roman"/>
        <family val="1"/>
      </rPr>
      <t xml:space="preserve">      </t>
    </r>
    <r>
      <rPr>
        <b/>
        <sz val="10"/>
        <color theme="1"/>
        <rFont val="Arial"/>
        <family val="2"/>
      </rPr>
      <t>Resultados Financieros</t>
    </r>
  </si>
  <si>
    <r>
      <t>b)</t>
    </r>
    <r>
      <rPr>
        <b/>
        <sz val="7"/>
        <color rgb="FF000000"/>
        <rFont val="Times New Roman"/>
        <family val="1"/>
      </rPr>
      <t xml:space="preserve">    </t>
    </r>
    <r>
      <rPr>
        <b/>
        <sz val="10"/>
        <color rgb="FF000000"/>
        <rFont val="Arial"/>
        <family val="2"/>
      </rPr>
      <t>Cuentas de Orden</t>
    </r>
  </si>
  <si>
    <t>No existen cambios en los criterios aplicados, principios contables utilizados y/o estimaciones realizadas.</t>
  </si>
  <si>
    <t>Restricción a la distribución de utilidades:</t>
  </si>
  <si>
    <t>y cualquier restricción al derecho de propiedad</t>
  </si>
  <si>
    <t>Puente Casa de Bolsa S.A.</t>
  </si>
  <si>
    <t xml:space="preserve">Estados financieros correspondientes al </t>
  </si>
  <si>
    <t>Información general de la Sociedad</t>
  </si>
  <si>
    <r>
      <t>1.</t>
    </r>
    <r>
      <rPr>
        <b/>
        <sz val="7"/>
        <color theme="1"/>
        <rFont val="Times New Roman"/>
        <family val="1"/>
      </rPr>
      <t xml:space="preserve">         </t>
    </r>
    <r>
      <rPr>
        <b/>
        <u/>
        <sz val="10"/>
        <color theme="1"/>
        <rFont val="Arial"/>
        <family val="2"/>
      </rPr>
      <t>IDENTIFICACIÓN</t>
    </r>
  </si>
  <si>
    <r>
      <t>1.1</t>
    </r>
    <r>
      <rPr>
        <b/>
        <sz val="7"/>
        <color theme="1"/>
        <rFont val="Times New Roman"/>
        <family val="1"/>
      </rPr>
      <t xml:space="preserve">       </t>
    </r>
    <r>
      <rPr>
        <b/>
        <sz val="10"/>
        <color theme="1"/>
        <rFont val="Arial"/>
        <family val="2"/>
      </rPr>
      <t>Nombre o Razón Social</t>
    </r>
    <r>
      <rPr>
        <sz val="10"/>
        <color theme="1"/>
        <rFont val="Arial"/>
        <family val="2"/>
      </rPr>
      <t>: Puente Casa de Bolsa S.A.</t>
    </r>
  </si>
  <si>
    <r>
      <t>1.2</t>
    </r>
    <r>
      <rPr>
        <b/>
        <sz val="7"/>
        <color theme="1"/>
        <rFont val="Times New Roman"/>
        <family val="1"/>
      </rPr>
      <t xml:space="preserve">       </t>
    </r>
    <r>
      <rPr>
        <b/>
        <sz val="10"/>
        <color theme="1"/>
        <rFont val="Arial"/>
        <family val="2"/>
      </rPr>
      <t>Registro CNV</t>
    </r>
    <r>
      <rPr>
        <sz val="10"/>
        <color theme="1"/>
        <rFont val="Arial"/>
        <family val="2"/>
      </rPr>
      <t>: Resolución 70E/14 del 11 de noviembre de 2014</t>
    </r>
  </si>
  <si>
    <r>
      <t>1.3</t>
    </r>
    <r>
      <rPr>
        <b/>
        <sz val="7"/>
        <color theme="1"/>
        <rFont val="Times New Roman"/>
        <family val="1"/>
      </rPr>
      <t xml:space="preserve">       </t>
    </r>
    <r>
      <rPr>
        <b/>
        <sz val="10"/>
        <color theme="1"/>
        <rFont val="Arial"/>
        <family val="2"/>
      </rPr>
      <t>Código Bolsa</t>
    </r>
    <r>
      <rPr>
        <sz val="10"/>
        <color theme="1"/>
        <rFont val="Arial"/>
        <family val="2"/>
      </rPr>
      <t>: CB022</t>
    </r>
  </si>
  <si>
    <r>
      <t>1.4</t>
    </r>
    <r>
      <rPr>
        <b/>
        <sz val="7"/>
        <color theme="1"/>
        <rFont val="Times New Roman"/>
        <family val="1"/>
      </rPr>
      <t xml:space="preserve">       </t>
    </r>
    <r>
      <rPr>
        <b/>
        <sz val="10"/>
        <color theme="1"/>
        <rFont val="Arial"/>
        <family val="2"/>
      </rPr>
      <t>Dirección oficina principal</t>
    </r>
    <r>
      <rPr>
        <sz val="10"/>
        <color theme="1"/>
        <rFont val="Arial"/>
        <family val="2"/>
      </rPr>
      <t>: Avda. Aviadores del Chaco N° 2050- Complejo WTC -Piso 17, Torre 4.</t>
    </r>
  </si>
  <si>
    <r>
      <t>1.5</t>
    </r>
    <r>
      <rPr>
        <b/>
        <sz val="7"/>
        <color theme="1"/>
        <rFont val="Times New Roman"/>
        <family val="1"/>
      </rPr>
      <t xml:space="preserve">       </t>
    </r>
    <r>
      <rPr>
        <b/>
        <sz val="10"/>
        <color theme="1"/>
        <rFont val="Arial"/>
        <family val="2"/>
      </rPr>
      <t>Teléfono</t>
    </r>
    <r>
      <rPr>
        <sz val="10"/>
        <color theme="1"/>
        <rFont val="Arial"/>
        <family val="2"/>
      </rPr>
      <t>: (021) 237-6991</t>
    </r>
  </si>
  <si>
    <r>
      <t>1.6</t>
    </r>
    <r>
      <rPr>
        <b/>
        <sz val="7"/>
        <color theme="1"/>
        <rFont val="Times New Roman"/>
        <family val="1"/>
      </rPr>
      <t xml:space="preserve">       </t>
    </r>
    <r>
      <rPr>
        <b/>
        <sz val="10"/>
        <color theme="1"/>
        <rFont val="Arial"/>
        <family val="2"/>
      </rPr>
      <t>Fax</t>
    </r>
    <r>
      <rPr>
        <sz val="10"/>
        <color theme="1"/>
        <rFont val="Arial"/>
        <family val="2"/>
      </rPr>
      <t>: (021) 237-6991</t>
    </r>
  </si>
  <si>
    <r>
      <t>1.7</t>
    </r>
    <r>
      <rPr>
        <b/>
        <sz val="7"/>
        <color theme="1"/>
        <rFont val="Times New Roman"/>
        <family val="1"/>
      </rPr>
      <t xml:space="preserve">       </t>
    </r>
    <r>
      <rPr>
        <b/>
        <sz val="10"/>
        <color theme="1"/>
        <rFont val="Arial"/>
        <family val="2"/>
      </rPr>
      <t>E-mail</t>
    </r>
    <r>
      <rPr>
        <sz val="10"/>
        <color theme="1"/>
        <rFont val="Arial"/>
        <family val="2"/>
      </rPr>
      <t>: info@puentenet.com.py</t>
    </r>
  </si>
  <si>
    <r>
      <t>1.9</t>
    </r>
    <r>
      <rPr>
        <b/>
        <sz val="7"/>
        <color theme="1"/>
        <rFont val="Times New Roman"/>
        <family val="1"/>
      </rPr>
      <t xml:space="preserve">       </t>
    </r>
    <r>
      <rPr>
        <b/>
        <sz val="10"/>
        <color theme="1"/>
        <rFont val="Arial"/>
        <family val="2"/>
      </rPr>
      <t xml:space="preserve">Domicilio legal: </t>
    </r>
    <r>
      <rPr>
        <sz val="10"/>
        <color theme="1"/>
        <rFont val="Arial"/>
        <family val="2"/>
      </rPr>
      <t>Avda. Aviadores del Chaco N° 2.050 complejo WTC Piso 17, Torre 4.</t>
    </r>
  </si>
  <si>
    <r>
      <t>2.</t>
    </r>
    <r>
      <rPr>
        <b/>
        <sz val="7"/>
        <color theme="1"/>
        <rFont val="Times New Roman"/>
        <family val="1"/>
      </rPr>
      <t xml:space="preserve">         </t>
    </r>
    <r>
      <rPr>
        <b/>
        <u/>
        <sz val="10"/>
        <color theme="1"/>
        <rFont val="Arial"/>
        <family val="2"/>
      </rPr>
      <t>ANTECEDENTES DE CONSTITUCIÓN DE LA SOCIEDAD</t>
    </r>
  </si>
  <si>
    <r>
      <t>2.1</t>
    </r>
    <r>
      <rPr>
        <b/>
        <sz val="7"/>
        <color theme="1"/>
        <rFont val="Times New Roman"/>
        <family val="1"/>
      </rPr>
      <t xml:space="preserve">       </t>
    </r>
    <r>
      <rPr>
        <b/>
        <sz val="10"/>
        <color theme="1"/>
        <rFont val="Arial"/>
        <family val="2"/>
      </rPr>
      <t>Escritura</t>
    </r>
    <r>
      <rPr>
        <sz val="10"/>
        <color theme="1"/>
        <rFont val="Arial"/>
        <family val="2"/>
      </rPr>
      <t xml:space="preserve"> </t>
    </r>
    <r>
      <rPr>
        <b/>
        <sz val="10"/>
        <color theme="1"/>
        <rFont val="Arial"/>
        <family val="2"/>
      </rPr>
      <t>Nº</t>
    </r>
    <r>
      <rPr>
        <sz val="10"/>
        <color theme="1"/>
        <rFont val="Arial"/>
        <family val="2"/>
      </rPr>
      <t xml:space="preserve">: 427 de fecha 1 de setiembre de 2014. </t>
    </r>
  </si>
  <si>
    <r>
      <t>2.2</t>
    </r>
    <r>
      <rPr>
        <b/>
        <sz val="7"/>
        <color theme="1"/>
        <rFont val="Times New Roman"/>
        <family val="1"/>
      </rPr>
      <t xml:space="preserve">       </t>
    </r>
    <r>
      <rPr>
        <b/>
        <sz val="10"/>
        <color theme="1"/>
        <rFont val="Arial"/>
        <family val="2"/>
      </rPr>
      <t>Inscripción en el Registro Público de Comercio:</t>
    </r>
    <r>
      <rPr>
        <sz val="10"/>
        <color theme="1"/>
        <rFont val="Arial"/>
        <family val="2"/>
      </rPr>
      <t xml:space="preserve"> N° 174 folio 2.195 y siguientes de fecha 11 de setiembre de 2014. </t>
    </r>
  </si>
  <si>
    <r>
      <t>2.3</t>
    </r>
    <r>
      <rPr>
        <b/>
        <sz val="7"/>
        <color theme="1"/>
        <rFont val="Times New Roman"/>
        <family val="1"/>
      </rPr>
      <t xml:space="preserve">       </t>
    </r>
    <r>
      <rPr>
        <b/>
        <sz val="10"/>
        <color theme="1"/>
        <rFont val="Arial"/>
        <family val="2"/>
      </rPr>
      <t>Reformas de estatutos:</t>
    </r>
    <r>
      <rPr>
        <sz val="10"/>
        <color theme="1"/>
        <rFont val="Arial"/>
        <family val="2"/>
      </rPr>
      <t xml:space="preserve"> Según acta de asamblea escritura pública de fecha 30 de junio de 2016 inscripta en los Registros Públicos bajo el N° 1 folio 01-11. En fecha 24 de abril de 2017 inscripta en los Registros Públicos bajo el N° 2 folio 14-22. En fecha 29 de diciembre de 2017, inscripta en los Registros Públicos bajo el N°3 folio 23.</t>
    </r>
  </si>
  <si>
    <r>
      <t>3.</t>
    </r>
    <r>
      <rPr>
        <b/>
        <sz val="7"/>
        <color theme="1"/>
        <rFont val="Times New Roman"/>
        <family val="1"/>
      </rPr>
      <t xml:space="preserve">         </t>
    </r>
    <r>
      <rPr>
        <b/>
        <u/>
        <sz val="10"/>
        <color theme="1"/>
        <rFont val="Arial"/>
        <family val="2"/>
      </rPr>
      <t xml:space="preserve">ADMINISTRACIÓN: </t>
    </r>
  </si>
  <si>
    <t>Cargo</t>
  </si>
  <si>
    <t>Nombre y apellido</t>
  </si>
  <si>
    <t>Representante legal</t>
  </si>
  <si>
    <t>Federico Tomasevich</t>
  </si>
  <si>
    <t>Presidente</t>
  </si>
  <si>
    <t>Vice – Presidente</t>
  </si>
  <si>
    <t>Marcelo Barreyro</t>
  </si>
  <si>
    <t>Director Titular</t>
  </si>
  <si>
    <t>Síndico Titular</t>
  </si>
  <si>
    <t>Daniel Osvaldo Elicetche</t>
  </si>
  <si>
    <t>Síndico Suplente</t>
  </si>
  <si>
    <t>Hugo José Martinez Vázquez</t>
  </si>
  <si>
    <r>
      <t>4.</t>
    </r>
    <r>
      <rPr>
        <b/>
        <sz val="7"/>
        <color theme="1"/>
        <rFont val="Times New Roman"/>
        <family val="1"/>
      </rPr>
      <t xml:space="preserve">         </t>
    </r>
    <r>
      <rPr>
        <b/>
        <u/>
        <sz val="10"/>
        <color theme="1"/>
        <rFont val="Arial"/>
        <family val="2"/>
      </rPr>
      <t xml:space="preserve">CAPITAL Y PROPIEDAD: </t>
    </r>
  </si>
  <si>
    <t>Valor nominal de las acciones: Gs. 1.000.000.</t>
  </si>
  <si>
    <t>CUADRO DEL CAPITAL INTEGRADO Y SUSCRIPTO</t>
  </si>
  <si>
    <t>Nº</t>
  </si>
  <si>
    <t>Accionista</t>
  </si>
  <si>
    <t>Número de Acciones</t>
  </si>
  <si>
    <t>Cantidad de Acciones</t>
  </si>
  <si>
    <t>Voto</t>
  </si>
  <si>
    <t>Monto</t>
  </si>
  <si>
    <t>% de participación del capital integrado</t>
  </si>
  <si>
    <t xml:space="preserve">Puente Holding Limited </t>
  </si>
  <si>
    <r>
      <t>5.</t>
    </r>
    <r>
      <rPr>
        <b/>
        <sz val="7"/>
        <color theme="1"/>
        <rFont val="Times New Roman"/>
        <family val="1"/>
      </rPr>
      <t xml:space="preserve">         </t>
    </r>
    <r>
      <rPr>
        <b/>
        <u/>
        <sz val="10"/>
        <color theme="1"/>
        <rFont val="Arial"/>
        <family val="2"/>
      </rPr>
      <t>AUDITOR EXTERNO INDEPENDIENTE</t>
    </r>
  </si>
  <si>
    <r>
      <t>5.1</t>
    </r>
    <r>
      <rPr>
        <b/>
        <sz val="7"/>
        <color theme="1"/>
        <rFont val="Times New Roman"/>
        <family val="1"/>
      </rPr>
      <t xml:space="preserve">       </t>
    </r>
    <r>
      <rPr>
        <b/>
        <sz val="10"/>
        <color theme="1"/>
        <rFont val="Arial"/>
        <family val="2"/>
      </rPr>
      <t>Auditor externo independiente designado:</t>
    </r>
    <r>
      <rPr>
        <sz val="10"/>
        <color theme="1"/>
        <rFont val="Arial"/>
        <family val="2"/>
      </rPr>
      <t xml:space="preserve"> BCA – Benítez Codas &amp; Asociados (Corresponsal en Paraguay de KPMG International Cooperative)</t>
    </r>
  </si>
  <si>
    <r>
      <t>5.2</t>
    </r>
    <r>
      <rPr>
        <b/>
        <sz val="7"/>
        <color theme="1"/>
        <rFont val="Times New Roman"/>
        <family val="1"/>
      </rPr>
      <t xml:space="preserve">       </t>
    </r>
    <r>
      <rPr>
        <b/>
        <sz val="10"/>
        <color theme="1"/>
        <rFont val="Arial"/>
        <family val="2"/>
      </rPr>
      <t>Número de inscripción en el registro de la CNV</t>
    </r>
    <r>
      <rPr>
        <sz val="10"/>
        <color theme="1"/>
        <rFont val="Arial"/>
        <family val="2"/>
      </rPr>
      <t>: AE 015</t>
    </r>
  </si>
  <si>
    <r>
      <t>6.</t>
    </r>
    <r>
      <rPr>
        <b/>
        <sz val="7"/>
        <color theme="1"/>
        <rFont val="Times New Roman"/>
        <family val="1"/>
      </rPr>
      <t xml:space="preserve">         </t>
    </r>
    <r>
      <rPr>
        <b/>
        <u/>
        <sz val="10"/>
        <color theme="1"/>
        <rFont val="Arial"/>
        <family val="2"/>
      </rPr>
      <t>PERSONAS VINCULADAS</t>
    </r>
  </si>
  <si>
    <t>Accionistas</t>
  </si>
  <si>
    <t>Domicilio: Av. Dr. Luis A. de Herrera 1248 Apartado 1601, Montevideo, Uruguay.</t>
  </si>
  <si>
    <r>
      <t>·</t>
    </r>
    <r>
      <rPr>
        <sz val="7"/>
        <color theme="1"/>
        <rFont val="Times New Roman"/>
        <family val="1"/>
      </rPr>
      <t xml:space="preserve">  </t>
    </r>
    <r>
      <rPr>
        <b/>
        <sz val="10"/>
        <color theme="1"/>
        <rFont val="Arial"/>
        <family val="2"/>
      </rPr>
      <t>Puente Holding Limited</t>
    </r>
  </si>
  <si>
    <t>Domicilio: Hill House, 1 Litlle New Street, Londres, Reino Unido, SE1 2AQ</t>
  </si>
  <si>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</si>
  <si>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</si>
  <si>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</si>
  <si>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</si>
  <si>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</si>
  <si>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</si>
  <si>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Sebastián Kaliman</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</si>
  <si>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</si>
  <si>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David Avalos</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</si>
  <si>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</si>
  <si>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Christian Britez</t>
    </r>
  </si>
  <si>
    <r>
      <t>·</t>
    </r>
    <r>
      <rPr>
        <sz val="7"/>
        <color theme="1"/>
        <rFont val="Times New Roman"/>
        <family val="1"/>
      </rPr>
      <t xml:space="preserve">  </t>
    </r>
    <r>
      <rPr>
        <sz val="10"/>
        <color theme="1"/>
        <rFont val="Arial"/>
        <family val="2"/>
      </rPr>
      <t>Puente Corredor de Bolsa S.A. (Uruguay)</t>
    </r>
  </si>
  <si>
    <r>
      <t>·</t>
    </r>
    <r>
      <rPr>
        <sz val="7"/>
        <color theme="1"/>
        <rFont val="Times New Roman"/>
        <family val="1"/>
      </rPr>
      <t xml:space="preserve">  </t>
    </r>
    <r>
      <rPr>
        <sz val="10"/>
        <color theme="1"/>
        <rFont val="Arial"/>
        <family val="2"/>
      </rPr>
      <t>Puente Hnos. S.A. (Argentina)</t>
    </r>
  </si>
  <si>
    <r>
      <t>·</t>
    </r>
    <r>
      <rPr>
        <sz val="7"/>
        <color theme="1"/>
        <rFont val="Times New Roman"/>
        <family val="1"/>
      </rPr>
      <t xml:space="preserve">  </t>
    </r>
    <r>
      <rPr>
        <sz val="10"/>
        <color theme="1"/>
        <rFont val="Arial"/>
        <family val="2"/>
      </rPr>
      <t>Puente Administradora de Fondos Patrimoniales de Inversión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</si>
  <si>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</si>
  <si>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</si>
  <si>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2.1 Naturaleza Jurídica de las actividades de la Sociedad.</t>
  </si>
  <si>
    <t>Nota 2  Información básica de la empresa</t>
  </si>
  <si>
    <t>Nota 1  Consideración de los estados financieros</t>
  </si>
  <si>
    <t>2.2 Participación en otras empresas.</t>
  </si>
  <si>
    <t>Nota 3   Principales políticas y prácticas contables aplicadas</t>
  </si>
  <si>
    <t>3.1 Bases de preparación de los estados financieros</t>
  </si>
  <si>
    <t>3.3 Política de constitución de previsiones</t>
  </si>
  <si>
    <t>3.4  Política de Depreciaciones y Amortizaciones</t>
  </si>
  <si>
    <t>3.6  Estado de flujo de efectivo</t>
  </si>
  <si>
    <t>3.7  Normas aplicadas para la consolidación de estados financieros</t>
  </si>
  <si>
    <t>Nota 4  Cambio de políticas y procedimientos de contabilidad</t>
  </si>
  <si>
    <t>Nota 5  Criterios específicos de valuación</t>
  </si>
  <si>
    <t>Nota 7  Hechos posteriores al cierre de ejercicio</t>
  </si>
  <si>
    <t xml:space="preserve">Nota 8 Limitación a la libre disponibilidad de los activos o del patrimonio </t>
  </si>
  <si>
    <t>Nota 9  Cambios contables</t>
  </si>
  <si>
    <t>Nota 10  Restricciones para distribución de utilidades</t>
  </si>
  <si>
    <t>Nota 11  Sanciones</t>
  </si>
  <si>
    <t>Nota 6   Información referente a contingencias y compromisos</t>
  </si>
  <si>
    <t xml:space="preserve">Estado de resultados </t>
  </si>
  <si>
    <t>3.2 Criterios de valuación</t>
  </si>
  <si>
    <t>3.5 Política de reconocimiento de ingresos</t>
  </si>
  <si>
    <t>Las inversiones temporarias se detallan a continuación:</t>
  </si>
  <si>
    <t>Valor de costo</t>
  </si>
  <si>
    <t>Valor contable</t>
  </si>
  <si>
    <t>Valor nomnal</t>
  </si>
  <si>
    <t>Valor cotización</t>
  </si>
  <si>
    <t>Cuentas</t>
  </si>
  <si>
    <t>Bonos corporativos</t>
  </si>
  <si>
    <t>Certificados de depósito</t>
  </si>
  <si>
    <t>Fideicomisos financieros</t>
  </si>
  <si>
    <t>Acciones</t>
  </si>
  <si>
    <t>Fondos Mutuos</t>
  </si>
  <si>
    <t>31.12.2019</t>
  </si>
  <si>
    <t>Saldos al 31.12.2019</t>
  </si>
  <si>
    <t xml:space="preserve">La Sociedad fue constituida con el fin de operar como casa de bolsa. La misma forma parte del Grupo Puente, cuya Holding se encuentran en Reino Unido, dedicado a la banca de inversión y servicios financieros que opera desde 1915, en países como Argentina y Uruguay. 
 </t>
  </si>
  <si>
    <t xml:space="preserve">Puente Casa de Bolsa S.A. posee (1) una acción de la Bolsa de Valores y Productos de Asunción S.A. (ver nota 5.e), la misma corresponde a un requisito regulatorio para operar como Casa de Bolsa en el mercado paraguayo. </t>
  </si>
  <si>
    <t xml:space="preserve">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periodo. Los resultados reales futuros pueden diferir de las estimaciones y evaluaciones realizadas a la fecha de preparación de los presentes estados financieros. </t>
  </si>
  <si>
    <t xml:space="preserve">Las diferencias de cambio originadas por fluctuaciones en los tipos de cambio producidos entre las fechas de concertación de las operaciones y su liquidación o valuación al cierre del ejercicio, son reconocidas en resultados en el período en que ocurren. 
 </t>
  </si>
  <si>
    <t>Los títulos de deuda son registrados a su costo más intereses devengados o a su valor de mercado, el que resulte menor. Los intereses generados por estos títulos son registrados en resultados conforme se devengan</t>
  </si>
  <si>
    <t>Tipo de cambio 31.12.2019</t>
  </si>
  <si>
    <t>Saldo en Moneda local al 31.12.2019</t>
  </si>
  <si>
    <t>CONCEPTO</t>
  </si>
  <si>
    <t>Bancos moneda extranjera</t>
  </si>
  <si>
    <t>Total 31.12.2019</t>
  </si>
  <si>
    <t>Saldo al 31.12.2019</t>
  </si>
  <si>
    <t>CUENTAS POR COBRAR CON PERSONAS Y EMPRESAS RELACIONADAS</t>
  </si>
  <si>
    <t>SALDOS</t>
  </si>
  <si>
    <t>NOMBRE</t>
  </si>
  <si>
    <t>RELACION</t>
  </si>
  <si>
    <t>TIPO DE OPERACIÓN</t>
  </si>
  <si>
    <t>31.12.2019 (expresado en GS)</t>
  </si>
  <si>
    <t>Revalúo del Periodo</t>
  </si>
  <si>
    <t>Muebles y utiles</t>
  </si>
  <si>
    <t>Maquinas y equipos</t>
  </si>
  <si>
    <t>Equipos de informatica</t>
  </si>
  <si>
    <t>Total al 31.12.2019</t>
  </si>
  <si>
    <t>Depreciación del periodo</t>
  </si>
  <si>
    <t xml:space="preserve"> 31.12.2019 </t>
  </si>
  <si>
    <r>
      <t>t.</t>
    </r>
    <r>
      <rPr>
        <b/>
        <sz val="7"/>
        <rFont val="Times New Roman"/>
        <family val="1"/>
      </rPr>
      <t xml:space="preserve">      </t>
    </r>
    <r>
      <rPr>
        <b/>
        <sz val="10"/>
        <rFont val="Arial"/>
        <family val="2"/>
      </rPr>
      <t>Transacciones con personas y empresas vinculadas</t>
    </r>
  </si>
  <si>
    <t>Gastos de custodia</t>
  </si>
  <si>
    <t>Limitación para la libre disponibilidad de los fondos recibidos de clientes y el uso de los mismos está restringido a las operaciones instruidas por los clientes y se realizan por cuenta y orden de los mismos. Ver siguiente apartado b</t>
  </si>
  <si>
    <t xml:space="preserve">Restricción de posesión de la acción en BVPASA, requisito válido para operar como Casa de Bolsa. </t>
  </si>
  <si>
    <t>a) De acuerdo con la legislación vigente las sociedades por acciones, deben constituir una reserva legal no menor al 5% de las utilidades netas del ejercicio, hasta alcanzar el 20% del capital suscripto.</t>
  </si>
  <si>
    <t xml:space="preserve">A la fecha de emisión de los presentes estados contables, no existen sanciones de ninguna naturaleza que la Comisión Nacional de Valores u otras instituciones fiscalizadoras hayan cursado a la Sociedad. </t>
  </si>
  <si>
    <r>
      <t xml:space="preserve">1.8     Sitio página web: </t>
    </r>
    <r>
      <rPr>
        <sz val="10"/>
        <color theme="1"/>
        <rFont val="Arial"/>
        <family val="2"/>
      </rPr>
      <t xml:space="preserve">www.puentenet.com.py </t>
    </r>
  </si>
  <si>
    <t>Plana ejecutiva</t>
  </si>
  <si>
    <t xml:space="preserve">     - Gerente General</t>
  </si>
  <si>
    <t>Raymundo Mendoza</t>
  </si>
  <si>
    <t>Capital Emitido: Gs. 4.724.000.000</t>
  </si>
  <si>
    <t>Capital Suscripto: Gs. 4.724.000.000</t>
  </si>
  <si>
    <t>Capital Integrado: Gs. 4.724.000.000</t>
  </si>
  <si>
    <r>
      <t>(*)</t>
    </r>
    <r>
      <rPr>
        <sz val="10"/>
        <color theme="1"/>
        <rFont val="Arial"/>
        <family val="2"/>
      </rPr>
      <t xml:space="preserve"> Según modificación de estatutos aprobada mediante Acta de Asamblea Extraordinaria de Accionistas N°20  de fecha 20 de mayo de 2019, en proceso de inscripción de los Registros Públicos.</t>
    </r>
  </si>
  <si>
    <t xml:space="preserve">Capital Social autorizado (de acuerdo al artículo 5º de los estatutos sociales) Gs. 4.724.000.000 representado por 4.724 acciones Nominativas Ordinarias. (*) </t>
  </si>
  <si>
    <t>Hugo Martinez</t>
  </si>
  <si>
    <t>Federico Bartzabal</t>
  </si>
  <si>
    <t>Carlos de los Rios</t>
  </si>
  <si>
    <t>Del 1 al 17</t>
  </si>
  <si>
    <t>Del 18 a 2.836</t>
  </si>
  <si>
    <t>De 2.837 a 3.308</t>
  </si>
  <si>
    <t>De 3.309 a 3.780</t>
  </si>
  <si>
    <t>De 3.781 a 4.252</t>
  </si>
  <si>
    <t>De 4.253 a 4.724</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</si>
  <si>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0,4% que corresponde a 17 acciones con derecho a 1 voto por acción.</t>
  </si>
  <si>
    <r>
      <t>·</t>
    </r>
    <r>
      <rPr>
        <sz val="7"/>
        <color rgb="FF000000"/>
        <rFont val="Times New Roman"/>
        <family val="1"/>
      </rPr>
      <t xml:space="preserve">  </t>
    </r>
    <r>
      <rPr>
        <sz val="10"/>
        <color theme="1"/>
        <rFont val="Arial"/>
        <family val="2"/>
      </rPr>
      <t xml:space="preserve">Hugo Martinez </t>
    </r>
  </si>
  <si>
    <r>
      <t>·</t>
    </r>
    <r>
      <rPr>
        <sz val="7"/>
        <color theme="1"/>
        <rFont val="Times New Roman"/>
        <family val="1"/>
      </rPr>
      <t xml:space="preserve">  </t>
    </r>
    <r>
      <rPr>
        <sz val="10"/>
        <color theme="1"/>
        <rFont val="Arial"/>
        <family val="2"/>
      </rPr>
      <t>Federico Bartzabal</t>
    </r>
  </si>
  <si>
    <r>
      <t>·</t>
    </r>
    <r>
      <rPr>
        <sz val="7"/>
        <color theme="1"/>
        <rFont val="Times New Roman"/>
        <family val="1"/>
      </rPr>
      <t xml:space="preserve">  </t>
    </r>
    <r>
      <rPr>
        <sz val="10"/>
        <color theme="1"/>
        <rFont val="Arial"/>
        <family val="2"/>
      </rPr>
      <t>Carlos de los Rios</t>
    </r>
  </si>
  <si>
    <r>
      <t>·</t>
    </r>
    <r>
      <rPr>
        <sz val="7"/>
        <color theme="1"/>
        <rFont val="Times New Roman"/>
        <family val="1"/>
      </rPr>
      <t xml:space="preserve">  </t>
    </r>
    <r>
      <rPr>
        <sz val="10"/>
        <color theme="1"/>
        <rFont val="Arial"/>
        <family val="2"/>
      </rPr>
      <t>Patricio Fiorito – Director Titular y apoderado</t>
    </r>
  </si>
  <si>
    <t>Estado de situación patrimonial</t>
  </si>
  <si>
    <r>
      <t>·</t>
    </r>
    <r>
      <rPr>
        <sz val="11"/>
        <color theme="1"/>
        <rFont val="Times New Roman"/>
        <family val="1"/>
      </rPr>
      <t xml:space="preserve">  </t>
    </r>
    <r>
      <rPr>
        <sz val="11"/>
        <color theme="1"/>
        <rFont val="Arial"/>
        <family val="2"/>
      </rPr>
      <t>Raymundo Mendoza</t>
    </r>
  </si>
  <si>
    <t>Presentado en forma comparativa con el ejercicio anterior finalizado el 31 de diciembre de 2019</t>
  </si>
  <si>
    <t>Los estados financieros se expresan en guaraníes y han sido preparados siguiendo los criterios de las normas de información financiera vigentes en Paraguay sobre la base de costos históricos (excepto por el revalúo de los bienes de uso hasta el ejercicio finalizado el 31 de diciembre de 2019 y por el tratamiento asignado a los activos y pasivos monetarios en moneda extranjera, tal como se expone en los puntos a y c de esta nota en su apartado 3.2)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</si>
  <si>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 xml:space="preserve">Los bienes de uso están valuados a su costo revaluado hasta el 31 de diciembre de 2019, de acuerdo con las disposiciones de la Ley 125/91, utilizando los coeficientes que reflejan la inflación en el país. A partir del 1 de enero de 2020, se discontinua el ajuste parcial de los mismos. </t>
  </si>
  <si>
    <t>El poder ejecutivo podrá establecer el revalúo obligatorio de los bienes del activo fijo, cuando la variación del Índice de Precios al Consumo determinado por el Banco Central del Paraguay alcance al menos 20% acumulado desde el ejercicio en el cual se haya dispuesto el último ajuste por revalúo. El incremento neto en el valor de los bienes tiene como contrapartida una reserva especial que forma parte del Patrimonio Neto cuyo único destino podrá ser la capitalización.</t>
  </si>
  <si>
    <t>Las políticas y procedimientos aplicados para la preparación de los presentes estados financieros, no presentan cambios respecto a los utilizados en el ejercicio anterior excepto por el ajuste parcial de los activos fijos de la Sociedad.</t>
  </si>
  <si>
    <t>A partir del 1 de enero de 2020 los activos fijos no se revalúan de acuerdo a la variación del IPC.</t>
  </si>
  <si>
    <t>Cuentas a cobrar a clientes</t>
  </si>
  <si>
    <t>Valores de Origen</t>
  </si>
  <si>
    <t>Depreciaciones</t>
  </si>
  <si>
    <t>Licencia Sistema Informatico</t>
  </si>
  <si>
    <t>Corto plazo</t>
  </si>
  <si>
    <t>Gastos pagados por adelantado</t>
  </si>
  <si>
    <t>Gastos a Recuperar</t>
  </si>
  <si>
    <t>Servicios de información a pagar</t>
  </si>
  <si>
    <t>Seguros a pagar</t>
  </si>
  <si>
    <t>Provisiones salariales</t>
  </si>
  <si>
    <t>Provision Impuesto a la Renta</t>
  </si>
  <si>
    <t xml:space="preserve">Corto Plazo </t>
  </si>
  <si>
    <t xml:space="preserve">Largo Plazo </t>
  </si>
  <si>
    <t>Impuesto al Valor Agregado a Pagar</t>
  </si>
  <si>
    <t>Bonos del Tesoro</t>
  </si>
  <si>
    <t xml:space="preserve">Las operaciones de la Sociedad, en general, están gravadas por el impuesto a la renta de actividades comerciales, industriales y de servicios (IRACIS) cuya tasa general es del 10%. </t>
  </si>
  <si>
    <t>b) El incremento patrimonial producido por el revalúo de los bienes de uso sólo podrá ser capitalizado, no pudiendo ser distribuido como dividendo, utilidad o beneficio.</t>
  </si>
  <si>
    <r>
      <t>Diferencia de cambio</t>
    </r>
    <r>
      <rPr>
        <sz val="8.1"/>
        <color theme="0"/>
        <rFont val="Arial"/>
        <family val="2"/>
      </rPr>
      <t>, neto</t>
    </r>
  </si>
  <si>
    <t>Puente Participations S.A.</t>
  </si>
  <si>
    <r>
      <t>·</t>
    </r>
    <r>
      <rPr>
        <sz val="7"/>
        <color theme="1"/>
        <rFont val="Times New Roman"/>
        <family val="1"/>
      </rPr>
      <t xml:space="preserve">  </t>
    </r>
    <r>
      <rPr>
        <b/>
        <sz val="10"/>
        <color theme="1"/>
        <rFont val="Arial"/>
        <family val="2"/>
      </rPr>
      <t xml:space="preserve">Puente Participations S.A. </t>
    </r>
  </si>
  <si>
    <t xml:space="preserve">Actividad principal: es una Holding  constituida en Londres en 2014, que fue creada con el fin de concentrar y consolidar las inversiones del Grupo Puente. La misma posee una participación en el capital del 59,6% que corresponde a 2.819 acciones con derecho a 1 voto por acción. </t>
  </si>
  <si>
    <t xml:space="preserve">Estado de variación del patrimonio neto </t>
  </si>
  <si>
    <t xml:space="preserve">Notas a los estados financieros </t>
  </si>
  <si>
    <t xml:space="preserve">CUENTAS DE ORDEN DEUDORAS  </t>
  </si>
  <si>
    <t xml:space="preserve">CUENTAS DE ORDEN ACREEDORAS  </t>
  </si>
  <si>
    <t>Constitución de reserva legal</t>
  </si>
  <si>
    <t>Operaciones pendientes de liquidar</t>
  </si>
  <si>
    <t>Retenciones computables</t>
  </si>
  <si>
    <t>Obligaciones negociables</t>
  </si>
  <si>
    <t>Ingresos varios</t>
  </si>
  <si>
    <t>Arancel CNV</t>
  </si>
  <si>
    <t>Previsión por créditos morosos</t>
  </si>
  <si>
    <t>Gastos bancarios administrativos</t>
  </si>
  <si>
    <t>a) Al  30 de junio de 2020 y al 31 de diciembre de 2019 existen las siguientes limitaciones: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</si>
  <si>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</si>
  <si>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t>período de finalizado el 30 de septiembre de 2020</t>
  </si>
  <si>
    <t>Información al 30 de septiembre de 2020</t>
  </si>
  <si>
    <r>
      <t>·</t>
    </r>
    <r>
      <rPr>
        <sz val="7"/>
        <color theme="1"/>
        <rFont val="Times New Roman"/>
        <family val="1"/>
      </rPr>
      <t xml:space="preserve">  </t>
    </r>
    <r>
      <rPr>
        <sz val="10"/>
        <color theme="1"/>
        <rFont val="Arial"/>
        <family val="2"/>
      </rPr>
      <t>Eduardo Palacios</t>
    </r>
  </si>
  <si>
    <t>al 30 de septiembre de 2020</t>
  </si>
  <si>
    <t>30.09.2020</t>
  </si>
  <si>
    <t>correspondiente al período ecónomico finalizado 30 de septiembre de 2020</t>
  </si>
  <si>
    <t>Presentado en forma comparativa con el ejercicio anterior finalizado el 30 de septiembre de 2019</t>
  </si>
  <si>
    <t>30.09.2019</t>
  </si>
  <si>
    <t>Saldos al 30.09.2020</t>
  </si>
  <si>
    <t>Saldos al 30.09.2019</t>
  </si>
  <si>
    <t>A la fecha de emisión, los presentes estados financieros, fueron aprobados por el Directorio de la Sociedad con fecha 28 de octubre de 2020.</t>
  </si>
  <si>
    <t>Los estados financieros han sido preparados de acuerdo con normas de información financiera vigentes en Paraguay y con las normas establecidas por la Comisión Nacional de Valores y se presentan en forma comparativa con los correspondientes al ejercicio finalizado el 31 de diciembre de 2019 en el caso de los saldos patrimoniales y en forma comparativa con los correspondientes al período finalizado el 30 de septiembreo de 2019 en el caso de los resultados, estado de variación del patrimonio y estado de flujo de efectivo.</t>
  </si>
  <si>
    <t>Según el índice general de precios al consumidor publicado por el Banco Central del Paraguay, la inflación correspondiente al período finalizado el 30 de septiembre de 2020 fue 0,5% y la correspondiente al ejercicio finalizado el 31 de diciembre de 2019 fue 2,8%.</t>
  </si>
  <si>
    <t>Los estados financieros al 30 de septiembre de 2020 y la información complementaria, se presentan en forma comparativa con los respectivos estados e información complementaria de acuerdo a lo expuesto en la nota 3.1.</t>
  </si>
  <si>
    <t xml:space="preserve">Los activos y pasivos en moneda extranjera se valuaron al tipo de cambio comprador vigentes 30 de septiembre de 2020 y al 31 de diciembre de 2019, publicados por el Banco Central del Paraguay. La utilización de un mismo tipo de cambio para activos y pasivos obedece a una política del grupo. </t>
  </si>
  <si>
    <t>Tipo de cambio 30.09.2020</t>
  </si>
  <si>
    <t>Saldo en Moneda local al 30.09.2020</t>
  </si>
  <si>
    <t>Tipo de cambio 30.09.2019</t>
  </si>
  <si>
    <t>PY FINEXPAR D2 S1 USD 5.80 24-09-2025</t>
  </si>
  <si>
    <t>PY FINEXPAR D3 S1 USD 6.00 29-09-2027</t>
  </si>
  <si>
    <t>PY FINEXPAR D2 S2 USD 6.125 29-09-27</t>
  </si>
  <si>
    <t>PY FINEXPAR G1 S2 USD 7.50 02-08-2022</t>
  </si>
  <si>
    <t>PY FINEXPAR D2 S3 USD 6.50 27-09-30</t>
  </si>
  <si>
    <t>Total 30.09.2020</t>
  </si>
  <si>
    <t>30.09.2020 (expresado en GS)</t>
  </si>
  <si>
    <t>Total al 30.09.2020</t>
  </si>
  <si>
    <t>AUD</t>
  </si>
  <si>
    <t>Acreedores por intermediación y administración de cartera</t>
  </si>
  <si>
    <t>Acreedores por intermediación  (Nota 5.j)</t>
  </si>
  <si>
    <t>Total 30.09.2019</t>
  </si>
  <si>
    <t>Al 30 de septiembre de 2020 la Sociedad posee un seguro de caución por valor de Gs. 548.209.750 con vigencia hasta el 31/12/2020 de Patria S.A. de Seguros y Reaseguros conforme a lo previsto en el artículo 111 de la Ley 5.810/17.</t>
  </si>
  <si>
    <t>A la fecha de emisión de los presentes estados financieros, no han ocurrido hechos significativos que impliquen alteraciones significativas a la estructura patrimonial o financiera o, a los resultados de la Sociedad al 30 de septiembre de 2020.</t>
  </si>
  <si>
    <t xml:space="preserve">c) De acuerdo con el régimen tributario establecido por la Ley Nº 6.380/19, la distribución de utilidades estarán gravadas por el Impuesto a los Dividendos y Utilidades (IDU) a una tasa del 8% en caso de que se residentes y al 15% en caso de no residentes. 
Durante el primer año de vigencia, se prevén tasas extraordinarias del 5% y 10% en caso de residentes y no residentes respectivamente, aplicables a la distribución de ganancias acumuladas generadas en ejercicios anteriores.
</t>
  </si>
  <si>
    <t xml:space="preserve">Puente Corredor de Bolsa S.A. (Uruguay) </t>
  </si>
  <si>
    <t xml:space="preserve">Puente Hnos. (Argentina) </t>
  </si>
  <si>
    <t>Puente Corredor de Bolsa S.A. (Uruguay) - Nota 5.o</t>
  </si>
  <si>
    <t>De acuerdo a lo establecido por la Res. CNV CG N° 6/19, la acción de la Bolsa de Valores se valuará a su valor de mercado, siendo éste el último precio de transacción.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</si>
</sst>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 #,##0_ ;_ * \-#,##0_ ;_ * &quot;-&quot;_ ;_ @_ "/>
    <numFmt numFmtId="43" formatCode="_ * #,##0.00_ ;_ * \-#,##0.00_ ;_ * &quot;-&quot;??_ ;_ @_ "/>
    <numFmt numFmtId="164" formatCode="_-* #,##0.00_-;\-* #,##0.00_-;_-* &quot;-&quot;??_-;_-@_-"/>
    <numFmt numFmtId="165" formatCode="_-* #,##0\ _€_-;\-* #,##0\ _€_-;_-* &quot;-&quot;\ _€_-;_-@_-"/>
    <numFmt numFmtId="166" formatCode="_-* #,##0.00\ _€_-;\-* #,##0.00\ _€_-;_-* &quot;-&quot;??\ _€_-;_-@_-"/>
    <numFmt numFmtId="167" formatCode="_(* #,##0_);_(* \(#,##0\);_(* &quot;-&quot;_);_(@_)"/>
    <numFmt numFmtId="168" formatCode="_(* #,##0.00_);_(* \(#,##0.00\);_(* &quot;-&quot;??_);_(@_)"/>
    <numFmt numFmtId="169" formatCode="_ * #,##0_ ;_ * \-#,##0_ ;_ * &quot;-&quot;??_ ;_ @_ "/>
    <numFmt numFmtId="170" formatCode="General_)"/>
    <numFmt numFmtId="171" formatCode="#,##0_ ;\-#,##0\ "/>
    <numFmt numFmtId="172" formatCode="_-* #,##0\ _€_-;\-* #,##0\ _€_-;_-* &quot;-&quot;??\ _€_-;_-@_-"/>
    <numFmt numFmtId="173" formatCode="_(* #,##0.00_);_(* \(#,##0.00\);_(* &quot;-&quot;_);_(@_)"/>
    <numFmt numFmtId="174" formatCode="_(* #,##0.0_);_(* \(#,##0.0\);_(* &quot;-&quot;_);_(@_)"/>
    <numFmt numFmtId="175" formatCode="_(* #,##0_);_(* \(#,##0\);_(* &quot;-&quot;??_);_(@_)"/>
    <numFmt numFmtId="176" formatCode="_-* #,##0\ _p_t_a_-;\-* #,##0\ _p_t_a_-;_-* &quot;-&quot;??\ _p_t_a_-;_-@_-"/>
    <numFmt numFmtId="177" formatCode="#,##0;\(#,##0\)"/>
    <numFmt numFmtId="178" formatCode="_-* #,##0.00\ _p_t_a_-;\-* #,##0.00\ _p_t_a_-;_-* &quot;-&quot;??\ _p_t_a_-;_-@_-"/>
    <numFmt numFmtId="179" formatCode="_-* #,##0.0000_-;\-* #,##0.0000_-;_-* &quot;-&quot;??_-;_-@_-"/>
    <numFmt numFmtId="180" formatCode="0.0%"/>
    <numFmt numFmtId="181" formatCode="_ * #,##0.00_ ;_ * \-#,##0.00_ ;_ * &quot;-&quot;_ ;_ @_ "/>
  </numFmts>
  <fonts count="92">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b/>
      <sz val="11"/>
      <color theme="1"/>
      <name val="Verdana"/>
      <family val="2"/>
    </font>
    <font>
      <u/>
      <sz val="10"/>
      <name val="Arial"/>
      <family val="2"/>
    </font>
    <font>
      <b/>
      <sz val="11"/>
      <color theme="1"/>
      <name val="Calibri"/>
      <family val="2"/>
      <scheme val="minor"/>
    </font>
    <font>
      <b/>
      <sz val="12"/>
      <color theme="1"/>
      <name val="Calibri"/>
      <family val="2"/>
      <scheme val="minor"/>
    </font>
    <font>
      <sz val="10"/>
      <color theme="1"/>
      <name val="Calibri"/>
      <family val="2"/>
      <scheme val="minor"/>
    </font>
    <font>
      <b/>
      <sz val="9"/>
      <name val="Arial"/>
      <family val="2"/>
    </font>
    <font>
      <sz val="9"/>
      <name val="Arial"/>
      <family val="2"/>
    </font>
    <font>
      <sz val="9"/>
      <color theme="1"/>
      <name val="Calibri"/>
      <family val="2"/>
      <scheme val="minor"/>
    </font>
    <font>
      <sz val="9"/>
      <name val="Calibri"/>
      <family val="2"/>
      <scheme val="minor"/>
    </font>
    <font>
      <sz val="10"/>
      <name val="Times New Roman"/>
      <family val="1"/>
    </font>
    <font>
      <b/>
      <u/>
      <sz val="9"/>
      <name val="Calibri"/>
      <family val="2"/>
      <scheme val="minor"/>
    </font>
    <font>
      <b/>
      <u val="singleAccounting"/>
      <sz val="10"/>
      <color rgb="FFFF0000"/>
      <name val="Frutiger Next Pro"/>
      <family val="2"/>
    </font>
    <font>
      <sz val="10"/>
      <name val="Frutiger Next Pro"/>
      <family val="2"/>
    </font>
    <font>
      <sz val="9"/>
      <color indexed="81"/>
      <name val="Tahoma"/>
      <family val="2"/>
    </font>
    <font>
      <b/>
      <sz val="9"/>
      <color indexed="81"/>
      <name val="Tahoma"/>
      <family val="2"/>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b/>
      <u/>
      <sz val="10"/>
      <color rgb="FF000000"/>
      <name val="Arial"/>
      <family val="2"/>
    </font>
    <font>
      <sz val="14"/>
      <name val="Arial"/>
      <family val="2"/>
    </font>
    <font>
      <sz val="20"/>
      <name val="Arial"/>
      <family val="2"/>
    </font>
    <font>
      <i/>
      <sz val="10"/>
      <name val="Arial"/>
      <family val="2"/>
    </font>
    <font>
      <b/>
      <sz val="10"/>
      <name val="Frutiger Next Pro Bold"/>
    </font>
    <font>
      <u/>
      <sz val="10"/>
      <name val="Frutiger Next Pro"/>
      <family val="2"/>
    </font>
    <font>
      <sz val="10"/>
      <name val="Frutiger Next Pro Bold"/>
      <family val="2"/>
    </font>
    <font>
      <b/>
      <u/>
      <sz val="10"/>
      <name val="Arial"/>
      <family val="2"/>
    </font>
    <font>
      <sz val="10"/>
      <name val="Frutiger Next Pro Bold"/>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8"/>
      <name val="Arial"/>
      <family val="2"/>
    </font>
    <font>
      <b/>
      <sz val="10"/>
      <color rgb="FF0000FF"/>
      <name val="Arial"/>
      <family val="2"/>
    </font>
    <font>
      <sz val="10"/>
      <color rgb="FF0000FF"/>
      <name val="Arial"/>
      <family val="2"/>
    </font>
    <font>
      <b/>
      <sz val="10"/>
      <color theme="0"/>
      <name val="Arial"/>
      <family val="2"/>
    </font>
    <font>
      <b/>
      <sz val="10"/>
      <color rgb="FF00B0F0"/>
      <name val="Arial"/>
      <family val="2"/>
    </font>
    <font>
      <i/>
      <u val="singleAccounting"/>
      <sz val="10"/>
      <name val="Arial"/>
      <family val="2"/>
    </font>
    <font>
      <sz val="9"/>
      <color theme="1"/>
      <name val="Arial"/>
      <family val="2"/>
    </font>
    <font>
      <b/>
      <sz val="9"/>
      <color theme="1"/>
      <name val="Arial"/>
      <family val="2"/>
    </font>
    <font>
      <sz val="9"/>
      <color rgb="FFFF0000"/>
      <name val="Arial"/>
      <family val="2"/>
    </font>
    <font>
      <sz val="18"/>
      <color theme="1"/>
      <name val="Arial"/>
      <family val="2"/>
    </font>
    <font>
      <sz val="9"/>
      <color theme="0"/>
      <name val="Arial"/>
      <family val="2"/>
    </font>
    <font>
      <b/>
      <sz val="10"/>
      <color theme="1"/>
      <name val="Calibri"/>
      <family val="2"/>
      <scheme val="minor"/>
    </font>
    <font>
      <b/>
      <sz val="10"/>
      <color rgb="FFFF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color theme="1"/>
      <name val="Arial"/>
      <family val="2"/>
    </font>
    <font>
      <b/>
      <sz val="7"/>
      <color theme="1"/>
      <name val="Times New Roman"/>
      <family val="1"/>
    </font>
    <font>
      <b/>
      <sz val="11"/>
      <color rgb="FF000000"/>
      <name val="Calibri"/>
      <family val="2"/>
      <scheme val="minor"/>
    </font>
    <font>
      <b/>
      <sz val="7"/>
      <color rgb="FF000000"/>
      <name val="Times New Roman"/>
      <family val="1"/>
    </font>
    <font>
      <sz val="10"/>
      <color rgb="FF222222"/>
      <name val="Arial"/>
      <family val="2"/>
    </font>
    <font>
      <sz val="7"/>
      <color rgb="FF000000"/>
      <name val="Times New Roman"/>
      <family val="1"/>
    </font>
    <font>
      <sz val="14"/>
      <color rgb="FF000000"/>
      <name val="Arial"/>
      <family val="2"/>
    </font>
    <font>
      <b/>
      <sz val="16"/>
      <color theme="1"/>
      <name val="Arial"/>
      <family val="2"/>
    </font>
    <font>
      <b/>
      <sz val="10"/>
      <color theme="1"/>
      <name val="Trebuchet MS"/>
      <family val="2"/>
    </font>
    <font>
      <b/>
      <sz val="12"/>
      <color theme="1"/>
      <name val="Trebuchet MS"/>
      <family val="2"/>
    </font>
    <font>
      <sz val="12"/>
      <color theme="1"/>
      <name val="Arial"/>
      <family val="2"/>
    </font>
    <font>
      <sz val="10"/>
      <color theme="1"/>
      <name val="Symbol"/>
      <family val="1"/>
      <charset val="2"/>
    </font>
    <font>
      <sz val="7"/>
      <color theme="1"/>
      <name val="Times New Roman"/>
      <family val="1"/>
    </font>
    <font>
      <sz val="10"/>
      <color rgb="FF000000"/>
      <name val="Symbol"/>
      <family val="1"/>
      <charset val="2"/>
    </font>
    <font>
      <b/>
      <sz val="9"/>
      <color theme="0"/>
      <name val="Arial"/>
      <family val="2"/>
    </font>
    <font>
      <b/>
      <sz val="7"/>
      <name val="Times New Roman"/>
      <family val="1"/>
    </font>
    <font>
      <sz val="11"/>
      <color theme="1"/>
      <name val="Symbol"/>
      <family val="1"/>
      <charset val="2"/>
    </font>
    <font>
      <sz val="11"/>
      <color theme="1"/>
      <name val="Times New Roman"/>
      <family val="1"/>
    </font>
    <font>
      <sz val="8.1"/>
      <color theme="0"/>
      <name val="Arial"/>
      <family val="2"/>
    </font>
    <font>
      <sz val="8"/>
      <color rgb="FF000000"/>
      <name val="Arial"/>
      <family val="2"/>
    </font>
  </fonts>
  <fills count="5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D9D9D9"/>
        <bgColor indexed="64"/>
      </patternFill>
    </fill>
  </fills>
  <borders count="45">
    <border>
      <left/>
      <right/>
      <top/>
      <bottom/>
      <diagonal/>
    </border>
    <border>
      <left style="thin">
        <color theme="2"/>
      </left>
      <right style="thin">
        <color theme="2"/>
      </right>
      <top style="thin">
        <color theme="2"/>
      </top>
      <bottom style="thin">
        <color theme="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theme="2"/>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s>
  <cellStyleXfs count="200">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70" fontId="2" fillId="0" borderId="0"/>
    <xf numFmtId="0" fontId="3" fillId="0" borderId="0"/>
    <xf numFmtId="0" fontId="3" fillId="0" borderId="0"/>
    <xf numFmtId="0" fontId="4" fillId="0" borderId="0"/>
    <xf numFmtId="0" fontId="5" fillId="0" borderId="0"/>
    <xf numFmtId="166"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6" fontId="1"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3" fillId="0" borderId="0"/>
    <xf numFmtId="41" fontId="1" fillId="0" borderId="0" applyFont="0" applyFill="0" applyBorder="0" applyAlignment="0" applyProtection="0"/>
    <xf numFmtId="167" fontId="1" fillId="0" borderId="0" applyFont="0" applyFill="0" applyBorder="0" applyAlignment="0" applyProtection="0"/>
    <xf numFmtId="43" fontId="17" fillId="0" borderId="0" applyFont="0" applyFill="0" applyBorder="0" applyAlignment="0" applyProtection="0"/>
    <xf numFmtId="0" fontId="3" fillId="0" borderId="0"/>
    <xf numFmtId="0" fontId="1" fillId="0" borderId="0"/>
    <xf numFmtId="166" fontId="1" fillId="0" borderId="0" applyFont="0" applyFill="0" applyBorder="0" applyAlignment="0" applyProtection="0"/>
    <xf numFmtId="0" fontId="3" fillId="0" borderId="0"/>
    <xf numFmtId="0" fontId="3" fillId="0" borderId="0"/>
    <xf numFmtId="164" fontId="1" fillId="0" borderId="0" applyFont="0" applyFill="0" applyBorder="0" applyAlignment="0" applyProtection="0"/>
    <xf numFmtId="164" fontId="1" fillId="0" borderId="0" applyFont="0" applyFill="0" applyBorder="0" applyAlignment="0" applyProtection="0"/>
    <xf numFmtId="178" fontId="3" fillId="0" borderId="0" applyFont="0" applyFill="0" applyBorder="0" applyAlignment="0" applyProtection="0"/>
    <xf numFmtId="43" fontId="1" fillId="0" borderId="0" applyFont="0" applyFill="0" applyBorder="0" applyAlignment="0" applyProtection="0"/>
    <xf numFmtId="0" fontId="39" fillId="0" borderId="0"/>
    <xf numFmtId="0" fontId="3" fillId="0" borderId="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7" fillId="0" borderId="0" applyNumberFormat="0" applyFill="0" applyBorder="0" applyAlignment="0" applyProtection="0"/>
    <xf numFmtId="0" fontId="58" fillId="0" borderId="33" applyNumberFormat="0" applyFill="0" applyAlignment="0" applyProtection="0"/>
    <xf numFmtId="0" fontId="59" fillId="0" borderId="34" applyNumberFormat="0" applyFill="0" applyAlignment="0" applyProtection="0"/>
    <xf numFmtId="0" fontId="60" fillId="0" borderId="35" applyNumberFormat="0" applyFill="0" applyAlignment="0" applyProtection="0"/>
    <xf numFmtId="0" fontId="60" fillId="0" borderId="0" applyNumberFormat="0" applyFill="0" applyBorder="0" applyAlignment="0" applyProtection="0"/>
    <xf numFmtId="0" fontId="61" fillId="17" borderId="0" applyNumberFormat="0" applyBorder="0" applyAlignment="0" applyProtection="0"/>
    <xf numFmtId="0" fontId="62" fillId="18" borderId="0" applyNumberFormat="0" applyBorder="0" applyAlignment="0" applyProtection="0"/>
    <xf numFmtId="0" fontId="63" fillId="19" borderId="0" applyNumberFormat="0" applyBorder="0" applyAlignment="0" applyProtection="0"/>
    <xf numFmtId="0" fontId="64" fillId="20" borderId="36" applyNumberFormat="0" applyAlignment="0" applyProtection="0"/>
    <xf numFmtId="0" fontId="65" fillId="21" borderId="37" applyNumberFormat="0" applyAlignment="0" applyProtection="0"/>
    <xf numFmtId="0" fontId="66" fillId="21" borderId="36" applyNumberFormat="0" applyAlignment="0" applyProtection="0"/>
    <xf numFmtId="0" fontId="67" fillId="0" borderId="38" applyNumberFormat="0" applyFill="0" applyAlignment="0" applyProtection="0"/>
    <xf numFmtId="0" fontId="68" fillId="22" borderId="39" applyNumberFormat="0" applyAlignment="0" applyProtection="0"/>
    <xf numFmtId="0" fontId="69" fillId="0" borderId="0" applyNumberFormat="0" applyFill="0" applyBorder="0" applyAlignment="0" applyProtection="0"/>
    <xf numFmtId="0" fontId="1" fillId="23" borderId="40" applyNumberFormat="0" applyFont="0" applyAlignment="0" applyProtection="0"/>
    <xf numFmtId="0" fontId="70" fillId="0" borderId="0" applyNumberFormat="0" applyFill="0" applyBorder="0" applyAlignment="0" applyProtection="0"/>
    <xf numFmtId="0" fontId="10" fillId="0" borderId="41" applyNumberFormat="0" applyFill="0" applyAlignment="0" applyProtection="0"/>
    <xf numFmtId="0" fontId="7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1" fillId="35" borderId="0" applyNumberFormat="0" applyBorder="0" applyAlignment="0" applyProtection="0"/>
    <xf numFmtId="0" fontId="7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71" fillId="47"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942">
    <xf numFmtId="0" fontId="0" fillId="0" borderId="0" xfId="0"/>
    <xf numFmtId="169" fontId="3" fillId="0" borderId="0" xfId="1" applyNumberFormat="1" applyFont="1"/>
    <xf numFmtId="0" fontId="0" fillId="0" borderId="0" xfId="0" quotePrefix="1"/>
    <xf numFmtId="0" fontId="16" fillId="0" borderId="0" xfId="0" applyFont="1"/>
    <xf numFmtId="0" fontId="16" fillId="0" borderId="9" xfId="0" applyFont="1" applyBorder="1" applyAlignment="1">
      <alignment horizontal="center" wrapText="1"/>
    </xf>
    <xf numFmtId="0" fontId="0" fillId="0" borderId="0" xfId="0" applyAlignment="1">
      <alignment horizontal="center" wrapText="1"/>
    </xf>
    <xf numFmtId="0" fontId="16" fillId="0" borderId="6" xfId="0" applyFont="1" applyBorder="1"/>
    <xf numFmtId="167" fontId="16" fillId="0" borderId="0" xfId="0" applyNumberFormat="1" applyFont="1" applyBorder="1"/>
    <xf numFmtId="167" fontId="16" fillId="0" borderId="11" xfId="0" applyNumberFormat="1" applyFont="1" applyBorder="1"/>
    <xf numFmtId="167" fontId="16" fillId="14" borderId="0" xfId="0" applyNumberFormat="1" applyFont="1" applyFill="1" applyBorder="1"/>
    <xf numFmtId="169" fontId="16" fillId="14" borderId="0" xfId="0" applyNumberFormat="1" applyFont="1" applyFill="1" applyBorder="1"/>
    <xf numFmtId="0" fontId="16" fillId="14" borderId="0" xfId="0" applyFont="1" applyFill="1" applyBorder="1"/>
    <xf numFmtId="169" fontId="16" fillId="14" borderId="0" xfId="30" applyNumberFormat="1" applyFont="1" applyFill="1" applyBorder="1"/>
    <xf numFmtId="169" fontId="16" fillId="14" borderId="0" xfId="1" applyNumberFormat="1" applyFont="1" applyFill="1" applyBorder="1"/>
    <xf numFmtId="0" fontId="18" fillId="0" borderId="6" xfId="0" applyFont="1" applyBorder="1"/>
    <xf numFmtId="0" fontId="16" fillId="0" borderId="9" xfId="0" applyFont="1" applyBorder="1"/>
    <xf numFmtId="0" fontId="16" fillId="14" borderId="2" xfId="0" applyFont="1" applyFill="1" applyBorder="1"/>
    <xf numFmtId="0" fontId="16" fillId="0" borderId="14" xfId="0" applyFont="1" applyBorder="1"/>
    <xf numFmtId="167" fontId="16" fillId="0" borderId="15" xfId="0" applyNumberFormat="1" applyFont="1" applyBorder="1"/>
    <xf numFmtId="167" fontId="16" fillId="0" borderId="20" xfId="0" applyNumberFormat="1" applyFont="1" applyBorder="1"/>
    <xf numFmtId="167" fontId="16" fillId="0" borderId="2" xfId="0" applyNumberFormat="1" applyFont="1" applyBorder="1"/>
    <xf numFmtId="167" fontId="16" fillId="0" borderId="12" xfId="0" applyNumberFormat="1" applyFont="1" applyBorder="1"/>
    <xf numFmtId="167" fontId="16" fillId="0" borderId="0" xfId="0" applyNumberFormat="1" applyFont="1"/>
    <xf numFmtId="167" fontId="0" fillId="0" borderId="0" xfId="0" applyNumberFormat="1"/>
    <xf numFmtId="0" fontId="20" fillId="0" borderId="0" xfId="31" applyFont="1"/>
    <xf numFmtId="167" fontId="20" fillId="0" borderId="0" xfId="31" applyNumberFormat="1" applyFont="1"/>
    <xf numFmtId="169" fontId="0" fillId="0" borderId="0" xfId="0" applyNumberFormat="1"/>
    <xf numFmtId="167" fontId="20" fillId="0" borderId="0" xfId="31" applyNumberFormat="1" applyFont="1" applyBorder="1"/>
    <xf numFmtId="167" fontId="20" fillId="13" borderId="0" xfId="31" applyNumberFormat="1" applyFont="1" applyFill="1" applyBorder="1"/>
    <xf numFmtId="167" fontId="20" fillId="13" borderId="0" xfId="31" applyNumberFormat="1" applyFont="1" applyFill="1"/>
    <xf numFmtId="167" fontId="20" fillId="0" borderId="0" xfId="31" applyNumberFormat="1" applyFont="1" applyBorder="1" applyAlignment="1">
      <alignment horizontal="left"/>
    </xf>
    <xf numFmtId="167" fontId="20" fillId="13" borderId="0" xfId="31" applyNumberFormat="1" applyFont="1" applyFill="1" applyBorder="1" applyAlignment="1">
      <alignment horizontal="right"/>
    </xf>
    <xf numFmtId="167" fontId="20" fillId="15" borderId="2" xfId="31" applyNumberFormat="1" applyFont="1" applyFill="1" applyBorder="1" applyAlignment="1">
      <alignment horizontal="right"/>
    </xf>
    <xf numFmtId="167" fontId="20" fillId="0" borderId="0" xfId="31" applyNumberFormat="1" applyFont="1" applyBorder="1" applyAlignment="1">
      <alignment horizontal="right"/>
    </xf>
    <xf numFmtId="169" fontId="1" fillId="0" borderId="0" xfId="30" applyNumberFormat="1" applyFont="1"/>
    <xf numFmtId="167" fontId="20" fillId="0" borderId="0" xfId="31" applyNumberFormat="1" applyFont="1" applyFill="1"/>
    <xf numFmtId="0" fontId="1" fillId="0" borderId="0" xfId="32"/>
    <xf numFmtId="0" fontId="11" fillId="0" borderId="0" xfId="32" applyFont="1"/>
    <xf numFmtId="0" fontId="10" fillId="0" borderId="0" xfId="32" applyFont="1"/>
    <xf numFmtId="14" fontId="1" fillId="0" borderId="0" xfId="32" applyNumberFormat="1"/>
    <xf numFmtId="21" fontId="1" fillId="0" borderId="0" xfId="32" applyNumberFormat="1"/>
    <xf numFmtId="0" fontId="0" fillId="0" borderId="0" xfId="0"/>
    <xf numFmtId="0" fontId="23" fillId="0" borderId="0" xfId="0" applyFont="1"/>
    <xf numFmtId="0" fontId="23" fillId="0" borderId="0" xfId="0" applyFont="1" applyBorder="1"/>
    <xf numFmtId="0" fontId="23" fillId="0" borderId="0" xfId="0" quotePrefix="1" applyFont="1"/>
    <xf numFmtId="41" fontId="23" fillId="0" borderId="0" xfId="28" applyFont="1"/>
    <xf numFmtId="0" fontId="23" fillId="11" borderId="3" xfId="0" applyFont="1" applyFill="1" applyBorder="1" applyAlignment="1">
      <alignment wrapText="1"/>
    </xf>
    <xf numFmtId="0" fontId="23" fillId="0" borderId="0" xfId="0" applyFont="1" applyFill="1" applyBorder="1"/>
    <xf numFmtId="0" fontId="24" fillId="0" borderId="0" xfId="0" applyFont="1"/>
    <xf numFmtId="167" fontId="23" fillId="0" borderId="0" xfId="0" applyNumberFormat="1" applyFont="1"/>
    <xf numFmtId="0" fontId="12" fillId="0" borderId="0" xfId="0" applyFont="1"/>
    <xf numFmtId="0" fontId="29" fillId="16" borderId="3" xfId="0" applyFont="1" applyFill="1" applyBorder="1" applyAlignment="1">
      <alignment vertical="center"/>
    </xf>
    <xf numFmtId="3" fontId="29" fillId="16" borderId="3" xfId="0" applyNumberFormat="1" applyFont="1" applyFill="1" applyBorder="1" applyAlignment="1">
      <alignment horizontal="right" vertical="center"/>
    </xf>
    <xf numFmtId="0" fontId="28" fillId="16" borderId="3" xfId="0" applyFont="1" applyFill="1" applyBorder="1" applyAlignment="1">
      <alignment vertical="center"/>
    </xf>
    <xf numFmtId="3" fontId="28" fillId="16" borderId="3" xfId="0" applyNumberFormat="1" applyFont="1" applyFill="1" applyBorder="1" applyAlignment="1">
      <alignment horizontal="right" vertical="center"/>
    </xf>
    <xf numFmtId="0" fontId="3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3" fontId="26" fillId="0" borderId="2" xfId="0" applyNumberFormat="1" applyFont="1" applyBorder="1" applyAlignment="1">
      <alignment horizontal="right" vertical="center"/>
    </xf>
    <xf numFmtId="0" fontId="16" fillId="0" borderId="2" xfId="0" applyFont="1" applyBorder="1" applyAlignment="1">
      <alignment horizontal="center" wrapText="1"/>
    </xf>
    <xf numFmtId="0" fontId="16" fillId="0" borderId="12" xfId="0" applyFont="1" applyBorder="1" applyAlignment="1">
      <alignment horizontal="center" wrapText="1"/>
    </xf>
    <xf numFmtId="0" fontId="31" fillId="11" borderId="0" xfId="0" applyFont="1" applyFill="1" applyBorder="1" applyAlignment="1" applyProtection="1"/>
    <xf numFmtId="0" fontId="0" fillId="11" borderId="0" xfId="0" applyFont="1" applyFill="1" applyProtection="1"/>
    <xf numFmtId="0" fontId="31" fillId="11" borderId="0" xfId="0" applyFont="1" applyFill="1" applyProtection="1"/>
    <xf numFmtId="0" fontId="31" fillId="11" borderId="0" xfId="0" applyFont="1" applyFill="1" applyBorder="1" applyProtection="1"/>
    <xf numFmtId="0" fontId="32" fillId="11" borderId="0" xfId="0" applyFont="1" applyFill="1" applyAlignment="1" applyProtection="1"/>
    <xf numFmtId="0" fontId="32" fillId="11" borderId="0" xfId="0" applyFont="1" applyFill="1" applyBorder="1" applyAlignment="1" applyProtection="1"/>
    <xf numFmtId="0" fontId="32" fillId="11" borderId="0" xfId="0" applyFont="1" applyFill="1" applyAlignment="1"/>
    <xf numFmtId="0" fontId="31" fillId="11" borderId="0" xfId="0" applyFont="1" applyFill="1" applyAlignment="1"/>
    <xf numFmtId="0" fontId="31" fillId="11" borderId="0" xfId="0" applyFont="1" applyFill="1" applyBorder="1" applyAlignment="1"/>
    <xf numFmtId="0" fontId="0" fillId="11" borderId="0" xfId="0" applyFont="1" applyFill="1" applyAlignment="1">
      <alignment horizontal="left"/>
    </xf>
    <xf numFmtId="0" fontId="31" fillId="11" borderId="0" xfId="0" applyFont="1" applyFill="1" applyAlignment="1">
      <alignment horizontal="left" wrapText="1"/>
    </xf>
    <xf numFmtId="0" fontId="31" fillId="11" borderId="0" xfId="0" applyFont="1" applyFill="1" applyBorder="1" applyAlignment="1">
      <alignment horizontal="left" wrapText="1"/>
    </xf>
    <xf numFmtId="0" fontId="7" fillId="11" borderId="0" xfId="0" applyFont="1" applyFill="1" applyBorder="1" applyAlignment="1" applyProtection="1">
      <alignment horizontal="center"/>
    </xf>
    <xf numFmtId="0" fontId="0" fillId="11" borderId="0" xfId="0" applyFont="1" applyFill="1" applyBorder="1" applyProtection="1"/>
    <xf numFmtId="14" fontId="7" fillId="11" borderId="0" xfId="0" applyNumberFormat="1" applyFont="1" applyFill="1" applyBorder="1" applyAlignment="1" applyProtection="1">
      <alignment horizontal="center"/>
    </xf>
    <xf numFmtId="17" fontId="0" fillId="11" borderId="0" xfId="0" quotePrefix="1" applyNumberFormat="1" applyFont="1" applyFill="1" applyBorder="1" applyAlignment="1" applyProtection="1">
      <alignment horizontal="center"/>
    </xf>
    <xf numFmtId="14" fontId="7" fillId="11" borderId="2" xfId="16" quotePrefix="1" applyNumberFormat="1" applyFont="1" applyFill="1" applyBorder="1" applyAlignment="1">
      <alignment horizontal="center"/>
    </xf>
    <xf numFmtId="177" fontId="7" fillId="11" borderId="0" xfId="34" applyNumberFormat="1" applyFont="1" applyFill="1" applyBorder="1"/>
    <xf numFmtId="177" fontId="0" fillId="11" borderId="0" xfId="0" applyNumberFormat="1" applyFont="1" applyFill="1" applyBorder="1" applyProtection="1"/>
    <xf numFmtId="167" fontId="0" fillId="11" borderId="0" xfId="0" applyNumberFormat="1" applyFont="1" applyFill="1" applyBorder="1" applyProtection="1"/>
    <xf numFmtId="177" fontId="0" fillId="11" borderId="0" xfId="0" applyNumberFormat="1" applyFont="1" applyFill="1" applyBorder="1" applyAlignment="1" applyProtection="1">
      <alignment horizontal="right"/>
    </xf>
    <xf numFmtId="167" fontId="0" fillId="11" borderId="0" xfId="0" applyNumberFormat="1" applyFont="1" applyFill="1" applyBorder="1" applyAlignment="1" applyProtection="1">
      <alignment horizontal="right"/>
    </xf>
    <xf numFmtId="167" fontId="0" fillId="11" borderId="0" xfId="0" applyNumberFormat="1" applyFont="1" applyFill="1" applyProtection="1"/>
    <xf numFmtId="0" fontId="7" fillId="11" borderId="0" xfId="0" applyFont="1" applyFill="1" applyProtection="1"/>
    <xf numFmtId="0" fontId="33" fillId="11" borderId="0" xfId="0" applyFont="1" applyFill="1" applyProtection="1"/>
    <xf numFmtId="176" fontId="3" fillId="11" borderId="0" xfId="1" applyNumberFormat="1" applyFont="1" applyFill="1" applyBorder="1" applyAlignment="1" applyProtection="1">
      <alignment horizontal="right"/>
    </xf>
    <xf numFmtId="167" fontId="7" fillId="11" borderId="15" xfId="0" applyNumberFormat="1" applyFont="1" applyFill="1" applyBorder="1" applyAlignment="1" applyProtection="1">
      <alignment horizontal="right"/>
    </xf>
    <xf numFmtId="176" fontId="7" fillId="11" borderId="0" xfId="1" applyNumberFormat="1" applyFont="1" applyFill="1" applyBorder="1" applyAlignment="1" applyProtection="1">
      <alignment horizontal="right"/>
    </xf>
    <xf numFmtId="0" fontId="7" fillId="11" borderId="0" xfId="0" applyFont="1" applyFill="1" applyBorder="1" applyProtection="1"/>
    <xf numFmtId="0" fontId="0" fillId="11" borderId="0" xfId="0" applyFont="1" applyFill="1" applyBorder="1" applyAlignment="1" applyProtection="1">
      <alignment horizontal="right"/>
    </xf>
    <xf numFmtId="0" fontId="33" fillId="11" borderId="0" xfId="0" applyFont="1" applyFill="1" applyBorder="1" applyProtection="1"/>
    <xf numFmtId="177" fontId="7" fillId="11" borderId="0" xfId="0" applyNumberFormat="1" applyFont="1" applyFill="1" applyBorder="1" applyAlignment="1" applyProtection="1">
      <alignment horizontal="right"/>
    </xf>
    <xf numFmtId="0" fontId="7" fillId="0" borderId="0" xfId="0" applyFont="1" applyBorder="1" applyAlignment="1" applyProtection="1">
      <alignment horizontal="left"/>
    </xf>
    <xf numFmtId="0" fontId="9" fillId="11" borderId="0" xfId="0" applyFont="1" applyFill="1" applyBorder="1" applyProtection="1"/>
    <xf numFmtId="177" fontId="7" fillId="11" borderId="0" xfId="34" applyNumberFormat="1" applyFont="1" applyFill="1" applyBorder="1" applyAlignment="1">
      <alignment horizontal="left"/>
    </xf>
    <xf numFmtId="177" fontId="34" fillId="4" borderId="0" xfId="35" applyNumberFormat="1" applyFont="1" applyFill="1" applyAlignment="1"/>
    <xf numFmtId="0" fontId="35" fillId="11" borderId="0" xfId="0" applyFont="1" applyFill="1" applyBorder="1" applyProtection="1"/>
    <xf numFmtId="0" fontId="20" fillId="11" borderId="0" xfId="0" applyFont="1" applyFill="1" applyProtection="1"/>
    <xf numFmtId="167" fontId="20" fillId="11" borderId="0" xfId="0" applyNumberFormat="1" applyFont="1" applyFill="1" applyBorder="1" applyAlignment="1" applyProtection="1">
      <alignment horizontal="right"/>
    </xf>
    <xf numFmtId="177" fontId="34" fillId="4" borderId="0" xfId="35" applyNumberFormat="1" applyFont="1" applyFill="1" applyAlignment="1">
      <alignment horizontal="left"/>
    </xf>
    <xf numFmtId="167" fontId="36" fillId="11" borderId="0" xfId="0" applyNumberFormat="1" applyFont="1" applyFill="1" applyBorder="1" applyAlignment="1" applyProtection="1">
      <alignment horizontal="right"/>
    </xf>
    <xf numFmtId="167" fontId="7" fillId="11" borderId="0" xfId="0" applyNumberFormat="1" applyFont="1" applyFill="1" applyBorder="1"/>
    <xf numFmtId="0" fontId="7" fillId="11" borderId="0" xfId="16" applyFont="1" applyFill="1" applyBorder="1" applyProtection="1"/>
    <xf numFmtId="177" fontId="7" fillId="11" borderId="0" xfId="0" applyNumberFormat="1" applyFont="1" applyFill="1"/>
    <xf numFmtId="177" fontId="9" fillId="11" borderId="0" xfId="0" applyNumberFormat="1" applyFont="1" applyFill="1" applyBorder="1" applyAlignment="1" applyProtection="1">
      <alignment horizontal="right"/>
    </xf>
    <xf numFmtId="177" fontId="37" fillId="11" borderId="0" xfId="0" applyNumberFormat="1" applyFont="1" applyFill="1" applyBorder="1" applyAlignment="1" applyProtection="1">
      <alignment horizontal="right"/>
    </xf>
    <xf numFmtId="177" fontId="0" fillId="11" borderId="0" xfId="0" applyNumberFormat="1" applyFont="1" applyFill="1"/>
    <xf numFmtId="167" fontId="0" fillId="11" borderId="0" xfId="0" applyNumberFormat="1" applyFont="1" applyFill="1" applyBorder="1"/>
    <xf numFmtId="167" fontId="7" fillId="11" borderId="17" xfId="0" applyNumberFormat="1" applyFont="1" applyFill="1" applyBorder="1"/>
    <xf numFmtId="0" fontId="3" fillId="11" borderId="0" xfId="16" applyFont="1" applyFill="1" applyBorder="1" applyProtection="1"/>
    <xf numFmtId="0" fontId="3" fillId="11" borderId="0" xfId="15" applyFont="1" applyFill="1"/>
    <xf numFmtId="0" fontId="9" fillId="11" borderId="15" xfId="16" applyFont="1" applyFill="1" applyBorder="1" applyProtection="1"/>
    <xf numFmtId="177" fontId="0" fillId="11" borderId="15" xfId="0" applyNumberFormat="1" applyFont="1" applyFill="1" applyBorder="1"/>
    <xf numFmtId="0" fontId="9" fillId="11" borderId="15" xfId="0" applyFont="1" applyFill="1" applyBorder="1" applyProtection="1"/>
    <xf numFmtId="176" fontId="3" fillId="11" borderId="0" xfId="1" applyNumberFormat="1" applyFont="1" applyFill="1" applyBorder="1" applyProtection="1"/>
    <xf numFmtId="0" fontId="3" fillId="11" borderId="32" xfId="16" applyFont="1" applyFill="1" applyBorder="1" applyProtection="1"/>
    <xf numFmtId="0" fontId="0" fillId="11" borderId="32" xfId="0" applyFont="1" applyFill="1" applyBorder="1" applyProtection="1"/>
    <xf numFmtId="176" fontId="0" fillId="11" borderId="32" xfId="0" applyNumberFormat="1" applyFont="1" applyFill="1" applyBorder="1" applyProtection="1"/>
    <xf numFmtId="0" fontId="0" fillId="0" borderId="0" xfId="16" applyFont="1"/>
    <xf numFmtId="177" fontId="37" fillId="11" borderId="0" xfId="0" applyNumberFormat="1" applyFont="1" applyFill="1" applyBorder="1" applyProtection="1"/>
    <xf numFmtId="177" fontId="0" fillId="11" borderId="0" xfId="0" applyNumberFormat="1" applyFont="1" applyFill="1" applyProtection="1"/>
    <xf numFmtId="43" fontId="3" fillId="11" borderId="0" xfId="1" applyFont="1" applyFill="1" applyBorder="1" applyProtection="1"/>
    <xf numFmtId="37" fontId="37" fillId="11" borderId="0" xfId="0" applyNumberFormat="1" applyFont="1" applyFill="1" applyBorder="1" applyProtection="1"/>
    <xf numFmtId="41" fontId="16" fillId="14" borderId="0" xfId="28" applyFont="1" applyFill="1" applyBorder="1"/>
    <xf numFmtId="41" fontId="16" fillId="14" borderId="0" xfId="0" applyNumberFormat="1" applyFont="1" applyFill="1" applyBorder="1"/>
    <xf numFmtId="177" fontId="38" fillId="4" borderId="0" xfId="35" applyNumberFormat="1" applyFont="1" applyFill="1" applyAlignment="1"/>
    <xf numFmtId="0" fontId="10" fillId="11" borderId="2" xfId="0" applyFont="1" applyFill="1" applyBorder="1" applyAlignment="1" applyProtection="1">
      <alignment horizontal="center"/>
    </xf>
    <xf numFmtId="41" fontId="0" fillId="11" borderId="0" xfId="28" applyFont="1" applyFill="1" applyProtection="1"/>
    <xf numFmtId="41" fontId="0" fillId="0" borderId="2" xfId="42" applyFont="1" applyBorder="1"/>
    <xf numFmtId="167" fontId="0" fillId="11" borderId="2" xfId="0" applyNumberFormat="1" applyFont="1" applyFill="1" applyBorder="1" applyAlignment="1" applyProtection="1">
      <alignment horizontal="right"/>
    </xf>
    <xf numFmtId="179" fontId="0" fillId="0" borderId="0" xfId="36" applyNumberFormat="1" applyFont="1"/>
    <xf numFmtId="167" fontId="0" fillId="11" borderId="2" xfId="0" applyNumberFormat="1" applyFont="1" applyFill="1" applyBorder="1" applyProtection="1"/>
    <xf numFmtId="41" fontId="0" fillId="11" borderId="0" xfId="0" applyNumberFormat="1" applyFont="1" applyFill="1" applyProtection="1"/>
    <xf numFmtId="41" fontId="0" fillId="11" borderId="2" xfId="28" applyFont="1" applyFill="1" applyBorder="1" applyProtection="1"/>
    <xf numFmtId="0" fontId="0" fillId="5" borderId="0" xfId="0" applyFont="1" applyFill="1" applyProtection="1"/>
    <xf numFmtId="167" fontId="0" fillId="5" borderId="0" xfId="0" applyNumberFormat="1" applyFont="1" applyFill="1" applyProtection="1"/>
    <xf numFmtId="170" fontId="40" fillId="4" borderId="0" xfId="4" applyNumberFormat="1" applyFont="1" applyFill="1" applyBorder="1" applyAlignment="1" applyProtection="1"/>
    <xf numFmtId="0" fontId="23" fillId="12" borderId="0" xfId="0" applyFont="1" applyFill="1"/>
    <xf numFmtId="170" fontId="41" fillId="4" borderId="0" xfId="4" applyNumberFormat="1" applyFont="1" applyFill="1" applyBorder="1" applyAlignment="1" applyProtection="1">
      <alignment horizontal="left" wrapText="1"/>
    </xf>
    <xf numFmtId="0" fontId="42" fillId="0" borderId="0" xfId="0" applyFont="1"/>
    <xf numFmtId="0" fontId="42" fillId="12" borderId="0" xfId="0" applyFont="1" applyFill="1"/>
    <xf numFmtId="0" fontId="43" fillId="0" borderId="0" xfId="0" applyFont="1" applyBorder="1" applyAlignment="1">
      <alignment horizontal="left" vertical="center"/>
    </xf>
    <xf numFmtId="0" fontId="42" fillId="0" borderId="0" xfId="0" applyFont="1" applyBorder="1" applyAlignment="1">
      <alignment horizontal="left" vertical="center"/>
    </xf>
    <xf numFmtId="0" fontId="23" fillId="0" borderId="2" xfId="0" applyFont="1" applyBorder="1" applyAlignment="1">
      <alignment vertical="center"/>
    </xf>
    <xf numFmtId="0" fontId="23" fillId="0" borderId="0" xfId="0" applyFont="1" applyBorder="1" applyAlignment="1">
      <alignment vertical="center"/>
    </xf>
    <xf numFmtId="0" fontId="23" fillId="0" borderId="0" xfId="0" applyFont="1" applyAlignment="1">
      <alignment wrapText="1"/>
    </xf>
    <xf numFmtId="0" fontId="23" fillId="0" borderId="0" xfId="0" applyFont="1" applyAlignment="1">
      <alignment vertical="center"/>
    </xf>
    <xf numFmtId="0" fontId="23" fillId="0" borderId="5" xfId="0" applyFont="1" applyBorder="1" applyAlignment="1">
      <alignment wrapText="1"/>
    </xf>
    <xf numFmtId="0" fontId="23" fillId="0" borderId="5" xfId="0" applyFont="1" applyBorder="1"/>
    <xf numFmtId="0" fontId="23" fillId="0" borderId="5" xfId="0" applyFont="1" applyFill="1" applyBorder="1"/>
    <xf numFmtId="169" fontId="23" fillId="0" borderId="0" xfId="1" applyNumberFormat="1" applyFont="1"/>
    <xf numFmtId="167" fontId="23" fillId="0" borderId="12" xfId="3" applyFont="1" applyBorder="1" applyAlignment="1">
      <alignment vertical="center"/>
    </xf>
    <xf numFmtId="169" fontId="23" fillId="0" borderId="0" xfId="1" applyNumberFormat="1" applyFont="1" applyAlignment="1">
      <alignment wrapText="1"/>
    </xf>
    <xf numFmtId="169" fontId="23" fillId="0" borderId="0" xfId="0" applyNumberFormat="1" applyFont="1" applyAlignment="1">
      <alignment wrapText="1"/>
    </xf>
    <xf numFmtId="167" fontId="23" fillId="0" borderId="0" xfId="3" applyFont="1" applyAlignment="1">
      <alignment vertical="center"/>
    </xf>
    <xf numFmtId="0" fontId="23" fillId="0" borderId="0" xfId="0" applyFont="1" applyBorder="1" applyAlignment="1">
      <alignment horizontal="left" vertical="center"/>
    </xf>
    <xf numFmtId="170" fontId="7" fillId="4" borderId="0" xfId="4" applyNumberFormat="1" applyFont="1" applyFill="1" applyBorder="1" applyAlignment="1" applyProtection="1"/>
    <xf numFmtId="0" fontId="24" fillId="0" borderId="0" xfId="0" applyFont="1" applyBorder="1" applyAlignment="1">
      <alignment vertical="center"/>
    </xf>
    <xf numFmtId="170" fontId="3" fillId="4" borderId="0" xfId="4" applyNumberFormat="1" applyFont="1" applyFill="1" applyBorder="1" applyAlignment="1" applyProtection="1"/>
    <xf numFmtId="0" fontId="24" fillId="0" borderId="0" xfId="0" applyFont="1" applyFill="1" applyBorder="1" applyAlignment="1">
      <alignment horizontal="center"/>
    </xf>
    <xf numFmtId="167" fontId="24" fillId="0" borderId="0" xfId="3" applyFont="1" applyFill="1" applyBorder="1"/>
    <xf numFmtId="167" fontId="23" fillId="0" borderId="0" xfId="3" applyFont="1" applyFill="1" applyBorder="1"/>
    <xf numFmtId="3" fontId="23" fillId="0" borderId="0" xfId="0" applyNumberFormat="1" applyFont="1" applyFill="1" applyBorder="1"/>
    <xf numFmtId="169" fontId="23" fillId="0" borderId="0" xfId="1" applyNumberFormat="1" applyFont="1" applyFill="1" applyBorder="1"/>
    <xf numFmtId="41" fontId="23" fillId="0" borderId="0" xfId="28" applyFont="1" applyBorder="1" applyAlignment="1"/>
    <xf numFmtId="169" fontId="23" fillId="0" borderId="0" xfId="0" applyNumberFormat="1" applyFont="1" applyBorder="1"/>
    <xf numFmtId="0" fontId="24"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left" wrapText="1"/>
    </xf>
    <xf numFmtId="41" fontId="23" fillId="0" borderId="0" xfId="28" applyFont="1" applyAlignment="1">
      <alignment horizontal="center"/>
    </xf>
    <xf numFmtId="0" fontId="23" fillId="0" borderId="0" xfId="0" applyFont="1" applyAlignment="1">
      <alignment horizontal="center"/>
    </xf>
    <xf numFmtId="0" fontId="27" fillId="0" borderId="3" xfId="0" applyFont="1" applyBorder="1" applyAlignment="1">
      <alignment horizontal="center" vertical="center"/>
    </xf>
    <xf numFmtId="0" fontId="27" fillId="0" borderId="3" xfId="0" applyFont="1" applyBorder="1" applyAlignment="1">
      <alignment horizontal="center" vertical="center" wrapText="1"/>
    </xf>
    <xf numFmtId="0" fontId="26" fillId="0" borderId="3" xfId="0" applyFont="1" applyBorder="1" applyAlignment="1">
      <alignment vertical="center" wrapText="1"/>
    </xf>
    <xf numFmtId="0" fontId="24" fillId="0" borderId="0" xfId="0" applyFont="1" applyAlignment="1"/>
    <xf numFmtId="0" fontId="3" fillId="0" borderId="0" xfId="5" applyFont="1"/>
    <xf numFmtId="0" fontId="24" fillId="0" borderId="0" xfId="0" applyFont="1" applyBorder="1" applyAlignment="1">
      <alignment horizontal="left" vertical="center"/>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8" xfId="0" applyFont="1" applyBorder="1" applyAlignment="1">
      <alignment vertical="center" wrapText="1"/>
    </xf>
    <xf numFmtId="0" fontId="23" fillId="0" borderId="14" xfId="0" applyFont="1" applyBorder="1" applyAlignment="1">
      <alignment vertical="center" wrapText="1"/>
    </xf>
    <xf numFmtId="167" fontId="23" fillId="0" borderId="14" xfId="3" applyFont="1" applyBorder="1" applyAlignment="1">
      <alignment vertical="center"/>
    </xf>
    <xf numFmtId="167" fontId="23" fillId="0" borderId="8" xfId="3" applyFont="1" applyBorder="1" applyAlignment="1">
      <alignment vertical="center"/>
    </xf>
    <xf numFmtId="167" fontId="23" fillId="0" borderId="15" xfId="3" applyFont="1" applyBorder="1" applyAlignment="1">
      <alignment vertical="center"/>
    </xf>
    <xf numFmtId="0" fontId="23" fillId="0" borderId="5" xfId="0" applyFont="1" applyBorder="1" applyAlignment="1">
      <alignment vertical="center" wrapText="1"/>
    </xf>
    <xf numFmtId="0" fontId="23" fillId="0" borderId="6" xfId="0" applyFont="1" applyBorder="1" applyAlignment="1">
      <alignment vertical="center" wrapText="1"/>
    </xf>
    <xf numFmtId="167" fontId="23" fillId="0" borderId="6" xfId="3" applyFont="1" applyBorder="1" applyAlignment="1">
      <alignment vertical="center"/>
    </xf>
    <xf numFmtId="167" fontId="23" fillId="0" borderId="5" xfId="3" applyFont="1" applyBorder="1" applyAlignment="1">
      <alignment vertical="center"/>
    </xf>
    <xf numFmtId="167" fontId="23" fillId="0" borderId="0" xfId="3" applyFont="1" applyBorder="1" applyAlignment="1">
      <alignment vertical="center"/>
    </xf>
    <xf numFmtId="167" fontId="23" fillId="0" borderId="11" xfId="3" applyFont="1" applyBorder="1" applyAlignment="1">
      <alignment vertical="center"/>
    </xf>
    <xf numFmtId="167" fontId="24" fillId="0" borderId="5" xfId="3" applyFont="1" applyBorder="1" applyAlignment="1">
      <alignment vertical="center"/>
    </xf>
    <xf numFmtId="0" fontId="23" fillId="0" borderId="7" xfId="0" applyFont="1" applyBorder="1" applyAlignment="1">
      <alignment vertical="center" wrapText="1"/>
    </xf>
    <xf numFmtId="0" fontId="23" fillId="0" borderId="9" xfId="0" applyFont="1" applyBorder="1" applyAlignment="1">
      <alignment vertical="center" wrapText="1"/>
    </xf>
    <xf numFmtId="167" fontId="23" fillId="0" borderId="9" xfId="3" applyFont="1" applyBorder="1" applyAlignment="1">
      <alignment vertical="center"/>
    </xf>
    <xf numFmtId="167" fontId="23" fillId="0" borderId="7" xfId="3" applyFont="1" applyBorder="1" applyAlignment="1">
      <alignment vertical="center"/>
    </xf>
    <xf numFmtId="167" fontId="23" fillId="0" borderId="2" xfId="3" applyFont="1" applyBorder="1" applyAlignment="1">
      <alignment vertical="center"/>
    </xf>
    <xf numFmtId="0" fontId="24" fillId="0" borderId="7" xfId="0" applyFont="1" applyBorder="1" applyAlignment="1">
      <alignment wrapText="1"/>
    </xf>
    <xf numFmtId="0" fontId="24" fillId="0" borderId="18" xfId="0" applyFont="1" applyBorder="1" applyAlignment="1">
      <alignment wrapText="1"/>
    </xf>
    <xf numFmtId="167" fontId="24" fillId="0" borderId="16" xfId="3" applyFont="1" applyBorder="1"/>
    <xf numFmtId="167" fontId="24" fillId="0" borderId="18" xfId="3" applyFont="1" applyBorder="1"/>
    <xf numFmtId="167" fontId="24" fillId="0" borderId="17" xfId="3" applyFont="1" applyBorder="1"/>
    <xf numFmtId="167" fontId="24" fillId="0" borderId="28" xfId="3" applyFont="1" applyBorder="1"/>
    <xf numFmtId="167" fontId="24" fillId="0" borderId="31" xfId="3" applyFont="1" applyBorder="1"/>
    <xf numFmtId="167" fontId="24" fillId="0" borderId="30" xfId="3" applyFont="1" applyBorder="1"/>
    <xf numFmtId="167" fontId="23" fillId="0" borderId="5" xfId="0" applyNumberFormat="1" applyFont="1" applyBorder="1"/>
    <xf numFmtId="167" fontId="23" fillId="0" borderId="19" xfId="3" applyFont="1" applyBorder="1"/>
    <xf numFmtId="167" fontId="23" fillId="0" borderId="6" xfId="3" applyFont="1" applyBorder="1"/>
    <xf numFmtId="0" fontId="23" fillId="0" borderId="6" xfId="0" applyFont="1" applyBorder="1" applyAlignment="1">
      <alignment wrapText="1"/>
    </xf>
    <xf numFmtId="167" fontId="23" fillId="0" borderId="5" xfId="3" applyFont="1" applyBorder="1"/>
    <xf numFmtId="41" fontId="23" fillId="0" borderId="6" xfId="28" applyFont="1" applyBorder="1" applyAlignment="1">
      <alignment wrapText="1"/>
    </xf>
    <xf numFmtId="167" fontId="23" fillId="0" borderId="9" xfId="3" applyFont="1" applyBorder="1"/>
    <xf numFmtId="167" fontId="23" fillId="0" borderId="7" xfId="3" applyFont="1" applyBorder="1"/>
    <xf numFmtId="0" fontId="24" fillId="0" borderId="8" xfId="0" applyFont="1" applyBorder="1" applyAlignment="1">
      <alignment wrapText="1"/>
    </xf>
    <xf numFmtId="167" fontId="24" fillId="0" borderId="11" xfId="3" applyFont="1" applyBorder="1"/>
    <xf numFmtId="0" fontId="3" fillId="0" borderId="11" xfId="5" applyFont="1" applyBorder="1"/>
    <xf numFmtId="167" fontId="23" fillId="0" borderId="3" xfId="3" applyFont="1" applyBorder="1"/>
    <xf numFmtId="167" fontId="24" fillId="0" borderId="3" xfId="3" applyFont="1" applyBorder="1"/>
    <xf numFmtId="0" fontId="23" fillId="0" borderId="3" xfId="0" applyFont="1" applyBorder="1" applyAlignment="1">
      <alignment wrapText="1"/>
    </xf>
    <xf numFmtId="41" fontId="3" fillId="0" borderId="0" xfId="28" applyFont="1"/>
    <xf numFmtId="167" fontId="3" fillId="0" borderId="0" xfId="5" applyNumberFormat="1" applyFont="1"/>
    <xf numFmtId="169" fontId="3" fillId="0" borderId="0" xfId="5" applyNumberFormat="1" applyFont="1"/>
    <xf numFmtId="0" fontId="23" fillId="0" borderId="3" xfId="0" applyFont="1" applyBorder="1" applyAlignment="1">
      <alignment vertical="center"/>
    </xf>
    <xf numFmtId="175" fontId="48" fillId="0" borderId="0" xfId="26" applyNumberFormat="1" applyFont="1"/>
    <xf numFmtId="175" fontId="3" fillId="0" borderId="0" xfId="26" applyNumberFormat="1" applyFont="1"/>
    <xf numFmtId="175" fontId="7" fillId="0" borderId="0" xfId="26" applyNumberFormat="1" applyFont="1"/>
    <xf numFmtId="175" fontId="47" fillId="10" borderId="21" xfId="26" applyNumberFormat="1" applyFont="1" applyFill="1" applyBorder="1" applyAlignment="1">
      <alignment horizontal="center" vertical="center" wrapText="1"/>
    </xf>
    <xf numFmtId="175" fontId="47" fillId="8" borderId="21" xfId="26" applyNumberFormat="1" applyFont="1" applyFill="1" applyBorder="1" applyAlignment="1">
      <alignment horizontal="center" vertical="center" wrapText="1"/>
    </xf>
    <xf numFmtId="175" fontId="7" fillId="0" borderId="21" xfId="26" applyNumberFormat="1" applyFont="1" applyBorder="1" applyAlignment="1">
      <alignment horizontal="center" vertical="center" wrapText="1"/>
    </xf>
    <xf numFmtId="175" fontId="47" fillId="9" borderId="21" xfId="26" applyNumberFormat="1" applyFont="1" applyFill="1" applyBorder="1" applyAlignment="1">
      <alignment horizontal="center" vertical="center" wrapText="1"/>
    </xf>
    <xf numFmtId="175" fontId="7" fillId="0" borderId="23" xfId="26" applyNumberFormat="1" applyFont="1" applyBorder="1" applyAlignment="1">
      <alignment horizontal="center" vertical="center" wrapText="1"/>
    </xf>
    <xf numFmtId="175" fontId="3" fillId="0" borderId="0" xfId="51" applyNumberFormat="1" applyFont="1"/>
    <xf numFmtId="175" fontId="3" fillId="13" borderId="0" xfId="26" applyNumberFormat="1" applyFont="1" applyFill="1"/>
    <xf numFmtId="175" fontId="3" fillId="14" borderId="0" xfId="26" applyNumberFormat="1" applyFont="1" applyFill="1"/>
    <xf numFmtId="175" fontId="3" fillId="11" borderId="0" xfId="26" applyNumberFormat="1" applyFont="1" applyFill="1"/>
    <xf numFmtId="175" fontId="7" fillId="0" borderId="25" xfId="26" applyNumberFormat="1" applyFont="1" applyBorder="1"/>
    <xf numFmtId="175" fontId="3" fillId="0" borderId="26" xfId="26" applyNumberFormat="1" applyFont="1" applyBorder="1"/>
    <xf numFmtId="175" fontId="3" fillId="11" borderId="27" xfId="26" applyNumberFormat="1" applyFont="1" applyFill="1" applyBorder="1"/>
    <xf numFmtId="175" fontId="3" fillId="13" borderId="25" xfId="26" applyNumberFormat="1" applyFont="1" applyFill="1" applyBorder="1"/>
    <xf numFmtId="175" fontId="3" fillId="11" borderId="25" xfId="26" applyNumberFormat="1" applyFont="1" applyFill="1" applyBorder="1"/>
    <xf numFmtId="175" fontId="3" fillId="0" borderId="25" xfId="26" applyNumberFormat="1" applyFont="1" applyBorder="1"/>
    <xf numFmtId="175" fontId="47" fillId="8" borderId="21" xfId="26" applyNumberFormat="1" applyFont="1" applyFill="1" applyBorder="1" applyAlignment="1">
      <alignment horizontal="left" vertical="center" wrapText="1"/>
    </xf>
    <xf numFmtId="175" fontId="49" fillId="0" borderId="0" xfId="26" applyNumberFormat="1" applyFont="1"/>
    <xf numFmtId="175" fontId="3" fillId="2" borderId="0" xfId="26" applyNumberFormat="1" applyFont="1" applyFill="1"/>
    <xf numFmtId="175" fontId="7" fillId="0" borderId="0" xfId="26" applyNumberFormat="1" applyFont="1" applyBorder="1"/>
    <xf numFmtId="175" fontId="3" fillId="0" borderId="0" xfId="26" applyNumberFormat="1" applyFont="1" applyBorder="1"/>
    <xf numFmtId="175" fontId="7" fillId="0" borderId="0" xfId="26" applyNumberFormat="1" applyFont="1" applyAlignment="1">
      <alignment horizontal="center"/>
    </xf>
    <xf numFmtId="0" fontId="42" fillId="0" borderId="0" xfId="0" applyFont="1" applyBorder="1" applyAlignment="1"/>
    <xf numFmtId="0" fontId="23" fillId="0" borderId="1" xfId="0" applyFont="1" applyFill="1" applyBorder="1" applyAlignment="1"/>
    <xf numFmtId="175" fontId="3" fillId="0" borderId="29" xfId="26" applyNumberFormat="1" applyFont="1" applyBorder="1"/>
    <xf numFmtId="175" fontId="7" fillId="12" borderId="2" xfId="26" applyNumberFormat="1" applyFont="1" applyFill="1" applyBorder="1"/>
    <xf numFmtId="175" fontId="3" fillId="0" borderId="0" xfId="26" applyNumberFormat="1" applyFont="1" applyAlignment="1">
      <alignment horizontal="center"/>
    </xf>
    <xf numFmtId="175" fontId="7" fillId="5" borderId="0" xfId="26" applyNumberFormat="1" applyFont="1" applyFill="1" applyAlignment="1">
      <alignment horizontal="center"/>
    </xf>
    <xf numFmtId="175" fontId="3" fillId="5" borderId="0" xfId="26" applyNumberFormat="1" applyFont="1" applyFill="1"/>
    <xf numFmtId="175" fontId="7" fillId="5" borderId="0" xfId="26" applyNumberFormat="1" applyFont="1" applyFill="1"/>
    <xf numFmtId="0" fontId="23" fillId="0" borderId="0" xfId="0" applyNumberFormat="1" applyFont="1" applyBorder="1"/>
    <xf numFmtId="0" fontId="26" fillId="0" borderId="0" xfId="8" applyFont="1" applyBorder="1" applyAlignment="1">
      <alignment wrapText="1"/>
    </xf>
    <xf numFmtId="0" fontId="23" fillId="0" borderId="0" xfId="0" quotePrefix="1" applyNumberFormat="1" applyFont="1"/>
    <xf numFmtId="0" fontId="23" fillId="0" borderId="1" xfId="0" applyFont="1" applyBorder="1"/>
    <xf numFmtId="0" fontId="23" fillId="0" borderId="0" xfId="0" applyFont="1" applyBorder="1" applyAlignment="1">
      <alignment vertical="center" wrapText="1"/>
    </xf>
    <xf numFmtId="0" fontId="24" fillId="0" borderId="0" xfId="0" applyFont="1" applyAlignment="1">
      <alignment vertical="center"/>
    </xf>
    <xf numFmtId="0" fontId="42" fillId="0" borderId="0" xfId="0" applyFont="1" applyBorder="1" applyAlignment="1">
      <alignment horizontal="left" vertical="center"/>
    </xf>
    <xf numFmtId="0" fontId="43" fillId="0" borderId="0" xfId="0" applyFont="1" applyAlignment="1">
      <alignment horizontal="center" wrapText="1"/>
    </xf>
    <xf numFmtId="0" fontId="42" fillId="0" borderId="0" xfId="0" applyFont="1" applyAlignment="1">
      <alignment horizontal="center" wrapText="1"/>
    </xf>
    <xf numFmtId="0" fontId="42" fillId="0" borderId="0" xfId="0" applyFont="1" applyAlignment="1">
      <alignment wrapText="1"/>
    </xf>
    <xf numFmtId="0" fontId="42" fillId="0" borderId="0" xfId="0" applyFont="1" applyAlignment="1">
      <alignment vertical="center"/>
    </xf>
    <xf numFmtId="0" fontId="42" fillId="0" borderId="11" xfId="0" applyFont="1" applyBorder="1" applyAlignment="1">
      <alignment vertical="center"/>
    </xf>
    <xf numFmtId="167" fontId="42" fillId="0" borderId="0" xfId="0" applyNumberFormat="1" applyFont="1" applyAlignment="1">
      <alignment vertical="center"/>
    </xf>
    <xf numFmtId="173" fontId="42" fillId="0" borderId="0" xfId="0" applyNumberFormat="1" applyFont="1" applyAlignment="1">
      <alignment vertical="center"/>
    </xf>
    <xf numFmtId="3" fontId="42" fillId="0" borderId="0" xfId="0" applyNumberFormat="1" applyFont="1" applyAlignment="1">
      <alignment vertical="center"/>
    </xf>
    <xf numFmtId="0" fontId="42" fillId="0" borderId="0" xfId="0" applyFont="1" applyBorder="1" applyAlignment="1">
      <alignment wrapText="1"/>
    </xf>
    <xf numFmtId="0" fontId="13"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12" borderId="11" xfId="0" applyFont="1" applyFill="1" applyBorder="1" applyAlignment="1">
      <alignment horizontal="center"/>
    </xf>
    <xf numFmtId="0" fontId="50" fillId="0" borderId="0" xfId="0" applyFont="1" applyAlignment="1">
      <alignment vertical="center"/>
    </xf>
    <xf numFmtId="0" fontId="50" fillId="0" borderId="5" xfId="0" applyFont="1" applyFill="1" applyBorder="1" applyAlignment="1">
      <alignment vertical="center" wrapText="1"/>
    </xf>
    <xf numFmtId="3" fontId="50" fillId="0" borderId="5" xfId="1" applyNumberFormat="1" applyFont="1" applyFill="1" applyBorder="1" applyAlignment="1">
      <alignment vertical="center"/>
    </xf>
    <xf numFmtId="0" fontId="50" fillId="0" borderId="6" xfId="0" applyFont="1" applyFill="1" applyBorder="1" applyAlignment="1">
      <alignment vertical="center" wrapText="1"/>
    </xf>
    <xf numFmtId="171" fontId="50" fillId="0" borderId="5" xfId="0" applyNumberFormat="1" applyFont="1" applyFill="1" applyBorder="1" applyAlignment="1">
      <alignment vertical="center"/>
    </xf>
    <xf numFmtId="0" fontId="50" fillId="12" borderId="11" xfId="0" applyFont="1" applyFill="1" applyBorder="1"/>
    <xf numFmtId="0" fontId="51" fillId="0" borderId="5" xfId="0" applyFont="1" applyFill="1" applyBorder="1" applyAlignment="1">
      <alignment vertical="center" wrapText="1"/>
    </xf>
    <xf numFmtId="167" fontId="51" fillId="0" borderId="5" xfId="3" applyFont="1" applyFill="1" applyBorder="1" applyAlignment="1">
      <alignment vertical="center"/>
    </xf>
    <xf numFmtId="167" fontId="51" fillId="12" borderId="11" xfId="3" applyFont="1" applyFill="1" applyBorder="1" applyAlignment="1">
      <alignment vertical="center"/>
    </xf>
    <xf numFmtId="169" fontId="50" fillId="11" borderId="5" xfId="1" applyNumberFormat="1" applyFont="1" applyFill="1" applyBorder="1" applyAlignment="1">
      <alignment vertical="center"/>
    </xf>
    <xf numFmtId="167" fontId="50" fillId="12" borderId="11" xfId="3" applyFont="1" applyFill="1" applyBorder="1" applyAlignment="1">
      <alignment vertical="center"/>
    </xf>
    <xf numFmtId="41" fontId="50" fillId="0" borderId="5" xfId="28" applyFont="1" applyFill="1" applyBorder="1" applyAlignment="1">
      <alignment vertical="center" wrapText="1"/>
    </xf>
    <xf numFmtId="167" fontId="50" fillId="11" borderId="11" xfId="3" applyFont="1" applyFill="1" applyBorder="1" applyAlignment="1">
      <alignment vertical="center"/>
    </xf>
    <xf numFmtId="169" fontId="50" fillId="11" borderId="11" xfId="1" applyNumberFormat="1" applyFont="1" applyFill="1" applyBorder="1" applyAlignment="1">
      <alignment vertical="center"/>
    </xf>
    <xf numFmtId="167" fontId="50" fillId="0" borderId="5" xfId="3" applyFont="1" applyFill="1" applyBorder="1" applyAlignment="1">
      <alignment vertical="center"/>
    </xf>
    <xf numFmtId="0" fontId="50" fillId="11" borderId="5" xfId="0" applyFont="1" applyFill="1" applyBorder="1" applyAlignment="1">
      <alignment vertical="center"/>
    </xf>
    <xf numFmtId="167" fontId="50" fillId="11" borderId="5" xfId="3" applyFont="1" applyFill="1" applyBorder="1" applyAlignment="1">
      <alignment vertical="center"/>
    </xf>
    <xf numFmtId="169" fontId="50" fillId="11" borderId="5" xfId="1" applyNumberFormat="1" applyFont="1" applyFill="1" applyBorder="1" applyAlignment="1">
      <alignment vertical="center" wrapText="1"/>
    </xf>
    <xf numFmtId="171" fontId="51" fillId="12" borderId="11" xfId="0" applyNumberFormat="1" applyFont="1" applyFill="1" applyBorder="1"/>
    <xf numFmtId="0" fontId="50" fillId="0" borderId="11" xfId="0" applyFont="1" applyFill="1" applyBorder="1" applyAlignment="1">
      <alignment vertical="center" wrapText="1"/>
    </xf>
    <xf numFmtId="167" fontId="50" fillId="11" borderId="5" xfId="3" applyFont="1" applyFill="1" applyBorder="1"/>
    <xf numFmtId="167" fontId="51" fillId="0" borderId="5" xfId="3" applyFont="1" applyFill="1" applyBorder="1"/>
    <xf numFmtId="0" fontId="50" fillId="0" borderId="0" xfId="0" applyFont="1"/>
    <xf numFmtId="167" fontId="51" fillId="11" borderId="5" xfId="3" applyFont="1" applyFill="1" applyBorder="1"/>
    <xf numFmtId="0" fontId="50" fillId="0" borderId="5" xfId="0" applyFont="1" applyFill="1" applyBorder="1"/>
    <xf numFmtId="0" fontId="50" fillId="0" borderId="6" xfId="0" applyFont="1" applyFill="1" applyBorder="1"/>
    <xf numFmtId="0" fontId="50" fillId="12" borderId="11" xfId="0" applyFont="1" applyFill="1" applyBorder="1" applyAlignment="1">
      <alignment vertical="center"/>
    </xf>
    <xf numFmtId="9" fontId="50" fillId="12" borderId="11" xfId="2" applyFont="1" applyFill="1" applyBorder="1" applyAlignment="1">
      <alignment vertical="center"/>
    </xf>
    <xf numFmtId="171" fontId="51" fillId="12" borderId="11" xfId="0" applyNumberFormat="1" applyFont="1" applyFill="1" applyBorder="1" applyAlignment="1">
      <alignment vertical="center"/>
    </xf>
    <xf numFmtId="167" fontId="50" fillId="11" borderId="7" xfId="3" applyFont="1" applyFill="1" applyBorder="1"/>
    <xf numFmtId="167" fontId="51" fillId="0" borderId="7" xfId="3" applyFont="1" applyFill="1" applyBorder="1" applyAlignment="1">
      <alignment vertical="center"/>
    </xf>
    <xf numFmtId="0" fontId="50" fillId="11" borderId="0" xfId="0" applyFont="1" applyFill="1"/>
    <xf numFmtId="0" fontId="50" fillId="0" borderId="0" xfId="0" applyFont="1" applyAlignment="1">
      <alignment wrapText="1"/>
    </xf>
    <xf numFmtId="167" fontId="50" fillId="11" borderId="3" xfId="3" applyFont="1" applyFill="1" applyBorder="1" applyAlignment="1">
      <alignment vertical="center"/>
    </xf>
    <xf numFmtId="9" fontId="50" fillId="0" borderId="0" xfId="2" applyFont="1"/>
    <xf numFmtId="167" fontId="51" fillId="11" borderId="3" xfId="3" applyFont="1" applyFill="1" applyBorder="1" applyAlignment="1">
      <alignment vertical="center"/>
    </xf>
    <xf numFmtId="0" fontId="50" fillId="12" borderId="0" xfId="0" applyFont="1" applyFill="1"/>
    <xf numFmtId="0" fontId="50" fillId="0" borderId="0" xfId="0" applyFont="1" applyFill="1" applyAlignment="1"/>
    <xf numFmtId="0" fontId="50" fillId="5" borderId="0" xfId="0" applyFont="1" applyFill="1"/>
    <xf numFmtId="0" fontId="50" fillId="5" borderId="0" xfId="0" applyFont="1" applyFill="1" applyAlignment="1">
      <alignment wrapText="1"/>
    </xf>
    <xf numFmtId="169" fontId="50" fillId="0" borderId="0" xfId="1" applyNumberFormat="1" applyFont="1" applyAlignment="1">
      <alignment wrapText="1"/>
    </xf>
    <xf numFmtId="167" fontId="50" fillId="0" borderId="0" xfId="0" applyNumberFormat="1" applyFont="1"/>
    <xf numFmtId="169" fontId="50" fillId="0" borderId="0" xfId="0" applyNumberFormat="1" applyFont="1" applyAlignment="1">
      <alignment wrapText="1"/>
    </xf>
    <xf numFmtId="169" fontId="50" fillId="0" borderId="0" xfId="0" applyNumberFormat="1" applyFont="1"/>
    <xf numFmtId="0" fontId="14"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51" fillId="0" borderId="5" xfId="0" applyFont="1" applyFill="1" applyBorder="1"/>
    <xf numFmtId="167" fontId="51" fillId="0" borderId="8" xfId="3" applyFont="1" applyFill="1" applyBorder="1"/>
    <xf numFmtId="0" fontId="51" fillId="0" borderId="6" xfId="0" applyFont="1" applyFill="1" applyBorder="1"/>
    <xf numFmtId="41" fontId="51" fillId="0" borderId="5" xfId="28" applyFont="1" applyFill="1" applyBorder="1"/>
    <xf numFmtId="0" fontId="50" fillId="0" borderId="5" xfId="0" quotePrefix="1" applyFont="1" applyFill="1" applyBorder="1"/>
    <xf numFmtId="41" fontId="50" fillId="0" borderId="6" xfId="28" applyFont="1" applyFill="1" applyBorder="1"/>
    <xf numFmtId="0" fontId="51" fillId="0" borderId="5" xfId="0" quotePrefix="1" applyFont="1" applyFill="1" applyBorder="1"/>
    <xf numFmtId="169" fontId="50" fillId="0" borderId="6" xfId="1" quotePrefix="1" applyNumberFormat="1" applyFont="1" applyFill="1" applyBorder="1"/>
    <xf numFmtId="169" fontId="50" fillId="11" borderId="6" xfId="1" quotePrefix="1" applyNumberFormat="1" applyFont="1" applyFill="1" applyBorder="1"/>
    <xf numFmtId="169" fontId="51" fillId="11" borderId="5" xfId="1" quotePrefix="1" applyNumberFormat="1" applyFont="1" applyFill="1" applyBorder="1"/>
    <xf numFmtId="0" fontId="14" fillId="0" borderId="5" xfId="0" quotePrefix="1" applyFont="1" applyFill="1" applyBorder="1"/>
    <xf numFmtId="41" fontId="50" fillId="0" borderId="6" xfId="28" quotePrefix="1" applyFont="1" applyFill="1" applyBorder="1"/>
    <xf numFmtId="0" fontId="50" fillId="11" borderId="5" xfId="0" applyFont="1" applyFill="1" applyBorder="1"/>
    <xf numFmtId="167" fontId="51" fillId="0" borderId="6" xfId="3" applyFont="1" applyFill="1" applyBorder="1"/>
    <xf numFmtId="167" fontId="50" fillId="0" borderId="6" xfId="3" applyFont="1" applyFill="1" applyBorder="1"/>
    <xf numFmtId="0" fontId="50" fillId="11" borderId="6" xfId="0" applyFont="1" applyFill="1" applyBorder="1"/>
    <xf numFmtId="167" fontId="51" fillId="11" borderId="6" xfId="3" applyFont="1" applyFill="1" applyBorder="1"/>
    <xf numFmtId="167" fontId="51" fillId="11" borderId="5" xfId="0" applyNumberFormat="1" applyFont="1" applyFill="1" applyBorder="1"/>
    <xf numFmtId="167" fontId="51" fillId="0" borderId="5" xfId="0" applyNumberFormat="1" applyFont="1" applyFill="1" applyBorder="1"/>
    <xf numFmtId="0" fontId="14" fillId="0" borderId="5" xfId="0" applyFont="1" applyFill="1" applyBorder="1"/>
    <xf numFmtId="0" fontId="52" fillId="0" borderId="5" xfId="0" applyFont="1" applyFill="1" applyBorder="1"/>
    <xf numFmtId="0" fontId="8" fillId="0" borderId="0" xfId="0" applyFont="1" applyAlignment="1">
      <alignment horizontal="left" vertical="center" wrapText="1"/>
    </xf>
    <xf numFmtId="0" fontId="51" fillId="0" borderId="20" xfId="0" applyFont="1" applyFill="1" applyBorder="1" applyAlignment="1">
      <alignment wrapText="1"/>
    </xf>
    <xf numFmtId="0" fontId="51" fillId="0" borderId="11" xfId="0" applyFont="1" applyFill="1" applyBorder="1" applyAlignment="1">
      <alignment vertical="center" wrapText="1"/>
    </xf>
    <xf numFmtId="0" fontId="50" fillId="0" borderId="20" xfId="0" applyFont="1" applyFill="1" applyBorder="1" applyAlignment="1">
      <alignment wrapText="1"/>
    </xf>
    <xf numFmtId="172" fontId="51" fillId="0" borderId="3" xfId="22" applyNumberFormat="1" applyFont="1" applyFill="1" applyBorder="1" applyAlignment="1">
      <alignment horizontal="center" wrapText="1"/>
    </xf>
    <xf numFmtId="0" fontId="51" fillId="0" borderId="8" xfId="0" applyFont="1" applyFill="1" applyBorder="1" applyAlignment="1">
      <alignment wrapText="1"/>
    </xf>
    <xf numFmtId="167" fontId="50" fillId="0" borderId="11" xfId="3" applyFont="1" applyFill="1" applyBorder="1" applyAlignment="1">
      <alignment vertical="center" wrapText="1"/>
    </xf>
    <xf numFmtId="167" fontId="50" fillId="11" borderId="12" xfId="3" applyFont="1" applyFill="1" applyBorder="1" applyAlignment="1">
      <alignment vertical="center"/>
    </xf>
    <xf numFmtId="167" fontId="50" fillId="0" borderId="7" xfId="3" applyFont="1" applyFill="1" applyBorder="1" applyAlignment="1">
      <alignment vertical="center"/>
    </xf>
    <xf numFmtId="167" fontId="51" fillId="11" borderId="5" xfId="3" applyFont="1" applyFill="1" applyBorder="1" applyAlignment="1">
      <alignment vertical="center"/>
    </xf>
    <xf numFmtId="0" fontId="51" fillId="11" borderId="5" xfId="0" applyFont="1" applyFill="1" applyBorder="1" applyAlignment="1">
      <alignment vertical="center" wrapText="1"/>
    </xf>
    <xf numFmtId="167" fontId="50" fillId="11" borderId="7" xfId="3" applyFont="1" applyFill="1" applyBorder="1" applyAlignment="1">
      <alignment vertical="center" wrapText="1"/>
    </xf>
    <xf numFmtId="167" fontId="50" fillId="0" borderId="7" xfId="3" applyFont="1" applyFill="1" applyBorder="1" applyAlignment="1">
      <alignment vertical="center" wrapText="1"/>
    </xf>
    <xf numFmtId="167" fontId="50" fillId="0" borderId="5" xfId="3" applyFont="1" applyFill="1" applyBorder="1" applyAlignment="1">
      <alignment vertical="center" wrapText="1"/>
    </xf>
    <xf numFmtId="167" fontId="50" fillId="11" borderId="7" xfId="3" applyFont="1" applyFill="1" applyBorder="1" applyAlignment="1">
      <alignment vertical="center"/>
    </xf>
    <xf numFmtId="167" fontId="51" fillId="0" borderId="7" xfId="0" applyNumberFormat="1" applyFont="1" applyFill="1" applyBorder="1" applyAlignment="1">
      <alignment vertical="center" wrapText="1"/>
    </xf>
    <xf numFmtId="0" fontId="51" fillId="0" borderId="12" xfId="0" applyFont="1" applyFill="1" applyBorder="1" applyAlignment="1">
      <alignment vertical="center" wrapText="1"/>
    </xf>
    <xf numFmtId="0" fontId="50" fillId="0" borderId="0" xfId="0" applyFont="1" applyFill="1" applyAlignment="1">
      <alignment wrapText="1"/>
    </xf>
    <xf numFmtId="169" fontId="52" fillId="11" borderId="0" xfId="1" applyNumberFormat="1" applyFont="1" applyFill="1" applyBorder="1" applyAlignment="1">
      <alignment wrapText="1"/>
    </xf>
    <xf numFmtId="167" fontId="54" fillId="0" borderId="0" xfId="0" applyNumberFormat="1" applyFont="1" applyFill="1"/>
    <xf numFmtId="169" fontId="52" fillId="11" borderId="0" xfId="0" applyNumberFormat="1" applyFont="1" applyFill="1" applyBorder="1" applyAlignment="1"/>
    <xf numFmtId="174" fontId="54" fillId="0" borderId="0" xfId="0" applyNumberFormat="1" applyFont="1" applyFill="1"/>
    <xf numFmtId="169" fontId="52" fillId="0" borderId="0" xfId="0" applyNumberFormat="1" applyFont="1" applyBorder="1" applyAlignment="1">
      <alignment wrapText="1"/>
    </xf>
    <xf numFmtId="0" fontId="50" fillId="0" borderId="0" xfId="0" applyFont="1" applyFill="1"/>
    <xf numFmtId="0" fontId="53" fillId="0" borderId="0" xfId="0" applyFont="1" applyFill="1"/>
    <xf numFmtId="0" fontId="42" fillId="0" borderId="0" xfId="0" applyFont="1" applyBorder="1" applyAlignment="1">
      <alignment vertical="center"/>
    </xf>
    <xf numFmtId="0" fontId="23" fillId="0" borderId="3" xfId="0" applyFont="1" applyBorder="1" applyAlignment="1">
      <alignment vertical="top" wrapText="1"/>
    </xf>
    <xf numFmtId="167" fontId="24" fillId="0" borderId="12" xfId="3" applyFont="1" applyBorder="1"/>
    <xf numFmtId="167" fontId="23" fillId="0" borderId="0" xfId="3" applyFont="1" applyBorder="1"/>
    <xf numFmtId="167" fontId="23" fillId="0" borderId="11" xfId="3" applyFont="1" applyBorder="1"/>
    <xf numFmtId="167" fontId="24" fillId="0" borderId="8" xfId="3" applyFont="1" applyBorder="1" applyAlignment="1">
      <alignment vertical="center"/>
    </xf>
    <xf numFmtId="167" fontId="24" fillId="0" borderId="5" xfId="3" applyFont="1" applyBorder="1"/>
    <xf numFmtId="167" fontId="24" fillId="0" borderId="7" xfId="3" applyFont="1" applyBorder="1"/>
    <xf numFmtId="41" fontId="3" fillId="0" borderId="0" xfId="5" applyNumberFormat="1" applyFont="1"/>
    <xf numFmtId="0" fontId="55" fillId="0" borderId="0" xfId="0" applyFont="1"/>
    <xf numFmtId="0" fontId="10" fillId="0" borderId="0" xfId="0" quotePrefix="1" applyFont="1"/>
    <xf numFmtId="169" fontId="23" fillId="0" borderId="3" xfId="1" applyNumberFormat="1" applyFont="1" applyBorder="1"/>
    <xf numFmtId="0" fontId="0" fillId="0" borderId="0" xfId="0"/>
    <xf numFmtId="0" fontId="11" fillId="0" borderId="0" xfId="0" applyFont="1"/>
    <xf numFmtId="0" fontId="10" fillId="0" borderId="0" xfId="0" applyFont="1"/>
    <xf numFmtId="0" fontId="3" fillId="0" borderId="3" xfId="5" applyFont="1" applyBorder="1"/>
    <xf numFmtId="166" fontId="0" fillId="0" borderId="0" xfId="43" applyFont="1"/>
    <xf numFmtId="166" fontId="10" fillId="0" borderId="0" xfId="43" applyFont="1"/>
    <xf numFmtId="166" fontId="0" fillId="3" borderId="0" xfId="43" applyFont="1" applyFill="1"/>
    <xf numFmtId="41" fontId="50" fillId="0" borderId="5" xfId="28" applyFont="1" applyFill="1" applyBorder="1"/>
    <xf numFmtId="169" fontId="50" fillId="0" borderId="5" xfId="1" quotePrefix="1" applyNumberFormat="1" applyFont="1" applyFill="1" applyBorder="1"/>
    <xf numFmtId="169" fontId="51" fillId="0" borderId="5" xfId="1" quotePrefix="1" applyNumberFormat="1" applyFont="1" applyFill="1" applyBorder="1"/>
    <xf numFmtId="175" fontId="3" fillId="48" borderId="0" xfId="26" applyNumberFormat="1" applyFont="1" applyFill="1"/>
    <xf numFmtId="167" fontId="24" fillId="11" borderId="16" xfId="3" applyFont="1" applyFill="1" applyBorder="1"/>
    <xf numFmtId="167" fontId="24" fillId="0" borderId="42" xfId="3" applyFont="1" applyBorder="1"/>
    <xf numFmtId="167" fontId="24" fillId="0" borderId="43" xfId="3" applyFont="1" applyBorder="1"/>
    <xf numFmtId="3" fontId="50" fillId="11" borderId="5" xfId="1" applyNumberFormat="1" applyFont="1" applyFill="1" applyBorder="1" applyAlignment="1">
      <alignment vertical="center"/>
    </xf>
    <xf numFmtId="0" fontId="51" fillId="11" borderId="6" xfId="0" applyFont="1" applyFill="1" applyBorder="1" applyAlignment="1">
      <alignment vertical="center" wrapText="1"/>
    </xf>
    <xf numFmtId="171" fontId="50" fillId="11" borderId="5" xfId="0" applyNumberFormat="1" applyFont="1" applyFill="1" applyBorder="1" applyAlignment="1">
      <alignment vertical="center"/>
    </xf>
    <xf numFmtId="0" fontId="51" fillId="11" borderId="5" xfId="0" applyFont="1" applyFill="1" applyBorder="1" applyAlignment="1">
      <alignment vertical="center"/>
    </xf>
    <xf numFmtId="0" fontId="50" fillId="11" borderId="5" xfId="0" applyFont="1" applyFill="1" applyBorder="1" applyAlignment="1">
      <alignment vertical="center" wrapText="1"/>
    </xf>
    <xf numFmtId="0" fontId="50" fillId="11" borderId="6" xfId="0" applyFont="1" applyFill="1" applyBorder="1" applyAlignment="1">
      <alignment vertical="center" wrapText="1"/>
    </xf>
    <xf numFmtId="169" fontId="50" fillId="11" borderId="6" xfId="1" applyNumberFormat="1" applyFont="1" applyFill="1" applyBorder="1" applyAlignment="1">
      <alignment vertical="center" wrapText="1"/>
    </xf>
    <xf numFmtId="41" fontId="50" fillId="11" borderId="5" xfId="28" applyFont="1" applyFill="1" applyBorder="1" applyAlignment="1">
      <alignment vertical="center" wrapText="1"/>
    </xf>
    <xf numFmtId="0" fontId="50" fillId="11" borderId="0" xfId="0" applyFont="1" applyFill="1" applyAlignment="1">
      <alignment vertical="center"/>
    </xf>
    <xf numFmtId="0" fontId="51" fillId="11" borderId="6" xfId="0" applyFont="1" applyFill="1" applyBorder="1" applyAlignment="1">
      <alignment horizontal="left" vertical="center" wrapText="1"/>
    </xf>
    <xf numFmtId="169" fontId="51" fillId="11" borderId="6" xfId="0" applyNumberFormat="1" applyFont="1" applyFill="1" applyBorder="1" applyAlignment="1">
      <alignment vertical="center"/>
    </xf>
    <xf numFmtId="169" fontId="50" fillId="11" borderId="6" xfId="0" applyNumberFormat="1" applyFont="1" applyFill="1" applyBorder="1" applyAlignment="1">
      <alignment vertical="center"/>
    </xf>
    <xf numFmtId="0" fontId="50" fillId="11" borderId="5" xfId="0" applyFont="1" applyFill="1" applyBorder="1" applyAlignment="1">
      <alignment wrapText="1"/>
    </xf>
    <xf numFmtId="0" fontId="50" fillId="11" borderId="6" xfId="0" applyFont="1" applyFill="1" applyBorder="1" applyAlignment="1">
      <alignment vertical="center"/>
    </xf>
    <xf numFmtId="0" fontId="50" fillId="11" borderId="11" xfId="0" applyFont="1" applyFill="1" applyBorder="1" applyAlignment="1">
      <alignment vertical="center"/>
    </xf>
    <xf numFmtId="0" fontId="50" fillId="11" borderId="11" xfId="0" applyFont="1" applyFill="1" applyBorder="1" applyAlignment="1">
      <alignment vertical="center" wrapText="1"/>
    </xf>
    <xf numFmtId="0" fontId="51" fillId="11" borderId="3" xfId="0" applyFont="1" applyFill="1" applyBorder="1" applyAlignment="1">
      <alignment vertical="center" wrapText="1"/>
    </xf>
    <xf numFmtId="0" fontId="51" fillId="11" borderId="7" xfId="0" applyFont="1" applyFill="1" applyBorder="1" applyAlignment="1">
      <alignment wrapText="1"/>
    </xf>
    <xf numFmtId="171" fontId="51" fillId="11" borderId="7" xfId="0" applyNumberFormat="1" applyFont="1" applyFill="1" applyBorder="1"/>
    <xf numFmtId="0" fontId="51" fillId="11" borderId="5" xfId="0" applyFont="1" applyFill="1" applyBorder="1" applyAlignment="1">
      <alignment wrapText="1"/>
    </xf>
    <xf numFmtId="0" fontId="50" fillId="11" borderId="0" xfId="0" applyFont="1" applyFill="1" applyBorder="1" applyAlignment="1">
      <alignment vertical="center"/>
    </xf>
    <xf numFmtId="0" fontId="51" fillId="11" borderId="6" xfId="0" applyFont="1" applyFill="1" applyBorder="1" applyAlignment="1">
      <alignment wrapText="1"/>
    </xf>
    <xf numFmtId="0" fontId="50" fillId="11" borderId="6" xfId="0" applyFont="1" applyFill="1" applyBorder="1" applyAlignment="1">
      <alignment wrapText="1"/>
    </xf>
    <xf numFmtId="167" fontId="50" fillId="11" borderId="5" xfId="0" applyNumberFormat="1" applyFont="1" applyFill="1" applyBorder="1" applyAlignment="1">
      <alignment wrapText="1"/>
    </xf>
    <xf numFmtId="171" fontId="50" fillId="11" borderId="5" xfId="0" applyNumberFormat="1" applyFont="1" applyFill="1" applyBorder="1"/>
    <xf numFmtId="0" fontId="50" fillId="11" borderId="7" xfId="0" applyFont="1" applyFill="1" applyBorder="1" applyAlignment="1">
      <alignment wrapText="1"/>
    </xf>
    <xf numFmtId="0" fontId="51" fillId="11" borderId="7" xfId="0" applyFont="1" applyFill="1" applyBorder="1" applyAlignment="1">
      <alignment vertical="center" wrapText="1"/>
    </xf>
    <xf numFmtId="0" fontId="51" fillId="11" borderId="9" xfId="0" applyFont="1" applyFill="1" applyBorder="1" applyAlignment="1">
      <alignment vertical="center" wrapText="1"/>
    </xf>
    <xf numFmtId="171" fontId="51" fillId="11" borderId="7" xfId="0" applyNumberFormat="1" applyFont="1" applyFill="1" applyBorder="1" applyAlignment="1">
      <alignment vertical="center"/>
    </xf>
    <xf numFmtId="169" fontId="51" fillId="11" borderId="3" xfId="1" applyNumberFormat="1" applyFont="1" applyFill="1" applyBorder="1" applyAlignment="1">
      <alignment vertical="center" wrapText="1"/>
    </xf>
    <xf numFmtId="167" fontId="51" fillId="11" borderId="7" xfId="3" applyFont="1" applyFill="1" applyBorder="1" applyAlignment="1">
      <alignment vertical="center"/>
    </xf>
    <xf numFmtId="0" fontId="50" fillId="11" borderId="0" xfId="0" applyFont="1" applyFill="1" applyAlignment="1">
      <alignment wrapText="1"/>
    </xf>
    <xf numFmtId="0" fontId="51" fillId="11" borderId="10" xfId="0" applyFont="1" applyFill="1" applyBorder="1" applyAlignment="1">
      <alignment vertical="center" wrapText="1"/>
    </xf>
    <xf numFmtId="0" fontId="51" fillId="11" borderId="3" xfId="0" applyFont="1" applyFill="1" applyBorder="1" applyAlignment="1">
      <alignment horizontal="center" vertical="center" wrapText="1"/>
    </xf>
    <xf numFmtId="0" fontId="50" fillId="11" borderId="3" xfId="0" applyFont="1" applyFill="1" applyBorder="1" applyAlignment="1">
      <alignment vertical="center" wrapText="1"/>
    </xf>
    <xf numFmtId="0" fontId="50" fillId="11" borderId="4" xfId="0" applyFont="1" applyFill="1" applyBorder="1" applyAlignment="1">
      <alignment vertical="center" wrapText="1"/>
    </xf>
    <xf numFmtId="0" fontId="51" fillId="11" borderId="12" xfId="0" applyFont="1" applyFill="1" applyBorder="1" applyAlignment="1">
      <alignment vertical="center" wrapText="1"/>
    </xf>
    <xf numFmtId="41" fontId="50" fillId="11" borderId="5" xfId="28" applyFont="1" applyFill="1" applyBorder="1" applyAlignment="1">
      <alignment vertical="center"/>
    </xf>
    <xf numFmtId="169" fontId="13" fillId="11" borderId="3" xfId="1" applyNumberFormat="1" applyFont="1" applyFill="1" applyBorder="1" applyAlignment="1">
      <alignment horizontal="left" vertical="center" wrapText="1"/>
    </xf>
    <xf numFmtId="0" fontId="45" fillId="0" borderId="0" xfId="0" applyFont="1" applyFill="1" applyBorder="1"/>
    <xf numFmtId="0" fontId="46" fillId="0" borderId="0" xfId="0" quotePrefix="1" applyFont="1" applyFill="1" applyBorder="1"/>
    <xf numFmtId="0" fontId="46" fillId="0" borderId="0" xfId="0" applyFont="1" applyFill="1" applyBorder="1"/>
    <xf numFmtId="169" fontId="50" fillId="11" borderId="0" xfId="1" applyNumberFormat="1" applyFont="1" applyFill="1" applyBorder="1" applyAlignment="1">
      <alignment vertical="center" wrapText="1"/>
    </xf>
    <xf numFmtId="0" fontId="50" fillId="11" borderId="5" xfId="0" applyFont="1" applyFill="1" applyBorder="1" applyAlignment="1">
      <alignment vertical="top" wrapText="1"/>
    </xf>
    <xf numFmtId="0" fontId="15" fillId="0" borderId="0" xfId="0" applyFont="1"/>
    <xf numFmtId="0" fontId="0" fillId="0" borderId="0" xfId="0" applyAlignment="1">
      <alignment horizontal="justify" vertical="center"/>
    </xf>
    <xf numFmtId="0" fontId="72"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horizontal="justify" vertical="center"/>
    </xf>
    <xf numFmtId="0" fontId="72" fillId="0" borderId="0" xfId="0" applyFont="1" applyAlignment="1">
      <alignment horizontal="center" vertical="center"/>
    </xf>
    <xf numFmtId="0" fontId="0" fillId="0" borderId="0" xfId="0" applyAlignment="1">
      <alignment horizontal="center"/>
    </xf>
    <xf numFmtId="0" fontId="72" fillId="0" borderId="0" xfId="0" applyFont="1" applyAlignment="1">
      <alignment horizontal="left" vertical="top"/>
    </xf>
    <xf numFmtId="0" fontId="43" fillId="0" borderId="0" xfId="0" applyFont="1" applyAlignment="1">
      <alignment horizontal="justify" vertical="center"/>
    </xf>
    <xf numFmtId="0" fontId="23" fillId="0" borderId="0" xfId="0" applyFont="1" applyAlignment="1">
      <alignment horizontal="left" vertical="top"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7" fillId="0" borderId="0" xfId="0" applyFont="1" applyAlignment="1">
      <alignment horizontal="center" vertical="center" wrapText="1"/>
    </xf>
    <xf numFmtId="4" fontId="26" fillId="0" borderId="0" xfId="0" applyNumberFormat="1" applyFont="1" applyAlignment="1">
      <alignment horizontal="righ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6" fillId="0" borderId="0" xfId="0" applyFont="1" applyAlignment="1">
      <alignment vertical="center" wrapText="1"/>
    </xf>
    <xf numFmtId="0" fontId="27" fillId="0" borderId="2" xfId="0" applyFont="1" applyBorder="1" applyAlignment="1">
      <alignment horizontal="center" vertical="center" wrapText="1"/>
    </xf>
    <xf numFmtId="4" fontId="26" fillId="0" borderId="0" xfId="0" applyNumberFormat="1" applyFont="1" applyBorder="1" applyAlignment="1">
      <alignment horizontal="right" vertical="center" wrapText="1"/>
    </xf>
    <xf numFmtId="0" fontId="26" fillId="0" borderId="0" xfId="0" applyFont="1" applyBorder="1" applyAlignment="1">
      <alignment horizontal="right" vertical="center" wrapText="1"/>
    </xf>
    <xf numFmtId="0" fontId="27" fillId="0" borderId="0" xfId="0" applyFont="1" applyBorder="1" applyAlignment="1">
      <alignment vertical="center" wrapText="1"/>
    </xf>
    <xf numFmtId="0" fontId="29" fillId="0" borderId="11" xfId="0" applyFont="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horizontal="right" vertical="center"/>
    </xf>
    <xf numFmtId="4" fontId="29" fillId="0" borderId="0" xfId="0" applyNumberFormat="1" applyFont="1" applyBorder="1" applyAlignment="1">
      <alignment horizontal="right" vertical="center"/>
    </xf>
    <xf numFmtId="3" fontId="29" fillId="0" borderId="0" xfId="0" applyNumberFormat="1" applyFont="1" applyBorder="1" applyAlignment="1">
      <alignment horizontal="right" vertical="center"/>
    </xf>
    <xf numFmtId="0" fontId="29" fillId="0" borderId="11" xfId="0" applyFont="1" applyBorder="1" applyAlignment="1">
      <alignment vertical="center"/>
    </xf>
    <xf numFmtId="3" fontId="29" fillId="0" borderId="6" xfId="0" applyNumberFormat="1" applyFont="1" applyBorder="1" applyAlignment="1">
      <alignment horizontal="right" vertical="center"/>
    </xf>
    <xf numFmtId="0" fontId="29" fillId="0" borderId="12" xfId="0" applyFont="1" applyBorder="1" applyAlignment="1">
      <alignment vertical="center" wrapText="1"/>
    </xf>
    <xf numFmtId="0" fontId="29" fillId="0" borderId="2" xfId="0" applyFont="1" applyBorder="1" applyAlignment="1">
      <alignment horizontal="center" vertical="center"/>
    </xf>
    <xf numFmtId="4" fontId="29" fillId="0" borderId="2" xfId="0" applyNumberFormat="1" applyFont="1" applyBorder="1" applyAlignment="1">
      <alignment horizontal="right" vertical="center"/>
    </xf>
    <xf numFmtId="3" fontId="29" fillId="0" borderId="2" xfId="0" applyNumberFormat="1" applyFont="1" applyBorder="1" applyAlignment="1">
      <alignment horizontal="right" vertical="center"/>
    </xf>
    <xf numFmtId="0" fontId="28" fillId="0" borderId="12" xfId="0" applyFont="1" applyBorder="1" applyAlignment="1">
      <alignment vertical="center" wrapText="1"/>
    </xf>
    <xf numFmtId="0" fontId="28" fillId="0" borderId="2" xfId="0" applyFont="1" applyBorder="1" applyAlignment="1">
      <alignment vertical="center" wrapText="1"/>
    </xf>
    <xf numFmtId="0" fontId="28" fillId="0" borderId="9" xfId="0" applyFont="1" applyBorder="1" applyAlignment="1">
      <alignment vertical="center" wrapText="1"/>
    </xf>
    <xf numFmtId="0" fontId="29" fillId="0" borderId="2" xfId="0" applyFont="1" applyBorder="1" applyAlignment="1">
      <alignment horizontal="right" vertical="center"/>
    </xf>
    <xf numFmtId="0" fontId="28" fillId="0" borderId="10" xfId="0" applyFont="1" applyBorder="1" applyAlignment="1">
      <alignment vertical="center"/>
    </xf>
    <xf numFmtId="0" fontId="28" fillId="0" borderId="13" xfId="0" applyFont="1" applyBorder="1" applyAlignment="1">
      <alignment horizontal="center" vertical="center" wrapText="1"/>
    </xf>
    <xf numFmtId="0" fontId="29" fillId="0" borderId="12" xfId="0" applyFont="1" applyBorder="1" applyAlignment="1">
      <alignment vertical="center"/>
    </xf>
    <xf numFmtId="0" fontId="28" fillId="0" borderId="10" xfId="0" applyFont="1" applyBorder="1" applyAlignment="1">
      <alignment vertical="center" wrapText="1"/>
    </xf>
    <xf numFmtId="0" fontId="28" fillId="0" borderId="13" xfId="0" applyFont="1" applyBorder="1" applyAlignment="1">
      <alignment vertical="center" wrapText="1"/>
    </xf>
    <xf numFmtId="0" fontId="28" fillId="0" borderId="4" xfId="0" applyFont="1" applyBorder="1" applyAlignment="1">
      <alignment vertical="center" wrapText="1"/>
    </xf>
    <xf numFmtId="0" fontId="28" fillId="0" borderId="13" xfId="0" applyFont="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xf>
    <xf numFmtId="0" fontId="29" fillId="0" borderId="2" xfId="0" applyFont="1" applyBorder="1" applyAlignment="1">
      <alignment vertical="center"/>
    </xf>
    <xf numFmtId="0" fontId="29" fillId="0" borderId="2" xfId="0" applyFont="1" applyBorder="1" applyAlignment="1">
      <alignment vertical="center" wrapText="1"/>
    </xf>
    <xf numFmtId="3" fontId="26" fillId="0" borderId="3" xfId="0" applyNumberFormat="1" applyFont="1" applyBorder="1" applyAlignment="1">
      <alignment horizontal="right" vertical="center"/>
    </xf>
    <xf numFmtId="0" fontId="27" fillId="0" borderId="3" xfId="0" applyFont="1" applyBorder="1" applyAlignment="1">
      <alignment vertical="center"/>
    </xf>
    <xf numFmtId="3" fontId="27" fillId="0" borderId="3" xfId="0" applyNumberFormat="1" applyFont="1" applyBorder="1" applyAlignment="1">
      <alignment horizontal="right" vertical="center"/>
    </xf>
    <xf numFmtId="0" fontId="28" fillId="0" borderId="3" xfId="0" applyFont="1" applyBorder="1" applyAlignment="1">
      <alignment horizontal="center" vertical="center" wrapText="1"/>
    </xf>
    <xf numFmtId="0" fontId="29" fillId="0" borderId="3" xfId="0" applyFont="1" applyBorder="1" applyAlignment="1">
      <alignment vertical="center" wrapText="1"/>
    </xf>
    <xf numFmtId="3" fontId="29" fillId="0" borderId="3" xfId="0" applyNumberFormat="1" applyFont="1" applyBorder="1" applyAlignment="1">
      <alignment horizontal="right" vertical="center"/>
    </xf>
    <xf numFmtId="0" fontId="28" fillId="0" borderId="3" xfId="0" applyFont="1" applyBorder="1" applyAlignment="1">
      <alignment vertical="center"/>
    </xf>
    <xf numFmtId="0" fontId="29" fillId="0" borderId="3" xfId="0" applyFont="1" applyBorder="1" applyAlignment="1">
      <alignment horizontal="center" vertical="center"/>
    </xf>
    <xf numFmtId="3" fontId="26" fillId="16" borderId="6" xfId="0" applyNumberFormat="1" applyFont="1" applyFill="1" applyBorder="1" applyAlignment="1">
      <alignment horizontal="right" vertical="center"/>
    </xf>
    <xf numFmtId="0" fontId="26" fillId="16" borderId="6" xfId="0" applyFont="1" applyFill="1" applyBorder="1" applyAlignment="1">
      <alignment horizontal="right" vertical="center"/>
    </xf>
    <xf numFmtId="3" fontId="27" fillId="16" borderId="9" xfId="0" applyNumberFormat="1" applyFont="1" applyFill="1" applyBorder="1" applyAlignment="1">
      <alignment horizontal="right" vertical="center"/>
    </xf>
    <xf numFmtId="3" fontId="26" fillId="16" borderId="0" xfId="0" applyNumberFormat="1" applyFont="1" applyFill="1" applyBorder="1" applyAlignment="1">
      <alignment horizontal="right" vertical="center"/>
    </xf>
    <xf numFmtId="0" fontId="27" fillId="16" borderId="0" xfId="0" applyFont="1" applyFill="1" applyBorder="1" applyAlignment="1">
      <alignment horizontal="right" vertical="center"/>
    </xf>
    <xf numFmtId="0" fontId="26" fillId="16" borderId="0" xfId="0" applyFont="1" applyFill="1" applyBorder="1" applyAlignment="1">
      <alignment horizontal="right" vertical="center"/>
    </xf>
    <xf numFmtId="3" fontId="26" fillId="16" borderId="0" xfId="0" applyNumberFormat="1" applyFont="1" applyFill="1" applyBorder="1" applyAlignment="1">
      <alignment vertical="center"/>
    </xf>
    <xf numFmtId="0" fontId="29" fillId="49" borderId="3" xfId="0" applyFont="1" applyFill="1" applyBorder="1" applyAlignment="1">
      <alignment horizontal="center" vertical="center" wrapText="1"/>
    </xf>
    <xf numFmtId="0" fontId="29" fillId="49" borderId="3" xfId="0" applyFont="1" applyFill="1" applyBorder="1" applyAlignment="1">
      <alignment horizontal="center" vertical="center"/>
    </xf>
    <xf numFmtId="0" fontId="29" fillId="16" borderId="3" xfId="0" applyFont="1" applyFill="1" applyBorder="1" applyAlignment="1">
      <alignment horizontal="right" vertical="center"/>
    </xf>
    <xf numFmtId="0" fontId="28" fillId="16" borderId="3" xfId="0" applyFont="1" applyFill="1" applyBorder="1" applyAlignment="1">
      <alignment horizontal="right" vertical="center"/>
    </xf>
    <xf numFmtId="0" fontId="29" fillId="16" borderId="3" xfId="0" applyFont="1" applyFill="1" applyBorder="1" applyAlignment="1">
      <alignment horizontal="center" vertical="center"/>
    </xf>
    <xf numFmtId="0" fontId="27" fillId="16" borderId="3" xfId="0" applyFont="1" applyFill="1" applyBorder="1" applyAlignment="1">
      <alignment vertical="center"/>
    </xf>
    <xf numFmtId="0" fontId="0" fillId="0" borderId="3" xfId="0" applyBorder="1"/>
    <xf numFmtId="0" fontId="27" fillId="16" borderId="3" xfId="0" applyFont="1" applyFill="1" applyBorder="1" applyAlignment="1">
      <alignment horizontal="center" vertical="center"/>
    </xf>
    <xf numFmtId="0" fontId="27" fillId="16" borderId="3" xfId="0" applyFont="1" applyFill="1" applyBorder="1" applyAlignment="1">
      <alignment horizontal="center" vertical="center" wrapText="1"/>
    </xf>
    <xf numFmtId="0" fontId="26" fillId="16" borderId="3" xfId="0" applyFont="1" applyFill="1" applyBorder="1" applyAlignment="1">
      <alignment horizontal="right" vertical="center"/>
    </xf>
    <xf numFmtId="0" fontId="51" fillId="0" borderId="0" xfId="0" applyFont="1" applyAlignment="1">
      <alignment horizontal="justify" vertical="center"/>
    </xf>
    <xf numFmtId="0" fontId="24" fillId="16" borderId="3" xfId="0" applyFont="1" applyFill="1" applyBorder="1" applyAlignment="1">
      <alignment horizontal="center" vertical="center"/>
    </xf>
    <xf numFmtId="0" fontId="26" fillId="16" borderId="3" xfId="0" applyFont="1" applyFill="1" applyBorder="1" applyAlignment="1">
      <alignment vertical="center"/>
    </xf>
    <xf numFmtId="0" fontId="26" fillId="16" borderId="3" xfId="0" applyFont="1" applyFill="1" applyBorder="1" applyAlignment="1">
      <alignment vertical="center" wrapText="1"/>
    </xf>
    <xf numFmtId="3" fontId="26" fillId="16" borderId="3" xfId="0" applyNumberFormat="1" applyFont="1" applyFill="1" applyBorder="1" applyAlignment="1">
      <alignment horizontal="right" vertical="center"/>
    </xf>
    <xf numFmtId="0" fontId="26" fillId="0" borderId="3" xfId="0" applyFont="1" applyBorder="1" applyAlignment="1">
      <alignment vertical="center"/>
    </xf>
    <xf numFmtId="3" fontId="24" fillId="16" borderId="3" xfId="0" applyNumberFormat="1" applyFont="1" applyFill="1" applyBorder="1" applyAlignment="1">
      <alignment horizontal="right" vertical="center"/>
    </xf>
    <xf numFmtId="3" fontId="23" fillId="16" borderId="3" xfId="0" applyNumberFormat="1" applyFont="1" applyFill="1" applyBorder="1" applyAlignment="1">
      <alignment horizontal="right" vertical="center"/>
    </xf>
    <xf numFmtId="177" fontId="24" fillId="0" borderId="3" xfId="0" applyNumberFormat="1" applyFont="1" applyBorder="1" applyAlignment="1">
      <alignment horizontal="right" vertical="center"/>
    </xf>
    <xf numFmtId="0" fontId="24" fillId="16" borderId="3" xfId="0" applyFont="1" applyFill="1" applyBorder="1" applyAlignment="1">
      <alignment horizontal="center" vertical="center" wrapText="1"/>
    </xf>
    <xf numFmtId="0" fontId="23" fillId="16" borderId="3" xfId="0" applyFont="1" applyFill="1" applyBorder="1" applyAlignment="1">
      <alignment vertical="center"/>
    </xf>
    <xf numFmtId="0" fontId="23" fillId="16" borderId="3" xfId="0" applyFont="1" applyFill="1" applyBorder="1" applyAlignment="1">
      <alignment horizontal="right" vertical="center"/>
    </xf>
    <xf numFmtId="0" fontId="27" fillId="16" borderId="3" xfId="0" applyFont="1" applyFill="1" applyBorder="1" applyAlignment="1">
      <alignment horizontal="right" vertical="center"/>
    </xf>
    <xf numFmtId="3" fontId="27" fillId="16" borderId="3" xfId="0" applyNumberFormat="1" applyFont="1" applyFill="1" applyBorder="1" applyAlignment="1">
      <alignment horizontal="right" vertical="center"/>
    </xf>
    <xf numFmtId="0" fontId="27" fillId="16" borderId="9" xfId="0" applyFont="1" applyFill="1" applyBorder="1" applyAlignment="1">
      <alignment horizontal="right" vertical="center"/>
    </xf>
    <xf numFmtId="0" fontId="26" fillId="16" borderId="9" xfId="0" applyFont="1" applyFill="1" applyBorder="1" applyAlignment="1">
      <alignment horizontal="right" vertical="center"/>
    </xf>
    <xf numFmtId="0" fontId="27" fillId="16" borderId="10" xfId="0" applyFont="1" applyFill="1" applyBorder="1" applyAlignment="1">
      <alignment vertical="center"/>
    </xf>
    <xf numFmtId="0" fontId="24" fillId="16" borderId="4" xfId="0" applyFont="1" applyFill="1" applyBorder="1" applyAlignment="1">
      <alignment horizontal="center" vertical="center"/>
    </xf>
    <xf numFmtId="0" fontId="23" fillId="16" borderId="5" xfId="0" applyFont="1" applyFill="1" applyBorder="1" applyAlignment="1">
      <alignment vertical="center"/>
    </xf>
    <xf numFmtId="0" fontId="23" fillId="16" borderId="7" xfId="0" applyFont="1" applyFill="1" applyBorder="1" applyAlignment="1">
      <alignment vertical="center"/>
    </xf>
    <xf numFmtId="0" fontId="27" fillId="16" borderId="7" xfId="0" applyFont="1" applyFill="1" applyBorder="1" applyAlignment="1">
      <alignment vertical="center" wrapText="1"/>
    </xf>
    <xf numFmtId="0" fontId="24" fillId="0" borderId="0" xfId="0" applyFont="1" applyAlignment="1">
      <alignment horizontal="left" vertical="center" indent="2"/>
    </xf>
    <xf numFmtId="0" fontId="26" fillId="16" borderId="3" xfId="0" applyFont="1" applyFill="1" applyBorder="1" applyAlignment="1">
      <alignment horizontal="center" vertical="center"/>
    </xf>
    <xf numFmtId="0" fontId="27" fillId="16" borderId="3" xfId="0" applyFont="1" applyFill="1" applyBorder="1" applyAlignment="1">
      <alignment vertical="center" wrapText="1"/>
    </xf>
    <xf numFmtId="0" fontId="24" fillId="0" borderId="0" xfId="0" applyFont="1" applyAlignment="1">
      <alignment horizontal="left" vertical="top"/>
    </xf>
    <xf numFmtId="14" fontId="26" fillId="16" borderId="3" xfId="0" applyNumberFormat="1" applyFont="1" applyFill="1" applyBorder="1" applyAlignment="1">
      <alignment horizontal="right" vertical="center"/>
    </xf>
    <xf numFmtId="0" fontId="26" fillId="16" borderId="9" xfId="0" applyFont="1" applyFill="1" applyBorder="1" applyAlignment="1">
      <alignment horizontal="center" vertical="center"/>
    </xf>
    <xf numFmtId="0" fontId="27" fillId="16" borderId="9" xfId="0" applyFont="1" applyFill="1" applyBorder="1" applyAlignment="1">
      <alignment horizontal="center" vertical="center"/>
    </xf>
    <xf numFmtId="0" fontId="24" fillId="0" borderId="0" xfId="0" applyFont="1" applyAlignment="1">
      <alignment horizontal="left" vertical="center"/>
    </xf>
    <xf numFmtId="0" fontId="26" fillId="0" borderId="3" xfId="0" applyFont="1" applyBorder="1" applyAlignment="1">
      <alignment horizontal="center" vertical="center" wrapText="1"/>
    </xf>
    <xf numFmtId="3" fontId="26" fillId="0" borderId="3" xfId="0" applyNumberFormat="1" applyFont="1" applyBorder="1" applyAlignment="1">
      <alignment horizontal="right" vertical="center" wrapText="1"/>
    </xf>
    <xf numFmtId="0" fontId="27" fillId="0" borderId="3" xfId="0" applyFont="1" applyBorder="1" applyAlignment="1">
      <alignment vertical="center" wrapText="1"/>
    </xf>
    <xf numFmtId="3" fontId="27" fillId="0" borderId="3" xfId="0" applyNumberFormat="1" applyFont="1" applyBorder="1" applyAlignment="1">
      <alignment horizontal="right" vertical="center" wrapText="1"/>
    </xf>
    <xf numFmtId="0" fontId="23" fillId="0" borderId="0" xfId="0" applyFont="1" applyAlignment="1">
      <alignment horizontal="left" vertical="center"/>
    </xf>
    <xf numFmtId="3" fontId="26" fillId="0" borderId="0" xfId="0" applyNumberFormat="1" applyFont="1" applyBorder="1" applyAlignment="1">
      <alignment horizontal="right" vertical="center"/>
    </xf>
    <xf numFmtId="0" fontId="26" fillId="0" borderId="11" xfId="0" applyFont="1" applyBorder="1" applyAlignment="1">
      <alignment vertical="center"/>
    </xf>
    <xf numFmtId="3" fontId="27" fillId="0" borderId="2" xfId="0" applyNumberFormat="1" applyFont="1" applyBorder="1" applyAlignment="1">
      <alignment horizontal="right" vertical="center"/>
    </xf>
    <xf numFmtId="0" fontId="74" fillId="0" borderId="13" xfId="0" applyFont="1" applyBorder="1" applyAlignment="1">
      <alignment horizontal="center" vertical="center"/>
    </xf>
    <xf numFmtId="0" fontId="74" fillId="0" borderId="3" xfId="0" applyFont="1" applyBorder="1" applyAlignment="1">
      <alignment vertical="center"/>
    </xf>
    <xf numFmtId="0" fontId="27" fillId="16" borderId="13" xfId="0" applyFont="1" applyFill="1" applyBorder="1" applyAlignment="1">
      <alignment vertical="center"/>
    </xf>
    <xf numFmtId="0" fontId="27" fillId="16" borderId="4" xfId="0" applyFont="1" applyFill="1" applyBorder="1" applyAlignment="1">
      <alignment vertical="center"/>
    </xf>
    <xf numFmtId="0" fontId="27" fillId="16" borderId="20" xfId="0" applyFont="1" applyFill="1" applyBorder="1" applyAlignment="1">
      <alignment vertical="center"/>
    </xf>
    <xf numFmtId="0" fontId="27" fillId="16" borderId="15" xfId="0" applyFont="1" applyFill="1" applyBorder="1" applyAlignment="1">
      <alignment vertical="center"/>
    </xf>
    <xf numFmtId="0" fontId="27" fillId="16" borderId="14" xfId="0" applyFont="1" applyFill="1" applyBorder="1" applyAlignment="1">
      <alignment vertical="center"/>
    </xf>
    <xf numFmtId="3" fontId="26" fillId="16" borderId="4" xfId="0" applyNumberFormat="1" applyFont="1" applyFill="1" applyBorder="1" applyAlignment="1">
      <alignment horizontal="right" vertical="center"/>
    </xf>
    <xf numFmtId="0" fontId="26" fillId="0" borderId="0" xfId="0" applyFont="1" applyAlignment="1">
      <alignment horizontal="justify" vertical="center"/>
    </xf>
    <xf numFmtId="0" fontId="27" fillId="0" borderId="0" xfId="0" applyFont="1" applyAlignment="1">
      <alignment horizontal="justify" vertical="center"/>
    </xf>
    <xf numFmtId="0" fontId="76" fillId="0" borderId="0" xfId="0" applyFont="1" applyAlignment="1">
      <alignment horizontal="justify" vertical="center"/>
    </xf>
    <xf numFmtId="0" fontId="56" fillId="0" borderId="0" xfId="0" applyFont="1" applyAlignment="1">
      <alignment vertical="center"/>
    </xf>
    <xf numFmtId="0" fontId="28" fillId="0" borderId="2" xfId="0" applyFont="1" applyBorder="1" applyAlignment="1">
      <alignment horizontal="center" vertical="center"/>
    </xf>
    <xf numFmtId="3" fontId="28" fillId="0" borderId="32" xfId="0" applyNumberFormat="1" applyFont="1" applyBorder="1" applyAlignment="1">
      <alignment horizontal="right" vertical="center"/>
    </xf>
    <xf numFmtId="0" fontId="80" fillId="0" borderId="0" xfId="0" applyFont="1" applyAlignment="1">
      <alignment vertical="center"/>
    </xf>
    <xf numFmtId="0" fontId="81" fillId="0" borderId="0" xfId="0" applyFont="1" applyAlignment="1">
      <alignment vertical="center"/>
    </xf>
    <xf numFmtId="0" fontId="79" fillId="0" borderId="0" xfId="0" applyFont="1" applyAlignment="1">
      <alignment horizontal="center" vertical="center"/>
    </xf>
    <xf numFmtId="0" fontId="82" fillId="0" borderId="0" xfId="0" applyFont="1" applyAlignment="1">
      <alignment horizontal="center"/>
    </xf>
    <xf numFmtId="0" fontId="42" fillId="0" borderId="0" xfId="0" applyFont="1" applyAlignment="1">
      <alignment horizontal="center" vertical="center"/>
    </xf>
    <xf numFmtId="0" fontId="23" fillId="0" borderId="0" xfId="0" applyFont="1" applyAlignment="1">
      <alignment horizontal="left" vertical="center" indent="5"/>
    </xf>
    <xf numFmtId="0" fontId="24" fillId="0" borderId="0" xfId="0" applyFont="1" applyAlignment="1">
      <alignment horizontal="left" vertical="center" indent="4"/>
    </xf>
    <xf numFmtId="0" fontId="23" fillId="0" borderId="0" xfId="0" applyFont="1" applyAlignment="1">
      <alignment horizontal="left" vertical="center" indent="4"/>
    </xf>
    <xf numFmtId="0" fontId="25" fillId="0" borderId="0" xfId="0" applyFont="1" applyAlignment="1">
      <alignment vertical="center"/>
    </xf>
    <xf numFmtId="0" fontId="72" fillId="0" borderId="0" xfId="0" applyFont="1" applyAlignment="1">
      <alignment horizontal="left" vertical="center"/>
    </xf>
    <xf numFmtId="0" fontId="0" fillId="0" borderId="0" xfId="0" applyAlignment="1">
      <alignment horizontal="left"/>
    </xf>
    <xf numFmtId="0" fontId="83" fillId="0" borderId="0" xfId="0" applyFont="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wrapText="1"/>
    </xf>
    <xf numFmtId="0" fontId="28" fillId="0" borderId="3" xfId="0" applyFont="1" applyBorder="1" applyAlignment="1">
      <alignment horizontal="left" vertical="center" wrapText="1"/>
    </xf>
    <xf numFmtId="0" fontId="29" fillId="0" borderId="3" xfId="0" applyFont="1" applyBorder="1" applyAlignment="1">
      <alignment horizontal="left" vertical="center"/>
    </xf>
    <xf numFmtId="0" fontId="29" fillId="0" borderId="3" xfId="0" applyFont="1" applyBorder="1" applyAlignment="1">
      <alignment vertical="center"/>
    </xf>
    <xf numFmtId="3" fontId="29" fillId="0" borderId="3" xfId="0" applyNumberFormat="1" applyFont="1" applyBorder="1" applyAlignment="1">
      <alignment horizontal="center" vertical="center"/>
    </xf>
    <xf numFmtId="3" fontId="29" fillId="0" borderId="3" xfId="0" applyNumberFormat="1" applyFont="1" applyBorder="1" applyAlignment="1">
      <alignment horizontal="right" vertical="center" wrapText="1"/>
    </xf>
    <xf numFmtId="3" fontId="28" fillId="0" borderId="3" xfId="0" applyNumberFormat="1" applyFont="1" applyBorder="1" applyAlignment="1">
      <alignment horizontal="center" vertical="center"/>
    </xf>
    <xf numFmtId="9" fontId="28" fillId="0" borderId="3" xfId="0" applyNumberFormat="1" applyFont="1" applyBorder="1" applyAlignment="1">
      <alignment horizontal="right" vertical="center"/>
    </xf>
    <xf numFmtId="0" fontId="83" fillId="0" borderId="0" xfId="0" applyFont="1" applyAlignment="1">
      <alignment vertical="center"/>
    </xf>
    <xf numFmtId="0" fontId="85" fillId="0" borderId="0" xfId="0" applyFont="1" applyAlignment="1">
      <alignment vertical="center"/>
    </xf>
    <xf numFmtId="0" fontId="10" fillId="0" borderId="0" xfId="0" applyFont="1" applyAlignment="1">
      <alignment horizontal="center"/>
    </xf>
    <xf numFmtId="0" fontId="24" fillId="0" borderId="0" xfId="0" applyFont="1" applyAlignment="1">
      <alignment vertical="center" wrapText="1"/>
    </xf>
    <xf numFmtId="0" fontId="53" fillId="0" borderId="0" xfId="0" applyFont="1" applyFill="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xf>
    <xf numFmtId="0" fontId="86" fillId="11" borderId="6" xfId="0" applyFont="1" applyFill="1" applyBorder="1" applyAlignment="1">
      <alignment vertical="center" wrapText="1"/>
    </xf>
    <xf numFmtId="169" fontId="86" fillId="11" borderId="5" xfId="0" applyNumberFormat="1" applyFont="1" applyFill="1" applyBorder="1" applyAlignment="1">
      <alignment vertical="center" wrapText="1"/>
    </xf>
    <xf numFmtId="41" fontId="86" fillId="11" borderId="5" xfId="28" applyFont="1" applyFill="1" applyBorder="1" applyAlignment="1">
      <alignment vertical="center" wrapText="1"/>
    </xf>
    <xf numFmtId="0" fontId="54" fillId="11" borderId="5" xfId="0" applyFont="1" applyFill="1" applyBorder="1" applyAlignment="1">
      <alignment vertical="center"/>
    </xf>
    <xf numFmtId="169" fontId="54" fillId="11" borderId="6" xfId="1" applyNumberFormat="1" applyFont="1" applyFill="1" applyBorder="1" applyAlignment="1">
      <alignment vertical="center" wrapText="1"/>
    </xf>
    <xf numFmtId="41" fontId="54" fillId="11" borderId="5" xfId="28" applyFont="1" applyFill="1" applyBorder="1" applyAlignment="1">
      <alignment vertical="center"/>
    </xf>
    <xf numFmtId="170" fontId="44" fillId="0" borderId="0" xfId="4" applyNumberFormat="1" applyFont="1" applyFill="1" applyBorder="1" applyAlignment="1" applyProtection="1">
      <alignment horizontal="left"/>
    </xf>
    <xf numFmtId="0" fontId="53" fillId="0" borderId="0" xfId="0" applyFont="1" applyFill="1" applyAlignment="1">
      <alignment horizontal="left" vertical="center"/>
    </xf>
    <xf numFmtId="167" fontId="29" fillId="0" borderId="0" xfId="0" applyNumberFormat="1" applyFont="1" applyBorder="1" applyAlignment="1">
      <alignment horizontal="right" vertical="center"/>
    </xf>
    <xf numFmtId="167" fontId="29" fillId="0" borderId="9" xfId="0" applyNumberFormat="1" applyFont="1" applyBorder="1" applyAlignment="1">
      <alignment horizontal="right" vertical="center"/>
    </xf>
    <xf numFmtId="167" fontId="29" fillId="0" borderId="6" xfId="0" applyNumberFormat="1" applyFont="1" applyBorder="1" applyAlignment="1">
      <alignment horizontal="right" vertical="center"/>
    </xf>
    <xf numFmtId="41" fontId="26" fillId="16" borderId="3" xfId="28" applyFont="1" applyFill="1" applyBorder="1" applyAlignment="1">
      <alignment horizontal="right" vertical="center"/>
    </xf>
    <xf numFmtId="0" fontId="50" fillId="0" borderId="3" xfId="0" applyFont="1" applyBorder="1"/>
    <xf numFmtId="0" fontId="50" fillId="0" borderId="4" xfId="0" applyFont="1" applyBorder="1"/>
    <xf numFmtId="41" fontId="26" fillId="16" borderId="6" xfId="28" applyFont="1" applyFill="1" applyBorder="1" applyAlignment="1">
      <alignment horizontal="right" vertical="center"/>
    </xf>
    <xf numFmtId="41" fontId="26" fillId="16" borderId="9" xfId="28" applyFont="1" applyFill="1" applyBorder="1" applyAlignment="1">
      <alignment horizontal="right" vertical="center"/>
    </xf>
    <xf numFmtId="167" fontId="27" fillId="16" borderId="3" xfId="0" applyNumberFormat="1" applyFont="1" applyFill="1" applyBorder="1" applyAlignment="1">
      <alignment horizontal="right" vertical="center"/>
    </xf>
    <xf numFmtId="41" fontId="27" fillId="16" borderId="3" xfId="28" applyFont="1" applyFill="1" applyBorder="1" applyAlignment="1">
      <alignment horizontal="right" vertical="center"/>
    </xf>
    <xf numFmtId="0" fontId="3" fillId="11" borderId="8" xfId="15" applyFont="1" applyFill="1" applyBorder="1"/>
    <xf numFmtId="0" fontId="3" fillId="11" borderId="5" xfId="15" applyFont="1" applyFill="1" applyBorder="1"/>
    <xf numFmtId="166" fontId="51" fillId="0" borderId="13" xfId="58" applyNumberFormat="1" applyFont="1" applyFill="1" applyBorder="1" applyAlignment="1">
      <alignment horizontal="center" wrapText="1"/>
    </xf>
    <xf numFmtId="0" fontId="24" fillId="0" borderId="0" xfId="0" applyFont="1" applyAlignment="1">
      <alignment horizontal="left" vertical="center"/>
    </xf>
    <xf numFmtId="0" fontId="27" fillId="16" borderId="3" xfId="0" applyFont="1" applyFill="1" applyBorder="1" applyAlignment="1">
      <alignment horizontal="center" vertical="center" wrapText="1"/>
    </xf>
    <xf numFmtId="0" fontId="23" fillId="0" borderId="0" xfId="0" applyFont="1" applyAlignment="1">
      <alignment horizontal="left" vertical="center"/>
    </xf>
    <xf numFmtId="167" fontId="24" fillId="11" borderId="18" xfId="3" applyFont="1" applyFill="1" applyBorder="1"/>
    <xf numFmtId="167" fontId="24" fillId="11" borderId="17" xfId="3" applyFont="1" applyFill="1" applyBorder="1"/>
    <xf numFmtId="4" fontId="29" fillId="0" borderId="15" xfId="0" applyNumberFormat="1" applyFont="1" applyBorder="1" applyAlignment="1">
      <alignment horizontal="right" vertical="center"/>
    </xf>
    <xf numFmtId="173" fontId="29" fillId="0" borderId="0" xfId="0" applyNumberFormat="1" applyFont="1" applyBorder="1" applyAlignment="1">
      <alignment horizontal="right" vertical="center"/>
    </xf>
    <xf numFmtId="4" fontId="26" fillId="16" borderId="3" xfId="0" applyNumberFormat="1" applyFont="1" applyFill="1" applyBorder="1" applyAlignment="1">
      <alignment horizontal="right" vertical="center"/>
    </xf>
    <xf numFmtId="167" fontId="26" fillId="0" borderId="3" xfId="0" applyNumberFormat="1" applyFont="1" applyBorder="1" applyAlignment="1">
      <alignment horizontal="right" vertical="center"/>
    </xf>
    <xf numFmtId="4" fontId="26" fillId="0" borderId="3" xfId="0" applyNumberFormat="1" applyFont="1" applyBorder="1" applyAlignment="1">
      <alignment horizontal="right" vertical="center"/>
    </xf>
    <xf numFmtId="0" fontId="24" fillId="0" borderId="3" xfId="0" applyFont="1" applyBorder="1" applyAlignment="1">
      <alignment vertical="center"/>
    </xf>
    <xf numFmtId="0" fontId="24" fillId="11" borderId="20" xfId="0" applyFont="1" applyFill="1" applyBorder="1" applyAlignment="1"/>
    <xf numFmtId="14" fontId="24" fillId="11" borderId="8" xfId="0" applyNumberFormat="1" applyFont="1" applyFill="1" applyBorder="1" applyAlignment="1">
      <alignment horizontal="center"/>
    </xf>
    <xf numFmtId="0" fontId="24" fillId="11" borderId="20" xfId="0" applyFont="1" applyFill="1" applyBorder="1"/>
    <xf numFmtId="0" fontId="23" fillId="0" borderId="8" xfId="0" applyFont="1" applyBorder="1"/>
    <xf numFmtId="0" fontId="23" fillId="11" borderId="11" xfId="0" applyFont="1" applyFill="1" applyBorder="1"/>
    <xf numFmtId="172" fontId="23" fillId="11" borderId="5" xfId="33" applyNumberFormat="1" applyFont="1" applyFill="1" applyBorder="1"/>
    <xf numFmtId="0" fontId="24" fillId="11" borderId="10" xfId="0" applyFont="1" applyFill="1" applyBorder="1"/>
    <xf numFmtId="172" fontId="24" fillId="11" borderId="3" xfId="0" applyNumberFormat="1" applyFont="1" applyFill="1" applyBorder="1"/>
    <xf numFmtId="0" fontId="24" fillId="11" borderId="11" xfId="0" applyFont="1" applyFill="1" applyBorder="1" applyAlignment="1"/>
    <xf numFmtId="0" fontId="24" fillId="11" borderId="5" xfId="0" applyFont="1" applyFill="1" applyBorder="1" applyAlignment="1"/>
    <xf numFmtId="0" fontId="24" fillId="11" borderId="11" xfId="0" applyFont="1" applyFill="1" applyBorder="1"/>
    <xf numFmtId="0" fontId="24" fillId="11" borderId="12" xfId="0" applyFont="1" applyFill="1" applyBorder="1"/>
    <xf numFmtId="172" fontId="24" fillId="11" borderId="7" xfId="0" applyNumberFormat="1" applyFont="1" applyFill="1" applyBorder="1"/>
    <xf numFmtId="0" fontId="24" fillId="11" borderId="0" xfId="0" applyFont="1" applyFill="1" applyBorder="1" applyAlignment="1"/>
    <xf numFmtId="14" fontId="24" fillId="11" borderId="0" xfId="0" applyNumberFormat="1" applyFont="1" applyFill="1" applyBorder="1" applyAlignment="1">
      <alignment horizontal="center"/>
    </xf>
    <xf numFmtId="0" fontId="27" fillId="16" borderId="0" xfId="0" applyFont="1" applyFill="1" applyBorder="1" applyAlignment="1">
      <alignment horizontal="center" vertical="center"/>
    </xf>
    <xf numFmtId="3" fontId="27" fillId="16" borderId="0" xfId="0" applyNumberFormat="1" applyFont="1" applyFill="1" applyBorder="1" applyAlignment="1">
      <alignment horizontal="right" vertical="center"/>
    </xf>
    <xf numFmtId="0" fontId="24" fillId="11" borderId="10" xfId="0" applyFont="1" applyFill="1" applyBorder="1" applyAlignment="1"/>
    <xf numFmtId="0" fontId="23" fillId="16" borderId="10" xfId="0" applyFont="1" applyFill="1" applyBorder="1" applyAlignment="1">
      <alignment horizontal="left" vertical="center"/>
    </xf>
    <xf numFmtId="0" fontId="23" fillId="16" borderId="4" xfId="0" applyFont="1" applyFill="1" applyBorder="1" applyAlignment="1">
      <alignment horizontal="left" vertical="center"/>
    </xf>
    <xf numFmtId="167" fontId="26" fillId="11" borderId="3" xfId="29" applyFont="1" applyFill="1" applyBorder="1" applyAlignment="1">
      <alignment vertical="center"/>
    </xf>
    <xf numFmtId="167" fontId="27" fillId="16" borderId="3" xfId="0" applyNumberFormat="1" applyFont="1" applyFill="1" applyBorder="1" applyAlignment="1">
      <alignment vertical="center"/>
    </xf>
    <xf numFmtId="0" fontId="0" fillId="0" borderId="0" xfId="0" applyBorder="1"/>
    <xf numFmtId="3" fontId="27" fillId="16" borderId="0" xfId="0" applyNumberFormat="1" applyFont="1" applyFill="1" applyBorder="1" applyAlignment="1">
      <alignment vertical="center"/>
    </xf>
    <xf numFmtId="0" fontId="24" fillId="11" borderId="13" xfId="0" applyFont="1" applyFill="1" applyBorder="1" applyAlignment="1"/>
    <xf numFmtId="0" fontId="24" fillId="11" borderId="3" xfId="0" applyFont="1" applyFill="1" applyBorder="1" applyAlignment="1"/>
    <xf numFmtId="0" fontId="27" fillId="0" borderId="3" xfId="0" applyFont="1" applyFill="1" applyBorder="1" applyAlignment="1">
      <alignment horizontal="center" vertical="center" wrapText="1"/>
    </xf>
    <xf numFmtId="0" fontId="27" fillId="0" borderId="10" xfId="0" applyFont="1" applyFill="1" applyBorder="1" applyAlignment="1">
      <alignment vertical="center" wrapText="1"/>
    </xf>
    <xf numFmtId="14" fontId="24" fillId="11" borderId="3" xfId="0" applyNumberFormat="1" applyFont="1" applyFill="1" applyBorder="1" applyAlignment="1">
      <alignment horizontal="center" wrapText="1"/>
    </xf>
    <xf numFmtId="0" fontId="23" fillId="11" borderId="5" xfId="0" applyFont="1" applyFill="1" applyBorder="1" applyAlignment="1">
      <alignment wrapText="1"/>
    </xf>
    <xf numFmtId="0" fontId="23" fillId="11" borderId="5" xfId="0" applyFont="1" applyFill="1" applyBorder="1"/>
    <xf numFmtId="41" fontId="23" fillId="11" borderId="5" xfId="28" applyFont="1" applyFill="1" applyBorder="1"/>
    <xf numFmtId="0" fontId="23" fillId="11" borderId="3" xfId="0" applyFont="1" applyFill="1" applyBorder="1"/>
    <xf numFmtId="0" fontId="23" fillId="11" borderId="10" xfId="0" applyFont="1" applyFill="1" applyBorder="1" applyAlignment="1"/>
    <xf numFmtId="167" fontId="27" fillId="0" borderId="3" xfId="29" applyFont="1" applyFill="1" applyBorder="1" applyAlignment="1">
      <alignment vertical="center"/>
    </xf>
    <xf numFmtId="0" fontId="24" fillId="11" borderId="3" xfId="0" applyFont="1" applyFill="1" applyBorder="1" applyAlignment="1">
      <alignment horizontal="center" wrapText="1"/>
    </xf>
    <xf numFmtId="0" fontId="24" fillId="11" borderId="3" xfId="0" applyFont="1" applyFill="1" applyBorder="1" applyAlignment="1">
      <alignment horizontal="center"/>
    </xf>
    <xf numFmtId="0" fontId="23" fillId="11" borderId="8" xfId="0" applyFont="1" applyFill="1" applyBorder="1"/>
    <xf numFmtId="167" fontId="3" fillId="11" borderId="8" xfId="29" applyFont="1" applyFill="1" applyBorder="1"/>
    <xf numFmtId="167" fontId="3" fillId="11" borderId="5" xfId="29" applyFont="1" applyFill="1" applyBorder="1"/>
    <xf numFmtId="0" fontId="23" fillId="11" borderId="7" xfId="0" applyFont="1" applyFill="1" applyBorder="1"/>
    <xf numFmtId="167" fontId="3" fillId="11" borderId="7" xfId="29" applyFont="1" applyFill="1" applyBorder="1"/>
    <xf numFmtId="0" fontId="24" fillId="0" borderId="3" xfId="0" applyFont="1" applyBorder="1"/>
    <xf numFmtId="167" fontId="7" fillId="11" borderId="3" xfId="29" applyFont="1" applyFill="1" applyBorder="1"/>
    <xf numFmtId="167" fontId="24" fillId="16" borderId="3" xfId="0" applyNumberFormat="1" applyFont="1" applyFill="1" applyBorder="1" applyAlignment="1">
      <alignment horizontal="right" vertical="center"/>
    </xf>
    <xf numFmtId="167" fontId="24" fillId="0" borderId="3" xfId="0" applyNumberFormat="1" applyFont="1" applyBorder="1" applyAlignment="1">
      <alignment horizontal="right" vertical="center"/>
    </xf>
    <xf numFmtId="167" fontId="27" fillId="11" borderId="10" xfId="29" applyFont="1" applyFill="1" applyBorder="1" applyAlignment="1">
      <alignment vertical="center"/>
    </xf>
    <xf numFmtId="167" fontId="26" fillId="16" borderId="6" xfId="0" applyNumberFormat="1" applyFont="1" applyFill="1" applyBorder="1" applyAlignment="1">
      <alignment horizontal="right" vertical="center"/>
    </xf>
    <xf numFmtId="167" fontId="26" fillId="16" borderId="7" xfId="0" applyNumberFormat="1" applyFont="1" applyFill="1" applyBorder="1" applyAlignment="1">
      <alignment horizontal="right" vertical="center"/>
    </xf>
    <xf numFmtId="167" fontId="27" fillId="16" borderId="9" xfId="0" applyNumberFormat="1" applyFont="1" applyFill="1" applyBorder="1" applyAlignment="1">
      <alignment horizontal="right" vertical="center"/>
    </xf>
    <xf numFmtId="0" fontId="27" fillId="0" borderId="3" xfId="0" applyFont="1" applyBorder="1" applyAlignment="1">
      <alignment horizontal="right"/>
    </xf>
    <xf numFmtId="3" fontId="27" fillId="16" borderId="4" xfId="0" applyNumberFormat="1" applyFont="1" applyFill="1" applyBorder="1" applyAlignment="1">
      <alignment horizontal="right" vertical="center"/>
    </xf>
    <xf numFmtId="0" fontId="27" fillId="16" borderId="4" xfId="0" applyFont="1" applyFill="1" applyBorder="1" applyAlignment="1">
      <alignment horizontal="right" vertical="center"/>
    </xf>
    <xf numFmtId="0" fontId="23" fillId="11" borderId="0" xfId="0" applyFont="1" applyFill="1" applyAlignment="1">
      <alignment horizontal="left" vertical="center"/>
    </xf>
    <xf numFmtId="0" fontId="3" fillId="0" borderId="0" xfId="0" applyFont="1" applyAlignment="1">
      <alignment horizontal="left" vertical="center"/>
    </xf>
    <xf numFmtId="180" fontId="29" fillId="0" borderId="3" xfId="0" applyNumberFormat="1" applyFont="1" applyBorder="1" applyAlignment="1">
      <alignment horizontal="right" vertical="center"/>
    </xf>
    <xf numFmtId="170" fontId="44" fillId="4" borderId="0" xfId="4" applyNumberFormat="1" applyFont="1" applyFill="1" applyBorder="1" applyAlignment="1" applyProtection="1"/>
    <xf numFmtId="0" fontId="29" fillId="0" borderId="15" xfId="0" applyFont="1" applyBorder="1" applyAlignment="1">
      <alignment horizontal="center" vertical="center"/>
    </xf>
    <xf numFmtId="41" fontId="28" fillId="0" borderId="13" xfId="0" applyNumberFormat="1" applyFont="1" applyBorder="1" applyAlignment="1">
      <alignment vertical="center" wrapText="1"/>
    </xf>
    <xf numFmtId="0" fontId="26" fillId="16" borderId="8" xfId="0" applyFont="1" applyFill="1" applyBorder="1" applyAlignment="1">
      <alignment vertical="center"/>
    </xf>
    <xf numFmtId="167" fontId="23" fillId="16" borderId="8" xfId="0" applyNumberFormat="1" applyFont="1" applyFill="1" applyBorder="1" applyAlignment="1">
      <alignment horizontal="right" vertical="center"/>
    </xf>
    <xf numFmtId="167" fontId="23" fillId="0" borderId="8" xfId="0" applyNumberFormat="1" applyFont="1" applyBorder="1" applyAlignment="1">
      <alignment horizontal="right" vertical="center"/>
    </xf>
    <xf numFmtId="167" fontId="7" fillId="11" borderId="8" xfId="29" applyFont="1" applyFill="1" applyBorder="1"/>
    <xf numFmtId="0" fontId="26" fillId="16" borderId="5" xfId="0" applyFont="1" applyFill="1" applyBorder="1" applyAlignment="1">
      <alignment vertical="center"/>
    </xf>
    <xf numFmtId="167" fontId="23" fillId="16" borderId="5" xfId="0" applyNumberFormat="1" applyFont="1" applyFill="1" applyBorder="1" applyAlignment="1">
      <alignment horizontal="right" vertical="center"/>
    </xf>
    <xf numFmtId="167" fontId="23" fillId="0" borderId="5" xfId="0" applyNumberFormat="1" applyFont="1" applyBorder="1" applyAlignment="1">
      <alignment horizontal="right" vertical="center"/>
    </xf>
    <xf numFmtId="167" fontId="7" fillId="11" borderId="5" xfId="29" applyFont="1" applyFill="1" applyBorder="1"/>
    <xf numFmtId="0" fontId="26" fillId="16" borderId="7" xfId="0" applyFont="1" applyFill="1" applyBorder="1" applyAlignment="1">
      <alignment vertical="center"/>
    </xf>
    <xf numFmtId="167" fontId="23" fillId="16" borderId="7" xfId="0" applyNumberFormat="1" applyFont="1" applyFill="1" applyBorder="1" applyAlignment="1">
      <alignment horizontal="right" vertical="center"/>
    </xf>
    <xf numFmtId="167" fontId="23" fillId="0" borderId="7" xfId="0" applyNumberFormat="1" applyFont="1" applyBorder="1" applyAlignment="1">
      <alignment horizontal="right" vertical="center"/>
    </xf>
    <xf numFmtId="167" fontId="7" fillId="11" borderId="7" xfId="29" applyFont="1" applyFill="1" applyBorder="1"/>
    <xf numFmtId="0" fontId="23" fillId="0" borderId="0" xfId="0" applyFont="1" applyAlignment="1">
      <alignment horizontal="left" vertical="top" wrapText="1"/>
    </xf>
    <xf numFmtId="0" fontId="26" fillId="0" borderId="0" xfId="0" applyFont="1" applyAlignment="1">
      <alignment horizontal="left" vertical="top" wrapText="1"/>
    </xf>
    <xf numFmtId="0" fontId="24" fillId="0" borderId="0" xfId="0" applyFont="1" applyAlignment="1">
      <alignment horizontal="left" vertical="center"/>
    </xf>
    <xf numFmtId="0" fontId="72" fillId="0" borderId="0" xfId="0" applyFont="1" applyAlignment="1">
      <alignment horizontal="left" vertical="center"/>
    </xf>
    <xf numFmtId="0" fontId="78"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top"/>
    </xf>
    <xf numFmtId="0" fontId="23" fillId="0" borderId="0" xfId="0" applyFont="1" applyAlignment="1">
      <alignment horizontal="left" vertical="center"/>
    </xf>
    <xf numFmtId="0" fontId="24" fillId="0" borderId="0" xfId="0" applyFont="1" applyAlignment="1">
      <alignment horizontal="left" vertical="top"/>
    </xf>
    <xf numFmtId="0" fontId="23" fillId="0" borderId="0" xfId="0" applyFont="1" applyAlignment="1">
      <alignment horizontal="left" vertical="top"/>
    </xf>
    <xf numFmtId="0" fontId="7" fillId="0" borderId="0" xfId="0" applyFont="1" applyAlignment="1">
      <alignment horizontal="left" vertical="center"/>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7" fillId="16" borderId="10" xfId="0" applyFont="1" applyFill="1" applyBorder="1" applyAlignment="1">
      <alignment horizontal="left" vertical="center" wrapText="1"/>
    </xf>
    <xf numFmtId="0" fontId="27" fillId="16" borderId="4" xfId="0" applyFont="1" applyFill="1" applyBorder="1" applyAlignment="1">
      <alignment horizontal="left" vertical="center" wrapText="1"/>
    </xf>
    <xf numFmtId="0" fontId="28" fillId="16" borderId="10" xfId="0" applyFont="1" applyFill="1" applyBorder="1" applyAlignment="1">
      <alignment horizontal="left" vertical="center" wrapText="1"/>
    </xf>
    <xf numFmtId="0" fontId="28" fillId="16" borderId="4" xfId="0" applyFont="1" applyFill="1" applyBorder="1" applyAlignment="1">
      <alignment horizontal="left" vertical="center" wrapText="1"/>
    </xf>
    <xf numFmtId="0" fontId="27" fillId="16" borderId="3" xfId="0" applyFont="1" applyFill="1" applyBorder="1" applyAlignment="1">
      <alignment horizontal="center" vertical="center"/>
    </xf>
    <xf numFmtId="0" fontId="27" fillId="16" borderId="10" xfId="0" applyFont="1" applyFill="1" applyBorder="1" applyAlignment="1">
      <alignment horizontal="left" vertical="center"/>
    </xf>
    <xf numFmtId="0" fontId="27" fillId="16" borderId="4" xfId="0" applyFont="1" applyFill="1" applyBorder="1" applyAlignment="1">
      <alignment horizontal="left" vertical="center"/>
    </xf>
    <xf numFmtId="0" fontId="23" fillId="16" borderId="4" xfId="0" applyFont="1" applyFill="1" applyBorder="1" applyAlignment="1">
      <alignment horizontal="left" vertical="center"/>
    </xf>
    <xf numFmtId="0" fontId="27" fillId="16" borderId="3" xfId="0" applyFont="1" applyFill="1" applyBorder="1" applyAlignment="1">
      <alignment horizontal="center" vertical="center" wrapText="1"/>
    </xf>
    <xf numFmtId="0" fontId="29" fillId="16" borderId="10" xfId="0" applyFont="1" applyFill="1" applyBorder="1" applyAlignment="1">
      <alignment horizontal="center" vertical="center" wrapText="1"/>
    </xf>
    <xf numFmtId="0" fontId="29" fillId="16" borderId="13" xfId="0" applyFont="1" applyFill="1" applyBorder="1" applyAlignment="1">
      <alignment horizontal="center" vertical="center" wrapText="1"/>
    </xf>
    <xf numFmtId="0" fontId="29" fillId="16" borderId="4" xfId="0" applyFont="1" applyFill="1" applyBorder="1" applyAlignment="1">
      <alignment horizontal="center" vertical="center" wrapText="1"/>
    </xf>
    <xf numFmtId="0" fontId="29" fillId="49" borderId="10" xfId="0" applyFont="1" applyFill="1" applyBorder="1" applyAlignment="1">
      <alignment horizontal="center" vertical="center" wrapText="1"/>
    </xf>
    <xf numFmtId="0" fontId="29" fillId="49" borderId="4" xfId="0" applyFont="1" applyFill="1" applyBorder="1" applyAlignment="1">
      <alignment horizontal="center" vertical="center" wrapText="1"/>
    </xf>
    <xf numFmtId="0" fontId="24" fillId="16" borderId="0" xfId="0" applyFont="1" applyFill="1" applyBorder="1" applyAlignment="1">
      <alignment horizontal="left" vertical="center"/>
    </xf>
    <xf numFmtId="0" fontId="88" fillId="0" borderId="0" xfId="0" applyFont="1" applyAlignment="1">
      <alignment vertical="center"/>
    </xf>
    <xf numFmtId="167" fontId="44" fillId="4" borderId="0" xfId="4" applyNumberFormat="1" applyFont="1" applyFill="1" applyBorder="1" applyAlignment="1" applyProtection="1">
      <alignment horizontal="left" wrapText="1"/>
    </xf>
    <xf numFmtId="0" fontId="24" fillId="0" borderId="42" xfId="0" applyFont="1" applyBorder="1" applyAlignment="1">
      <alignment wrapText="1"/>
    </xf>
    <xf numFmtId="0" fontId="27" fillId="16" borderId="3" xfId="0" applyFont="1" applyFill="1" applyBorder="1" applyAlignment="1">
      <alignment horizontal="center" vertical="center" wrapText="1"/>
    </xf>
    <xf numFmtId="169" fontId="50" fillId="11" borderId="3" xfId="1" applyNumberFormat="1" applyFont="1" applyFill="1" applyBorder="1" applyAlignment="1">
      <alignment vertical="center" wrapText="1"/>
    </xf>
    <xf numFmtId="172" fontId="51" fillId="0" borderId="4" xfId="58" applyNumberFormat="1" applyFont="1" applyFill="1" applyBorder="1" applyAlignment="1">
      <alignment horizontal="center" wrapText="1"/>
    </xf>
    <xf numFmtId="41" fontId="29" fillId="0" borderId="14" xfId="28" applyNumberFormat="1" applyFont="1" applyBorder="1" applyAlignment="1">
      <alignment horizontal="right" vertical="center"/>
    </xf>
    <xf numFmtId="41" fontId="29" fillId="0" borderId="6" xfId="28" applyNumberFormat="1" applyFont="1" applyBorder="1" applyAlignment="1">
      <alignment horizontal="right" vertical="center"/>
    </xf>
    <xf numFmtId="167" fontId="50" fillId="0" borderId="6" xfId="3" applyNumberFormat="1" applyFont="1" applyFill="1" applyBorder="1" applyAlignment="1">
      <alignment vertical="center"/>
    </xf>
    <xf numFmtId="4" fontId="29" fillId="0" borderId="0" xfId="0" applyNumberFormat="1" applyFont="1" applyAlignment="1">
      <alignment horizontal="right" vertical="center"/>
    </xf>
    <xf numFmtId="3" fontId="29" fillId="0" borderId="0" xfId="0" applyNumberFormat="1" applyFont="1" applyAlignment="1">
      <alignment horizontal="right" vertical="center"/>
    </xf>
    <xf numFmtId="0" fontId="29" fillId="0" borderId="0" xfId="0" applyFont="1" applyAlignment="1">
      <alignment horizontal="right" vertical="center"/>
    </xf>
    <xf numFmtId="173" fontId="29" fillId="0" borderId="13" xfId="0" applyNumberFormat="1" applyFont="1" applyBorder="1" applyAlignment="1">
      <alignment horizontal="right" vertical="center"/>
    </xf>
    <xf numFmtId="4" fontId="29" fillId="0" borderId="13" xfId="0" applyNumberFormat="1" applyFont="1" applyBorder="1" applyAlignment="1">
      <alignment horizontal="right" vertical="center"/>
    </xf>
    <xf numFmtId="167" fontId="29" fillId="0" borderId="13" xfId="0" applyNumberFormat="1" applyFont="1" applyBorder="1" applyAlignment="1">
      <alignment horizontal="right" vertical="center"/>
    </xf>
    <xf numFmtId="4" fontId="26" fillId="0" borderId="4" xfId="0" applyNumberFormat="1"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9" fillId="16" borderId="10" xfId="0" applyFont="1" applyFill="1" applyBorder="1" applyAlignment="1">
      <alignment vertical="center"/>
    </xf>
    <xf numFmtId="0" fontId="28" fillId="16" borderId="10" xfId="0" applyFont="1" applyFill="1" applyBorder="1" applyAlignment="1">
      <alignment vertical="center"/>
    </xf>
    <xf numFmtId="0" fontId="28" fillId="16" borderId="10" xfId="0" applyFont="1" applyFill="1" applyBorder="1" applyAlignment="1">
      <alignment vertical="center" wrapText="1"/>
    </xf>
    <xf numFmtId="0" fontId="29" fillId="16" borderId="4" xfId="0" applyFont="1" applyFill="1" applyBorder="1" applyAlignment="1">
      <alignment vertical="center"/>
    </xf>
    <xf numFmtId="0" fontId="29" fillId="16" borderId="4" xfId="0" applyFont="1" applyFill="1" applyBorder="1" applyAlignment="1">
      <alignment horizontal="center" vertical="center"/>
    </xf>
    <xf numFmtId="0" fontId="51" fillId="0" borderId="8" xfId="0" applyFont="1" applyFill="1" applyBorder="1" applyAlignment="1">
      <alignment horizontal="center"/>
    </xf>
    <xf numFmtId="0" fontId="3" fillId="11" borderId="12" xfId="15" applyFont="1" applyFill="1" applyBorder="1"/>
    <xf numFmtId="0" fontId="27" fillId="11" borderId="10" xfId="0" applyFont="1" applyFill="1" applyBorder="1" applyAlignment="1">
      <alignment horizontal="left" vertical="center" wrapText="1"/>
    </xf>
    <xf numFmtId="167" fontId="27" fillId="11" borderId="7" xfId="29" applyFont="1" applyFill="1" applyBorder="1" applyAlignment="1">
      <alignment vertical="center"/>
    </xf>
    <xf numFmtId="167" fontId="27" fillId="11" borderId="3" xfId="29" applyFont="1" applyFill="1" applyBorder="1" applyAlignment="1">
      <alignment vertical="center"/>
    </xf>
    <xf numFmtId="0" fontId="24" fillId="11" borderId="3" xfId="0" applyFont="1" applyFill="1" applyBorder="1"/>
    <xf numFmtId="41" fontId="24" fillId="0" borderId="3" xfId="28" applyFont="1" applyBorder="1" applyAlignment="1">
      <alignment horizontal="right" vertical="center"/>
    </xf>
    <xf numFmtId="41" fontId="23" fillId="16" borderId="3" xfId="28" applyFont="1" applyFill="1" applyBorder="1" applyAlignment="1">
      <alignment horizontal="right" vertical="center"/>
    </xf>
    <xf numFmtId="41" fontId="24" fillId="16" borderId="3" xfId="28" applyFont="1" applyFill="1" applyBorder="1" applyAlignment="1">
      <alignment horizontal="right" vertical="center"/>
    </xf>
    <xf numFmtId="167" fontId="26" fillId="16" borderId="9" xfId="0" applyNumberFormat="1" applyFont="1" applyFill="1" applyBorder="1" applyAlignment="1">
      <alignment horizontal="right" vertical="center"/>
    </xf>
    <xf numFmtId="175" fontId="7" fillId="11" borderId="10" xfId="26" applyNumberFormat="1" applyFont="1" applyFill="1" applyBorder="1" applyAlignment="1">
      <alignment horizontal="center"/>
    </xf>
    <xf numFmtId="175" fontId="7" fillId="11" borderId="3" xfId="26" applyNumberFormat="1" applyFont="1" applyFill="1" applyBorder="1" applyAlignment="1">
      <alignment horizontal="center"/>
    </xf>
    <xf numFmtId="167" fontId="26" fillId="11" borderId="8" xfId="29" applyFont="1" applyFill="1" applyBorder="1" applyAlignment="1">
      <alignment vertical="center"/>
    </xf>
    <xf numFmtId="0" fontId="28" fillId="0" borderId="20" xfId="0" applyFont="1" applyBorder="1" applyAlignment="1">
      <alignment horizontal="left" vertical="center" wrapText="1"/>
    </xf>
    <xf numFmtId="0" fontId="28" fillId="0" borderId="15" xfId="0" applyFont="1" applyBorder="1" applyAlignment="1">
      <alignment horizontal="left" vertical="center" wrapText="1"/>
    </xf>
    <xf numFmtId="0" fontId="28"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7" fillId="0" borderId="10" xfId="0" applyFont="1" applyBorder="1" applyAlignment="1">
      <alignment horizontal="center" vertical="center" wrapText="1"/>
    </xf>
    <xf numFmtId="0" fontId="28" fillId="0" borderId="9" xfId="0" applyFont="1" applyBorder="1" applyAlignment="1">
      <alignment horizontal="center" vertical="center"/>
    </xf>
    <xf numFmtId="3" fontId="24" fillId="0" borderId="9" xfId="0" applyNumberFormat="1" applyFont="1" applyBorder="1" applyAlignment="1">
      <alignment horizontal="right" vertical="center"/>
    </xf>
    <xf numFmtId="0" fontId="26" fillId="0" borderId="12" xfId="0" applyFont="1" applyBorder="1" applyAlignment="1">
      <alignment vertical="center"/>
    </xf>
    <xf numFmtId="0" fontId="27" fillId="0" borderId="12" xfId="0" applyFont="1" applyBorder="1" applyAlignment="1">
      <alignment vertical="center"/>
    </xf>
    <xf numFmtId="0" fontId="74" fillId="0" borderId="14" xfId="0" applyFont="1" applyBorder="1" applyAlignment="1">
      <alignment horizontal="center" vertical="center"/>
    </xf>
    <xf numFmtId="3" fontId="23" fillId="0" borderId="9"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5" xfId="0" applyNumberFormat="1" applyFont="1" applyBorder="1" applyAlignment="1">
      <alignment horizontal="right" vertical="center"/>
    </xf>
    <xf numFmtId="0" fontId="23" fillId="0" borderId="7" xfId="0" applyFont="1" applyBorder="1" applyAlignment="1">
      <alignment horizontal="right" vertical="center"/>
    </xf>
    <xf numFmtId="0" fontId="74" fillId="0" borderId="8" xfId="0" applyFont="1" applyBorder="1" applyAlignment="1">
      <alignment horizontal="center" vertical="center"/>
    </xf>
    <xf numFmtId="0" fontId="26" fillId="16" borderId="4" xfId="0" applyFont="1" applyFill="1" applyBorder="1" applyAlignment="1">
      <alignment horizontal="center" vertical="center"/>
    </xf>
    <xf numFmtId="3" fontId="26" fillId="16" borderId="3" xfId="0" applyNumberFormat="1" applyFont="1" applyFill="1" applyBorder="1" applyAlignment="1">
      <alignment horizontal="right" vertical="center" wrapText="1"/>
    </xf>
    <xf numFmtId="3" fontId="27" fillId="16" borderId="3" xfId="0" applyNumberFormat="1" applyFont="1" applyFill="1" applyBorder="1" applyAlignment="1">
      <alignment horizontal="right" vertical="center" wrapText="1"/>
    </xf>
    <xf numFmtId="3" fontId="27" fillId="0" borderId="32" xfId="0" applyNumberFormat="1" applyFont="1" applyBorder="1" applyAlignment="1">
      <alignment horizontal="right" vertical="center"/>
    </xf>
    <xf numFmtId="0" fontId="27" fillId="0" borderId="2" xfId="0" applyFont="1" applyBorder="1" applyAlignment="1">
      <alignment horizontal="center" vertical="center"/>
    </xf>
    <xf numFmtId="3" fontId="26" fillId="16" borderId="7" xfId="0" applyNumberFormat="1" applyFont="1" applyFill="1" applyBorder="1" applyAlignment="1">
      <alignment horizontal="right" vertical="center" wrapText="1"/>
    </xf>
    <xf numFmtId="0" fontId="27" fillId="16" borderId="20" xfId="0" applyFont="1" applyFill="1" applyBorder="1" applyAlignment="1">
      <alignment horizontal="center" vertical="center" wrapText="1"/>
    </xf>
    <xf numFmtId="41" fontId="50" fillId="11" borderId="5" xfId="47" applyFont="1" applyFill="1" applyBorder="1"/>
    <xf numFmtId="0" fontId="50" fillId="0" borderId="5" xfId="0" applyFont="1" applyFill="1" applyBorder="1"/>
    <xf numFmtId="0" fontId="50" fillId="0" borderId="6" xfId="0" applyFont="1" applyFill="1" applyBorder="1"/>
    <xf numFmtId="0" fontId="51" fillId="0" borderId="5" xfId="0" applyFont="1" applyFill="1" applyBorder="1"/>
    <xf numFmtId="0" fontId="51" fillId="0" borderId="6" xfId="0" applyFont="1" applyFill="1" applyBorder="1"/>
    <xf numFmtId="41" fontId="50" fillId="0" borderId="6" xfId="47" applyFont="1" applyFill="1" applyBorder="1"/>
    <xf numFmtId="0" fontId="51" fillId="11" borderId="5" xfId="0" applyFont="1" applyFill="1" applyBorder="1"/>
    <xf numFmtId="0" fontId="51" fillId="0" borderId="7" xfId="0" applyFont="1" applyFill="1" applyBorder="1"/>
    <xf numFmtId="167" fontId="26" fillId="16" borderId="5" xfId="0" applyNumberFormat="1" applyFont="1" applyFill="1" applyBorder="1" applyAlignment="1">
      <alignment horizontal="right" vertical="center"/>
    </xf>
    <xf numFmtId="170" fontId="44" fillId="0" borderId="0" xfId="4" applyNumberFormat="1" applyFont="1" applyFill="1" applyBorder="1" applyAlignment="1" applyProtection="1">
      <alignment horizontal="left" wrapText="1"/>
    </xf>
    <xf numFmtId="0" fontId="27" fillId="16" borderId="3" xfId="0" applyFont="1" applyFill="1" applyBorder="1" applyAlignment="1">
      <alignment horizontal="center" vertical="center" wrapText="1"/>
    </xf>
    <xf numFmtId="41" fontId="51" fillId="11" borderId="6" xfId="28" applyFont="1" applyFill="1" applyBorder="1" applyAlignment="1">
      <alignment vertical="center"/>
    </xf>
    <xf numFmtId="41" fontId="50" fillId="11" borderId="6" xfId="28" applyFont="1" applyFill="1" applyBorder="1" applyAlignment="1">
      <alignment vertical="center" wrapText="1"/>
    </xf>
    <xf numFmtId="167" fontId="51" fillId="11" borderId="10" xfId="0" applyNumberFormat="1" applyFont="1" applyFill="1" applyBorder="1" applyAlignment="1">
      <alignment vertical="center" wrapText="1"/>
    </xf>
    <xf numFmtId="167" fontId="51" fillId="11" borderId="5" xfId="3" applyNumberFormat="1" applyFont="1" applyFill="1" applyBorder="1" applyAlignment="1">
      <alignment vertical="center"/>
    </xf>
    <xf numFmtId="167" fontId="51" fillId="11" borderId="6" xfId="3" applyNumberFormat="1" applyFont="1" applyFill="1" applyBorder="1" applyAlignment="1">
      <alignment vertical="center"/>
    </xf>
    <xf numFmtId="167" fontId="51" fillId="11" borderId="3" xfId="3" applyNumberFormat="1" applyFont="1" applyFill="1" applyBorder="1" applyAlignment="1">
      <alignment vertical="center"/>
    </xf>
    <xf numFmtId="167" fontId="51" fillId="11" borderId="5" xfId="3" applyNumberFormat="1" applyFont="1" applyFill="1" applyBorder="1"/>
    <xf numFmtId="167" fontId="51" fillId="11" borderId="7" xfId="3" applyNumberFormat="1" applyFont="1" applyFill="1" applyBorder="1" applyAlignment="1">
      <alignment vertical="center"/>
    </xf>
    <xf numFmtId="167" fontId="51" fillId="11" borderId="12" xfId="0" applyNumberFormat="1" applyFont="1" applyFill="1" applyBorder="1" applyAlignment="1">
      <alignment vertical="center" wrapText="1"/>
    </xf>
    <xf numFmtId="167" fontId="51" fillId="11" borderId="7" xfId="0" applyNumberFormat="1" applyFont="1" applyFill="1" applyBorder="1"/>
    <xf numFmtId="167" fontId="50" fillId="0" borderId="0" xfId="0" applyNumberFormat="1" applyFont="1" applyAlignment="1">
      <alignment wrapText="1"/>
    </xf>
    <xf numFmtId="167" fontId="51" fillId="0" borderId="7" xfId="3" applyFont="1" applyFill="1" applyBorder="1"/>
    <xf numFmtId="167" fontId="51" fillId="0" borderId="9" xfId="3" applyFont="1" applyFill="1" applyBorder="1"/>
    <xf numFmtId="167" fontId="42" fillId="0" borderId="0" xfId="0" applyNumberFormat="1" applyFont="1" applyBorder="1" applyAlignment="1">
      <alignment wrapText="1"/>
    </xf>
    <xf numFmtId="41" fontId="29" fillId="0" borderId="2" xfId="28" applyFont="1" applyBorder="1" applyAlignment="1">
      <alignment horizontal="right" vertical="center"/>
    </xf>
    <xf numFmtId="181" fontId="29" fillId="0" borderId="0" xfId="28" applyNumberFormat="1" applyFont="1" applyAlignment="1">
      <alignment horizontal="right" vertical="center"/>
    </xf>
    <xf numFmtId="181" fontId="29" fillId="0" borderId="2" xfId="28" applyNumberFormat="1" applyFont="1" applyBorder="1" applyAlignment="1">
      <alignment horizontal="right" vertical="center"/>
    </xf>
    <xf numFmtId="181" fontId="29" fillId="0" borderId="0" xfId="28" applyNumberFormat="1" applyFont="1" applyBorder="1" applyAlignment="1">
      <alignment horizontal="right" vertical="center"/>
    </xf>
    <xf numFmtId="41" fontId="29" fillId="0" borderId="9" xfId="28" applyFont="1" applyBorder="1" applyAlignment="1">
      <alignment horizontal="right" vertical="center"/>
    </xf>
    <xf numFmtId="0" fontId="50" fillId="16" borderId="4" xfId="0" applyFont="1" applyFill="1" applyBorder="1" applyAlignment="1">
      <alignment horizontal="right" vertical="center"/>
    </xf>
    <xf numFmtId="0" fontId="28" fillId="16" borderId="4" xfId="0" applyFont="1" applyFill="1" applyBorder="1" applyAlignment="1">
      <alignment horizontal="right" vertical="center"/>
    </xf>
    <xf numFmtId="0" fontId="28" fillId="16" borderId="7" xfId="0" applyFont="1" applyFill="1" applyBorder="1" applyAlignment="1">
      <alignment horizontal="right" vertical="center"/>
    </xf>
    <xf numFmtId="41" fontId="51" fillId="16" borderId="4" xfId="28" applyFont="1" applyFill="1" applyBorder="1" applyAlignment="1">
      <alignment horizontal="right" vertical="center"/>
    </xf>
    <xf numFmtId="0" fontId="50" fillId="16" borderId="7" xfId="0" applyFont="1" applyFill="1" applyBorder="1" applyAlignment="1">
      <alignment horizontal="right" vertical="center"/>
    </xf>
    <xf numFmtId="167" fontId="26" fillId="11" borderId="5" xfId="29" applyFont="1" applyFill="1" applyBorder="1" applyAlignment="1">
      <alignment vertical="center"/>
    </xf>
    <xf numFmtId="0" fontId="23" fillId="11" borderId="12" xfId="0" applyFont="1" applyFill="1" applyBorder="1" applyAlignment="1"/>
    <xf numFmtId="41" fontId="23" fillId="16" borderId="7" xfId="28" applyFont="1" applyFill="1" applyBorder="1" applyAlignment="1">
      <alignment horizontal="center" vertical="center"/>
    </xf>
    <xf numFmtId="41" fontId="26" fillId="11" borderId="7" xfId="28" applyFont="1" applyFill="1" applyBorder="1" applyAlignment="1">
      <alignment vertical="center"/>
    </xf>
    <xf numFmtId="41" fontId="24" fillId="16" borderId="3" xfId="28" applyFont="1" applyFill="1" applyBorder="1" applyAlignment="1">
      <alignment horizontal="center" vertical="center"/>
    </xf>
    <xf numFmtId="14" fontId="24" fillId="16" borderId="3" xfId="0" applyNumberFormat="1" applyFont="1" applyFill="1" applyBorder="1" applyAlignment="1">
      <alignment horizontal="center" vertical="center"/>
    </xf>
    <xf numFmtId="167" fontId="26" fillId="16" borderId="3" xfId="0" applyNumberFormat="1" applyFont="1" applyFill="1" applyBorder="1" applyAlignment="1">
      <alignment vertical="center"/>
    </xf>
    <xf numFmtId="0" fontId="0" fillId="0" borderId="3" xfId="0" applyFont="1" applyBorder="1"/>
    <xf numFmtId="0" fontId="26" fillId="16" borderId="10" xfId="0" applyFont="1" applyFill="1" applyBorder="1" applyAlignment="1">
      <alignment horizontal="left" vertical="center" wrapText="1"/>
    </xf>
    <xf numFmtId="167" fontId="3" fillId="11" borderId="14" xfId="29" applyFont="1" applyFill="1" applyBorder="1"/>
    <xf numFmtId="167" fontId="3" fillId="11" borderId="6" xfId="29" applyFont="1" applyFill="1" applyBorder="1"/>
    <xf numFmtId="0" fontId="26" fillId="0" borderId="20" xfId="0" applyFont="1" applyBorder="1" applyAlignment="1">
      <alignment vertical="center"/>
    </xf>
    <xf numFmtId="0" fontId="26" fillId="16" borderId="11" xfId="0" applyFont="1" applyFill="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41" fontId="23" fillId="0" borderId="14" xfId="28" applyFont="1" applyBorder="1" applyAlignment="1">
      <alignment horizontal="right" vertical="center"/>
    </xf>
    <xf numFmtId="41" fontId="23" fillId="0" borderId="6" xfId="28" applyFont="1" applyBorder="1" applyAlignment="1">
      <alignment horizontal="right" vertical="center"/>
    </xf>
    <xf numFmtId="3" fontId="24" fillId="0" borderId="3" xfId="0" applyNumberFormat="1" applyFont="1" applyBorder="1" applyAlignment="1">
      <alignment horizontal="right" vertical="center"/>
    </xf>
    <xf numFmtId="3" fontId="23" fillId="0" borderId="7" xfId="0" applyNumberFormat="1" applyFont="1" applyBorder="1" applyAlignment="1">
      <alignment horizontal="right" vertical="center"/>
    </xf>
    <xf numFmtId="167" fontId="26" fillId="0" borderId="8" xfId="28" applyNumberFormat="1" applyFont="1" applyBorder="1" applyAlignment="1">
      <alignment horizontal="right" vertical="center"/>
    </xf>
    <xf numFmtId="167" fontId="26" fillId="0" borderId="5" xfId="28" applyNumberFormat="1" applyFont="1" applyBorder="1" applyAlignment="1">
      <alignment horizontal="right" vertical="center"/>
    </xf>
    <xf numFmtId="167" fontId="26" fillId="0" borderId="7" xfId="28" applyNumberFormat="1" applyFont="1" applyBorder="1" applyAlignment="1">
      <alignment horizontal="right" vertical="center"/>
    </xf>
    <xf numFmtId="41" fontId="26" fillId="16" borderId="4" xfId="28" applyFont="1" applyFill="1" applyBorder="1" applyAlignment="1">
      <alignment horizontal="center" vertical="center"/>
    </xf>
    <xf numFmtId="41" fontId="23" fillId="0" borderId="3" xfId="28" applyFont="1" applyBorder="1" applyAlignment="1">
      <alignment horizontal="right" vertical="center"/>
    </xf>
    <xf numFmtId="175" fontId="7" fillId="11" borderId="5" xfId="26" applyNumberFormat="1" applyFont="1" applyFill="1" applyBorder="1" applyAlignment="1">
      <alignment horizontal="center"/>
    </xf>
    <xf numFmtId="175" fontId="7" fillId="11" borderId="7" xfId="26" applyNumberFormat="1" applyFont="1" applyFill="1" applyBorder="1" applyAlignment="1">
      <alignment horizontal="center"/>
    </xf>
    <xf numFmtId="41" fontId="27" fillId="16" borderId="3" xfId="0" applyNumberFormat="1" applyFont="1" applyFill="1" applyBorder="1" applyAlignment="1">
      <alignment horizontal="right" vertical="center"/>
    </xf>
    <xf numFmtId="167" fontId="23" fillId="0" borderId="0" xfId="0" applyNumberFormat="1" applyFont="1" applyBorder="1"/>
    <xf numFmtId="0" fontId="24" fillId="0" borderId="0" xfId="0" applyFont="1" applyAlignment="1">
      <alignment horizontal="left" vertical="center"/>
    </xf>
    <xf numFmtId="0" fontId="29" fillId="0" borderId="0" xfId="0" applyFont="1" applyBorder="1" applyAlignment="1">
      <alignment horizontal="left" vertical="center" wrapText="1"/>
    </xf>
    <xf numFmtId="0" fontId="28" fillId="0" borderId="13" xfId="0" applyFont="1" applyBorder="1" applyAlignment="1">
      <alignment horizontal="left" vertical="center" wrapText="1"/>
    </xf>
    <xf numFmtId="0" fontId="1" fillId="0" borderId="0" xfId="0" applyFont="1" applyAlignment="1">
      <alignment vertical="center" wrapText="1"/>
    </xf>
    <xf numFmtId="0" fontId="24" fillId="11" borderId="0" xfId="0" applyFont="1" applyFill="1" applyBorder="1"/>
    <xf numFmtId="172" fontId="24" fillId="11" borderId="0" xfId="0" applyNumberFormat="1" applyFont="1" applyFill="1" applyBorder="1"/>
    <xf numFmtId="0" fontId="0" fillId="0" borderId="10" xfId="0" applyBorder="1"/>
    <xf numFmtId="0" fontId="0" fillId="0" borderId="4" xfId="0" applyBorder="1"/>
    <xf numFmtId="172" fontId="50" fillId="0" borderId="3" xfId="58" applyNumberFormat="1" applyFont="1" applyBorder="1"/>
    <xf numFmtId="41" fontId="0" fillId="0" borderId="0" xfId="28" applyFont="1"/>
    <xf numFmtId="167" fontId="71" fillId="0" borderId="0" xfId="0" applyNumberFormat="1" applyFont="1"/>
    <xf numFmtId="0" fontId="71" fillId="0" borderId="0" xfId="0" applyFont="1"/>
    <xf numFmtId="0" fontId="71" fillId="0" borderId="0" xfId="0" applyFont="1" applyBorder="1"/>
    <xf numFmtId="167" fontId="71" fillId="0" borderId="0" xfId="0" applyNumberFormat="1" applyFont="1" applyBorder="1"/>
    <xf numFmtId="41" fontId="29" fillId="16" borderId="3" xfId="28" applyFont="1" applyFill="1" applyBorder="1" applyAlignment="1">
      <alignment horizontal="right" vertical="center"/>
    </xf>
    <xf numFmtId="41" fontId="28" fillId="16" borderId="3" xfId="28" applyFont="1" applyFill="1" applyBorder="1" applyAlignment="1">
      <alignment horizontal="right" vertical="center"/>
    </xf>
    <xf numFmtId="41" fontId="0" fillId="0" borderId="0" xfId="0" applyNumberFormat="1"/>
    <xf numFmtId="181" fontId="29" fillId="0" borderId="0" xfId="28" applyNumberFormat="1" applyFont="1" applyBorder="1" applyAlignment="1">
      <alignment horizontal="center" vertical="center"/>
    </xf>
    <xf numFmtId="181" fontId="29" fillId="0" borderId="6" xfId="28" applyNumberFormat="1" applyFont="1" applyBorder="1" applyAlignment="1">
      <alignment horizontal="right" vertical="center"/>
    </xf>
    <xf numFmtId="0" fontId="28" fillId="0" borderId="10" xfId="0" applyFont="1" applyBorder="1" applyAlignment="1">
      <alignment vertical="top" wrapText="1"/>
    </xf>
    <xf numFmtId="0" fontId="28" fillId="0" borderId="13" xfId="0" applyFont="1" applyBorder="1" applyAlignment="1">
      <alignment vertical="top" wrapText="1"/>
    </xf>
    <xf numFmtId="41" fontId="28" fillId="0" borderId="13" xfId="0" applyNumberFormat="1" applyFont="1" applyBorder="1" applyAlignment="1">
      <alignment vertical="top" wrapText="1"/>
    </xf>
    <xf numFmtId="3" fontId="28" fillId="0" borderId="13" xfId="0" applyNumberFormat="1" applyFont="1" applyBorder="1" applyAlignment="1">
      <alignment vertical="top" wrapText="1"/>
    </xf>
    <xf numFmtId="3" fontId="28" fillId="0" borderId="4" xfId="0" applyNumberFormat="1" applyFont="1" applyBorder="1" applyAlignment="1">
      <alignment vertical="top" wrapText="1"/>
    </xf>
    <xf numFmtId="0" fontId="91" fillId="0" borderId="44" xfId="0" applyFont="1" applyFill="1" applyBorder="1" applyAlignment="1">
      <alignment vertical="center" wrapText="1"/>
    </xf>
    <xf numFmtId="41" fontId="71" fillId="0" borderId="0" xfId="0" applyNumberFormat="1" applyFont="1"/>
    <xf numFmtId="3" fontId="0" fillId="0" borderId="0" xfId="0" applyNumberFormat="1"/>
    <xf numFmtId="3" fontId="71" fillId="0" borderId="0" xfId="0" applyNumberFormat="1" applyFont="1"/>
    <xf numFmtId="41" fontId="71" fillId="0" borderId="0" xfId="28" applyFont="1"/>
    <xf numFmtId="41" fontId="24" fillId="16" borderId="3" xfId="0" applyNumberFormat="1" applyFont="1" applyFill="1" applyBorder="1" applyAlignment="1">
      <alignment horizontal="center" vertical="center"/>
    </xf>
    <xf numFmtId="167" fontId="26" fillId="16" borderId="3" xfId="28" applyNumberFormat="1" applyFont="1" applyFill="1" applyBorder="1" applyAlignment="1">
      <alignment horizontal="right" vertical="center"/>
    </xf>
    <xf numFmtId="3" fontId="29" fillId="0" borderId="8" xfId="0" applyNumberFormat="1" applyFont="1" applyBorder="1" applyAlignment="1">
      <alignment horizontal="right" vertical="center"/>
    </xf>
    <xf numFmtId="3" fontId="29" fillId="0" borderId="5" xfId="0" applyNumberFormat="1" applyFont="1" applyBorder="1" applyAlignment="1">
      <alignment horizontal="right" vertical="center"/>
    </xf>
    <xf numFmtId="0" fontId="29" fillId="0" borderId="5" xfId="0" applyFont="1" applyBorder="1" applyAlignment="1">
      <alignment horizontal="right" vertical="center"/>
    </xf>
    <xf numFmtId="3" fontId="28" fillId="0" borderId="7" xfId="0" applyNumberFormat="1" applyFont="1" applyBorder="1" applyAlignment="1">
      <alignment horizontal="right" vertical="center"/>
    </xf>
    <xf numFmtId="3" fontId="28" fillId="0" borderId="3" xfId="0" applyNumberFormat="1" applyFont="1" applyBorder="1" applyAlignment="1">
      <alignment horizontal="right" vertical="center"/>
    </xf>
    <xf numFmtId="167" fontId="29" fillId="16" borderId="14" xfId="0" applyNumberFormat="1" applyFont="1" applyFill="1" applyBorder="1" applyAlignment="1">
      <alignment horizontal="right" vertical="center"/>
    </xf>
    <xf numFmtId="167" fontId="29" fillId="16" borderId="6" xfId="0" applyNumberFormat="1" applyFont="1" applyFill="1" applyBorder="1" applyAlignment="1">
      <alignment horizontal="right" vertical="center"/>
    </xf>
    <xf numFmtId="167" fontId="28" fillId="0" borderId="4" xfId="0" applyNumberFormat="1" applyFont="1" applyBorder="1" applyAlignment="1">
      <alignment horizontal="right" vertical="center"/>
    </xf>
    <xf numFmtId="167" fontId="28" fillId="0" borderId="9" xfId="0" applyNumberFormat="1" applyFont="1" applyBorder="1" applyAlignment="1">
      <alignment horizontal="right" vertical="center"/>
    </xf>
    <xf numFmtId="167" fontId="71" fillId="11" borderId="0" xfId="0" applyNumberFormat="1" applyFont="1" applyFill="1"/>
    <xf numFmtId="41" fontId="26" fillId="0" borderId="3" xfId="28" applyFont="1" applyBorder="1" applyAlignment="1">
      <alignment horizontal="right" vertical="center"/>
    </xf>
    <xf numFmtId="0" fontId="23" fillId="0" borderId="0" xfId="0" applyFont="1" applyAlignment="1">
      <alignment horizontal="left" vertical="top" wrapText="1"/>
    </xf>
    <xf numFmtId="0" fontId="24" fillId="11" borderId="0" xfId="0" applyFont="1" applyFill="1" applyAlignment="1">
      <alignment horizontal="left" vertical="top" wrapText="1"/>
    </xf>
    <xf numFmtId="0" fontId="24" fillId="0" borderId="0" xfId="0" applyFont="1" applyAlignment="1">
      <alignment horizontal="left" vertical="center" wrapText="1"/>
    </xf>
    <xf numFmtId="170" fontId="44" fillId="4" borderId="0" xfId="4" applyNumberFormat="1" applyFont="1" applyFill="1" applyBorder="1" applyAlignment="1" applyProtection="1">
      <alignment horizontal="left" wrapText="1"/>
    </xf>
    <xf numFmtId="0" fontId="42" fillId="0" borderId="0" xfId="0" applyFont="1" applyBorder="1" applyAlignment="1">
      <alignment horizontal="left" vertical="center"/>
    </xf>
    <xf numFmtId="170" fontId="44" fillId="0" borderId="0" xfId="4" applyNumberFormat="1" applyFont="1" applyFill="1" applyBorder="1" applyAlignment="1" applyProtection="1">
      <alignment horizontal="left" wrapText="1"/>
    </xf>
    <xf numFmtId="167" fontId="19" fillId="0" borderId="0" xfId="31" applyNumberFormat="1" applyFont="1" applyBorder="1" applyAlignment="1">
      <alignment horizontal="left"/>
    </xf>
    <xf numFmtId="170" fontId="41" fillId="4" borderId="0" xfId="4" applyNumberFormat="1" applyFont="1" applyFill="1" applyBorder="1" applyAlignment="1" applyProtection="1">
      <alignment horizontal="center"/>
    </xf>
    <xf numFmtId="0" fontId="53" fillId="0" borderId="0" xfId="0" applyFont="1" applyFill="1" applyAlignment="1">
      <alignment horizontal="left" vertical="center" wrapText="1"/>
    </xf>
    <xf numFmtId="0" fontId="47" fillId="6" borderId="21" xfId="27" applyFont="1" applyFill="1" applyBorder="1" applyAlignment="1">
      <alignment horizontal="center" vertical="center"/>
    </xf>
    <xf numFmtId="0" fontId="47" fillId="7" borderId="21" xfId="27" applyFont="1" applyFill="1" applyBorder="1" applyAlignment="1">
      <alignment horizontal="center" vertical="center" wrapText="1"/>
    </xf>
    <xf numFmtId="0" fontId="47" fillId="8" borderId="21" xfId="27" applyFont="1" applyFill="1" applyBorder="1" applyAlignment="1">
      <alignment horizontal="center" vertical="center"/>
    </xf>
    <xf numFmtId="175" fontId="47" fillId="9" borderId="22" xfId="26" applyNumberFormat="1" applyFont="1" applyFill="1" applyBorder="1" applyAlignment="1">
      <alignment horizontal="center" vertical="center" wrapText="1"/>
    </xf>
    <xf numFmtId="175" fontId="47" fillId="9" borderId="24" xfId="26" applyNumberFormat="1" applyFont="1" applyFill="1" applyBorder="1" applyAlignment="1">
      <alignment horizontal="center" vertical="center" wrapText="1"/>
    </xf>
    <xf numFmtId="175" fontId="3" fillId="0" borderId="0" xfId="26" applyNumberFormat="1" applyFont="1" applyAlignment="1">
      <alignment horizontal="center" wrapText="1"/>
    </xf>
    <xf numFmtId="0" fontId="7" fillId="0" borderId="10" xfId="5" applyFont="1" applyBorder="1" applyAlignment="1">
      <alignment horizontal="center" vertical="center"/>
    </xf>
    <xf numFmtId="0" fontId="7" fillId="0" borderId="4" xfId="5"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7" fillId="0" borderId="13" xfId="5" applyFont="1" applyBorder="1" applyAlignment="1">
      <alignment horizontal="center" vertical="center"/>
    </xf>
    <xf numFmtId="0" fontId="26" fillId="0" borderId="0" xfId="0" applyFont="1" applyAlignment="1">
      <alignment horizontal="left" vertical="top" wrapText="1"/>
    </xf>
    <xf numFmtId="0" fontId="72" fillId="0" borderId="0" xfId="0" applyFont="1" applyAlignment="1">
      <alignment horizontal="left" vertical="center"/>
    </xf>
    <xf numFmtId="0" fontId="27" fillId="16" borderId="10" xfId="0" applyFont="1" applyFill="1" applyBorder="1" applyAlignment="1">
      <alignment horizontal="center" vertical="center"/>
    </xf>
    <xf numFmtId="0" fontId="27" fillId="16" borderId="13" xfId="0" applyFont="1" applyFill="1" applyBorder="1" applyAlignment="1">
      <alignment horizontal="center" vertical="center"/>
    </xf>
    <xf numFmtId="0" fontId="27" fillId="16" borderId="4" xfId="0" applyFont="1" applyFill="1" applyBorder="1" applyAlignment="1">
      <alignment horizontal="center" vertical="center"/>
    </xf>
    <xf numFmtId="0" fontId="27" fillId="16" borderId="3" xfId="0" applyFont="1" applyFill="1" applyBorder="1" applyAlignment="1">
      <alignment horizontal="center" vertical="center" wrapText="1"/>
    </xf>
    <xf numFmtId="0" fontId="24" fillId="0" borderId="0" xfId="0" applyFont="1" applyAlignment="1">
      <alignment horizontal="left" vertical="center"/>
    </xf>
    <xf numFmtId="0" fontId="72" fillId="0" borderId="0" xfId="0" applyFont="1" applyAlignment="1">
      <alignment horizontal="left" vertical="top"/>
    </xf>
    <xf numFmtId="0" fontId="24" fillId="11" borderId="3" xfId="0" applyFont="1" applyFill="1" applyBorder="1" applyAlignment="1">
      <alignment horizontal="center" vertical="center" wrapText="1"/>
    </xf>
    <xf numFmtId="0" fontId="29" fillId="16" borderId="3" xfId="0" applyFont="1" applyFill="1" applyBorder="1" applyAlignment="1">
      <alignment horizontal="center" vertical="center" wrapText="1"/>
    </xf>
    <xf numFmtId="0" fontId="23" fillId="0" borderId="0" xfId="0" applyFont="1" applyAlignment="1">
      <alignment horizontal="left" vertical="top"/>
    </xf>
    <xf numFmtId="172" fontId="51" fillId="0" borderId="3" xfId="58" applyNumberFormat="1" applyFont="1" applyBorder="1" applyAlignment="1">
      <alignment horizontal="center"/>
    </xf>
    <xf numFmtId="0" fontId="51" fillId="0" borderId="3" xfId="0" applyFont="1" applyBorder="1" applyAlignment="1">
      <alignment horizontal="center"/>
    </xf>
    <xf numFmtId="0" fontId="51" fillId="0" borderId="8" xfId="0" applyFont="1" applyBorder="1" applyAlignment="1">
      <alignment horizontal="center"/>
    </xf>
    <xf numFmtId="0" fontId="51" fillId="0" borderId="3" xfId="0" applyFont="1" applyFill="1" applyBorder="1" applyAlignment="1">
      <alignment horizontal="center"/>
    </xf>
    <xf numFmtId="0" fontId="51" fillId="0" borderId="8" xfId="0" applyFont="1" applyFill="1" applyBorder="1" applyAlignment="1">
      <alignment horizontal="center"/>
    </xf>
    <xf numFmtId="0" fontId="24" fillId="11" borderId="10" xfId="0" applyFont="1" applyFill="1" applyBorder="1" applyAlignment="1">
      <alignment horizontal="center"/>
    </xf>
    <xf numFmtId="0" fontId="24" fillId="11" borderId="13" xfId="0" applyFont="1" applyFill="1" applyBorder="1" applyAlignment="1">
      <alignment horizontal="center"/>
    </xf>
    <xf numFmtId="0" fontId="24" fillId="11" borderId="4" xfId="0" applyFont="1" applyFill="1" applyBorder="1" applyAlignment="1">
      <alignment horizontal="center"/>
    </xf>
    <xf numFmtId="0" fontId="29" fillId="0" borderId="11" xfId="0" applyFont="1" applyBorder="1" applyAlignment="1">
      <alignment horizontal="left" vertical="center" wrapText="1"/>
    </xf>
    <xf numFmtId="0" fontId="29" fillId="0" borderId="0" xfId="0" applyFont="1" applyBorder="1" applyAlignment="1">
      <alignment horizontal="left" vertical="center" wrapText="1"/>
    </xf>
    <xf numFmtId="0" fontId="29" fillId="0" borderId="20" xfId="0" applyFont="1" applyBorder="1" applyAlignment="1">
      <alignment horizontal="left" vertical="center" wrapText="1"/>
    </xf>
    <xf numFmtId="0" fontId="29" fillId="0" borderId="15" xfId="0" applyFont="1" applyBorder="1" applyAlignment="1">
      <alignment horizontal="left" vertical="center" wrapText="1"/>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9" fillId="0" borderId="12" xfId="0" applyFont="1" applyBorder="1" applyAlignment="1">
      <alignment horizontal="left" vertical="center" wrapText="1"/>
    </xf>
    <xf numFmtId="0" fontId="29" fillId="0" borderId="2" xfId="0" applyFont="1" applyBorder="1" applyAlignment="1">
      <alignment horizontal="left" vertical="center" wrapText="1"/>
    </xf>
    <xf numFmtId="0" fontId="24" fillId="0" borderId="0" xfId="0" applyFont="1" applyAlignment="1">
      <alignment horizontal="left" vertical="top"/>
    </xf>
    <xf numFmtId="0" fontId="25" fillId="0" borderId="0" xfId="0" applyFont="1" applyAlignment="1">
      <alignment horizontal="left" vertical="center" wrapText="1"/>
    </xf>
    <xf numFmtId="0" fontId="24" fillId="0" borderId="0" xfId="0" applyFont="1" applyAlignment="1">
      <alignment horizontal="left" vertical="top" wrapText="1"/>
    </xf>
    <xf numFmtId="0" fontId="50" fillId="0" borderId="0" xfId="0" applyFont="1" applyAlignment="1">
      <alignment horizontal="left" vertical="top" wrapText="1"/>
    </xf>
    <xf numFmtId="0" fontId="23" fillId="11" borderId="0" xfId="0" applyFont="1" applyFill="1" applyAlignment="1">
      <alignment horizontal="left" vertical="top" wrapText="1"/>
    </xf>
    <xf numFmtId="0" fontId="43" fillId="0" borderId="0" xfId="0" applyFont="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cellXfs>
  <cellStyles count="200">
    <cellStyle name="20% - Énfasis1" xfId="77" builtinId="30" customBuiltin="1"/>
    <cellStyle name="20% - Énfasis2" xfId="81" builtinId="34" customBuiltin="1"/>
    <cellStyle name="20% - Énfasis3" xfId="85" builtinId="38" customBuiltin="1"/>
    <cellStyle name="20% - Énfasis4" xfId="89" builtinId="42" customBuiltin="1"/>
    <cellStyle name="20% - Énfasis5" xfId="93" builtinId="46" customBuiltin="1"/>
    <cellStyle name="20% - Énfasis6" xfId="97" builtinId="50" customBuiltin="1"/>
    <cellStyle name="40% - Énfasis1" xfId="78" builtinId="31" customBuiltin="1"/>
    <cellStyle name="40% - Énfasis2" xfId="82" builtinId="35" customBuiltin="1"/>
    <cellStyle name="40% - Énfasis3" xfId="86" builtinId="39" customBuiltin="1"/>
    <cellStyle name="40% - Énfasis4" xfId="90" builtinId="43" customBuiltin="1"/>
    <cellStyle name="40% - Énfasis5" xfId="94" builtinId="47" customBuiltin="1"/>
    <cellStyle name="40% - Énfasis6" xfId="98" builtinId="51" customBuiltin="1"/>
    <cellStyle name="60% - Énfasis1" xfId="79" builtinId="32" customBuiltin="1"/>
    <cellStyle name="60% - Énfasis2" xfId="83" builtinId="36" customBuiltin="1"/>
    <cellStyle name="60% - Énfasis3" xfId="87" builtinId="40" customBuiltin="1"/>
    <cellStyle name="60% - Énfasis4" xfId="91" builtinId="44" customBuiltin="1"/>
    <cellStyle name="60% - Énfasis5" xfId="95" builtinId="48" customBuiltin="1"/>
    <cellStyle name="60% - Énfasis6" xfId="99" builtinId="52" customBuiltin="1"/>
    <cellStyle name="Buena" xfId="64" builtinId="26" customBuiltin="1"/>
    <cellStyle name="Cálculo" xfId="69" builtinId="22" customBuiltin="1"/>
    <cellStyle name="Celda de comprobación" xfId="71" builtinId="23" customBuiltin="1"/>
    <cellStyle name="Celda vinculada" xfId="70" builtinId="24" customBuiltin="1"/>
    <cellStyle name="Comma [0] 2" xfId="3"/>
    <cellStyle name="Comma [0] 2 2" xfId="10"/>
    <cellStyle name="Comma [0] 2 2 2" xfId="48"/>
    <cellStyle name="Comma [0] 2 2 2 2" xfId="184"/>
    <cellStyle name="Comma [0] 2 2 2 3" xfId="137"/>
    <cellStyle name="Comma [0] 2 2 3" xfId="171"/>
    <cellStyle name="Comma [0] 2 2 4" xfId="159"/>
    <cellStyle name="Comma [0] 2 2 5" xfId="127"/>
    <cellStyle name="Comma [0] 2 3" xfId="47"/>
    <cellStyle name="Comma [0] 2 3 2" xfId="183"/>
    <cellStyle name="Comma [0] 2 3 3" xfId="136"/>
    <cellStyle name="Comma [0] 2 4" xfId="124"/>
    <cellStyle name="Comma [0] 2 5" xfId="158"/>
    <cellStyle name="Comma 2" xfId="11"/>
    <cellStyle name="Comma 2 2" xfId="26"/>
    <cellStyle name="Comma 2 2 2" xfId="30"/>
    <cellStyle name="Comma 2 2 2 2" xfId="53"/>
    <cellStyle name="Comma 2 2 2 2 2" xfId="189"/>
    <cellStyle name="Comma 2 2 2 2 3" xfId="142"/>
    <cellStyle name="Comma 2 2 2 3" xfId="175"/>
    <cellStyle name="Comma 2 2 2 4" xfId="164"/>
    <cellStyle name="Comma 2 2 2 5" xfId="131"/>
    <cellStyle name="Comma 2 2 3" xfId="51"/>
    <cellStyle name="Comma 2 2 3 2" xfId="187"/>
    <cellStyle name="Comma 2 2 3 3" xfId="140"/>
    <cellStyle name="Comma 2 2 4" xfId="120"/>
    <cellStyle name="Comma 2 2 5" xfId="162"/>
    <cellStyle name="Comma 2 3" xfId="49"/>
    <cellStyle name="Comma 2 3 2" xfId="185"/>
    <cellStyle name="Comma 2 3 3" xfId="138"/>
    <cellStyle name="Comma 2 4" xfId="172"/>
    <cellStyle name="Comma 2 5" xfId="160"/>
    <cellStyle name="Comma 2 6" xfId="128"/>
    <cellStyle name="Comma 3" xfId="22"/>
    <cellStyle name="Comma 3 2" xfId="109"/>
    <cellStyle name="Comma 4" xfId="23"/>
    <cellStyle name="Comma 4 2" xfId="110"/>
    <cellStyle name="Comma 5" xfId="9"/>
    <cellStyle name="Comma 5 2" xfId="107"/>
    <cellStyle name="Comma 6" xfId="19"/>
    <cellStyle name="Comma 6 2" xfId="108"/>
    <cellStyle name="Comma 7" xfId="24"/>
    <cellStyle name="Comma 7 2" xfId="111"/>
    <cellStyle name="Comma 8" xfId="25"/>
    <cellStyle name="Comma 8 2" xfId="112"/>
    <cellStyle name="Encabezado 1" xfId="60" builtinId="16" customBuiltin="1"/>
    <cellStyle name="Encabezado 4" xfId="63" builtinId="19" customBuiltin="1"/>
    <cellStyle name="Énfasis1" xfId="76" builtinId="29" customBuiltin="1"/>
    <cellStyle name="Énfasis2" xfId="80" builtinId="33" customBuiltin="1"/>
    <cellStyle name="Énfasis3" xfId="84" builtinId="37" customBuiltin="1"/>
    <cellStyle name="Énfasis4" xfId="88" builtinId="41" customBuiltin="1"/>
    <cellStyle name="Énfasis5" xfId="92" builtinId="45" customBuiltin="1"/>
    <cellStyle name="Énfasis6" xfId="96" builtinId="49" customBuiltin="1"/>
    <cellStyle name="Entrada" xfId="67" builtinId="20" customBuiltin="1"/>
    <cellStyle name="Incorrecto" xfId="65" builtinId="27" customBuiltin="1"/>
    <cellStyle name="Millares" xfId="1" builtinId="3"/>
    <cellStyle name="Millares [0]" xfId="28" builtinId="6"/>
    <cellStyle name="Millares [0] 2" xfId="29"/>
    <cellStyle name="Millares [0] 2 2" xfId="44"/>
    <cellStyle name="Millares [0] 2 2 2" xfId="56"/>
    <cellStyle name="Millares [0] 2 2 2 2" xfId="192"/>
    <cellStyle name="Millares [0] 2 2 2 3" xfId="145"/>
    <cellStyle name="Millares [0] 2 2 3" xfId="180"/>
    <cellStyle name="Millares [0] 2 2 4" xfId="134"/>
    <cellStyle name="Millares [0] 2 3" xfId="121"/>
    <cellStyle name="Millares [0] 2 4" xfId="154"/>
    <cellStyle name="Millares [0] 3" xfId="42"/>
    <cellStyle name="Millares [0] 3 2" xfId="55"/>
    <cellStyle name="Millares [0] 3 2 2" xfId="191"/>
    <cellStyle name="Millares [0] 3 2 3" xfId="144"/>
    <cellStyle name="Millares [0] 3 3" xfId="179"/>
    <cellStyle name="Millares [0] 3 4" xfId="163"/>
    <cellStyle name="Millares [0] 3 5" xfId="133"/>
    <cellStyle name="Millares [0] 4" xfId="52"/>
    <cellStyle name="Millares [0] 4 2" xfId="188"/>
    <cellStyle name="Millares [0] 4 3" xfId="167"/>
    <cellStyle name="Millares [0] 4 4" xfId="141"/>
    <cellStyle name="Millares [0] 5" xfId="103"/>
    <cellStyle name="Millares [0] 5 2" xfId="193"/>
    <cellStyle name="Millares [0] 5 3" xfId="155"/>
    <cellStyle name="Millares [0] 5 4" xfId="147"/>
    <cellStyle name="Millares [0] 6" xfId="116"/>
    <cellStyle name="Millares [0] 6 2" xfId="198"/>
    <cellStyle name="Millares [0] 6 3" xfId="168"/>
    <cellStyle name="Millares [0] 6 4" xfId="152"/>
    <cellStyle name="Millares [0] 7" xfId="102"/>
    <cellStyle name="Millares [0] 8" xfId="174"/>
    <cellStyle name="Millares [0] 9" xfId="130"/>
    <cellStyle name="Millares 10" xfId="58"/>
    <cellStyle name="Millares 10 2" xfId="119"/>
    <cellStyle name="Millares 11" xfId="125"/>
    <cellStyle name="Millares 11 2" xfId="199"/>
    <cellStyle name="Millares 11 3" xfId="153"/>
    <cellStyle name="Millares 12" xfId="100"/>
    <cellStyle name="Millares 13" xfId="170"/>
    <cellStyle name="Millares 14" xfId="169"/>
    <cellStyle name="Millares 15" xfId="156"/>
    <cellStyle name="Millares 16" xfId="126"/>
    <cellStyle name="Millares 17" xfId="146"/>
    <cellStyle name="Millares 19 2" xfId="39"/>
    <cellStyle name="Millares 19 2 2" xfId="54"/>
    <cellStyle name="Millares 19 2 2 2" xfId="190"/>
    <cellStyle name="Millares 19 2 2 3" xfId="143"/>
    <cellStyle name="Millares 19 2 3" xfId="178"/>
    <cellStyle name="Millares 19 2 4" xfId="132"/>
    <cellStyle name="Millares 2" xfId="12"/>
    <cellStyle name="Millares 2 2" xfId="13"/>
    <cellStyle name="Millares 2 2 2" xfId="50"/>
    <cellStyle name="Millares 2 2 2 2" xfId="186"/>
    <cellStyle name="Millares 2 2 2 3" xfId="139"/>
    <cellStyle name="Millares 2 2 3" xfId="173"/>
    <cellStyle name="Millares 2 2 4" xfId="161"/>
    <cellStyle name="Millares 2 2 5" xfId="129"/>
    <cellStyle name="Millares 2 3" xfId="38"/>
    <cellStyle name="Millares 2 4" xfId="43"/>
    <cellStyle name="Millares 2 4 2" xfId="101"/>
    <cellStyle name="Millares 3" xfId="14"/>
    <cellStyle name="Millares 4" xfId="37"/>
    <cellStyle name="Millares 4 2" xfId="118"/>
    <cellStyle name="Millares 4 3" xfId="106"/>
    <cellStyle name="Millares 4 3 2" xfId="195"/>
    <cellStyle name="Millares 4 3 3" xfId="149"/>
    <cellStyle name="Millares 4 4" xfId="177"/>
    <cellStyle name="Millares 4 5" xfId="157"/>
    <cellStyle name="Millares 5" xfId="36"/>
    <cellStyle name="Millares 5 2" xfId="122"/>
    <cellStyle name="Millares 5 3" xfId="114"/>
    <cellStyle name="Millares 5 3 2" xfId="196"/>
    <cellStyle name="Millares 5 3 3" xfId="150"/>
    <cellStyle name="Millares 5 4" xfId="176"/>
    <cellStyle name="Millares 5 5" xfId="165"/>
    <cellStyle name="Millares 6" xfId="45"/>
    <cellStyle name="Millares 6 2" xfId="105"/>
    <cellStyle name="Millares 6 3" xfId="115"/>
    <cellStyle name="Millares 6 3 2" xfId="197"/>
    <cellStyle name="Millares 6 3 3" xfId="151"/>
    <cellStyle name="Millares 6 4" xfId="181"/>
    <cellStyle name="Millares 6 5" xfId="166"/>
    <cellStyle name="Millares 7" xfId="46"/>
    <cellStyle name="Millares 7 2" xfId="104"/>
    <cellStyle name="Millares 7 2 2" xfId="194"/>
    <cellStyle name="Millares 7 2 3" xfId="148"/>
    <cellStyle name="Millares 7 3" xfId="117"/>
    <cellStyle name="Millares 7 4" xfId="182"/>
    <cellStyle name="Millares 7 5" xfId="135"/>
    <cellStyle name="Millares 8" xfId="57"/>
    <cellStyle name="Millares 8 2" xfId="123"/>
    <cellStyle name="Millares 9" xfId="33"/>
    <cellStyle name="Millares 9 2" xfId="113"/>
    <cellStyle name="Neutral" xfId="66" builtinId="28" customBuiltin="1"/>
    <cellStyle name="Normal" xfId="0" builtinId="0"/>
    <cellStyle name="Normal 10" xfId="32"/>
    <cellStyle name="Normal 12" xfId="5"/>
    <cellStyle name="Normal 15" xfId="6"/>
    <cellStyle name="Normal 2" xfId="15"/>
    <cellStyle name="Normal 2 10" xfId="31"/>
    <cellStyle name="Normal 2 2" xfId="16"/>
    <cellStyle name="Normal 2 2 2" xfId="41"/>
    <cellStyle name="Normal 2 3" xfId="40"/>
    <cellStyle name="Normal 2 4" xfId="7"/>
    <cellStyle name="Normal 3" xfId="17"/>
    <cellStyle name="Normal 3 2" xfId="18"/>
    <cellStyle name="Normal 3 3" xfId="8"/>
    <cellStyle name="Normal 5" xfId="21"/>
    <cellStyle name="Normal_Estados Fiscal 1999" xfId="4"/>
    <cellStyle name="Normal_Solución propuesta Ej.7 Flujos Efectivo" xfId="27"/>
    <cellStyle name="Normal_Worksheet in   Estados Contables 31.12" xfId="35"/>
    <cellStyle name="Normal_Worksheet in 2286 Estados Contables 30.06 2" xfId="34"/>
    <cellStyle name="Notas" xfId="73" builtinId="10" customBuiltin="1"/>
    <cellStyle name="Porcentaje" xfId="2" builtinId="5"/>
    <cellStyle name="Porcentual 2" xfId="20"/>
    <cellStyle name="Salida" xfId="68" builtinId="21" customBuiltin="1"/>
    <cellStyle name="Texto de advertencia" xfId="72" builtinId="11" customBuiltin="1"/>
    <cellStyle name="Texto explicativo" xfId="74" builtinId="53" customBuiltin="1"/>
    <cellStyle name="Título" xfId="59" builtinId="15" customBuiltin="1"/>
    <cellStyle name="Título 2" xfId="61" builtinId="17" customBuiltin="1"/>
    <cellStyle name="Título 3" xfId="62" builtinId="18" customBuiltin="1"/>
    <cellStyle name="Total" xfId="75" builtinId="25"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76" Type="http://schemas.openxmlformats.org/officeDocument/2006/relationships/externalLink" Target="externalLinks/externalLink65.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0.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87"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0.xml"/><Relationship Id="rId82" Type="http://schemas.openxmlformats.org/officeDocument/2006/relationships/styles" Target="styles.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externalLink" Target="externalLinks/externalLink66.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80" Type="http://schemas.openxmlformats.org/officeDocument/2006/relationships/externalLink" Target="externalLinks/externalLink69.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83" Type="http://schemas.openxmlformats.org/officeDocument/2006/relationships/sharedStrings" Target="sharedStrings.xml"/><Relationship Id="rId88"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81" Type="http://schemas.openxmlformats.org/officeDocument/2006/relationships/theme" Target="theme/theme1.xml"/><Relationship Id="rId86"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376883525300000106, 1003, 34, |"/>
  <ax:ocxPr ax:name="RangeName" ax:value="DA_2376883525300000107"/>
</ax:ocx>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2133600</xdr:colOff>
      <xdr:row>0</xdr:row>
      <xdr:rowOff>76200</xdr:rowOff>
    </xdr:from>
    <xdr:to>
      <xdr:col>4</xdr:col>
      <xdr:colOff>446052</xdr:colOff>
      <xdr:row>3</xdr:row>
      <xdr:rowOff>134844</xdr:rowOff>
    </xdr:to>
    <xdr:pic>
      <xdr:nvPicPr>
        <xdr:cNvPr id="2" name="Imagen 1"/>
        <xdr:cNvPicPr>
          <a:picLocks noChangeAspect="1"/>
        </xdr:cNvPicPr>
      </xdr:nvPicPr>
      <xdr:blipFill>
        <a:blip xmlns:r="http://schemas.openxmlformats.org/officeDocument/2006/relationships" r:embed="rId1"/>
        <a:stretch>
          <a:fillRect/>
        </a:stretch>
      </xdr:blipFill>
      <xdr:spPr>
        <a:xfrm>
          <a:off x="3714750" y="76200"/>
          <a:ext cx="1951002" cy="63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78052</xdr:colOff>
      <xdr:row>0</xdr:row>
      <xdr:rowOff>127000</xdr:rowOff>
    </xdr:from>
    <xdr:to>
      <xdr:col>4</xdr:col>
      <xdr:colOff>928387</xdr:colOff>
      <xdr:row>4</xdr:row>
      <xdr:rowOff>122144</xdr:rowOff>
    </xdr:to>
    <xdr:pic>
      <xdr:nvPicPr>
        <xdr:cNvPr id="2" name="Imagen 1"/>
        <xdr:cNvPicPr>
          <a:picLocks noChangeAspect="1"/>
        </xdr:cNvPicPr>
      </xdr:nvPicPr>
      <xdr:blipFill>
        <a:blip xmlns:r="http://schemas.openxmlformats.org/officeDocument/2006/relationships" r:embed="rId1"/>
        <a:stretch>
          <a:fillRect/>
        </a:stretch>
      </xdr:blipFill>
      <xdr:spPr>
        <a:xfrm>
          <a:off x="3665802" y="127000"/>
          <a:ext cx="1951002" cy="630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2809875</xdr:colOff>
      <xdr:row>0</xdr:row>
      <xdr:rowOff>96309</xdr:rowOff>
    </xdr:from>
    <xdr:to>
      <xdr:col>2</xdr:col>
      <xdr:colOff>207927</xdr:colOff>
      <xdr:row>4</xdr:row>
      <xdr:rowOff>122735</xdr:rowOff>
    </xdr:to>
    <xdr:pic>
      <xdr:nvPicPr>
        <xdr:cNvPr id="3" name="Imagen 2"/>
        <xdr:cNvPicPr>
          <a:picLocks noChangeAspect="1"/>
        </xdr:cNvPicPr>
      </xdr:nvPicPr>
      <xdr:blipFill>
        <a:blip xmlns:r="http://schemas.openxmlformats.org/officeDocument/2006/relationships" r:embed="rId1"/>
        <a:stretch>
          <a:fillRect/>
        </a:stretch>
      </xdr:blipFill>
      <xdr:spPr>
        <a:xfrm>
          <a:off x="3067050" y="96309"/>
          <a:ext cx="1951002" cy="674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41</xdr:row>
      <xdr:rowOff>171449</xdr:rowOff>
    </xdr:from>
    <xdr:to>
      <xdr:col>3</xdr:col>
      <xdr:colOff>685800</xdr:colOff>
      <xdr:row>42</xdr:row>
      <xdr:rowOff>161924</xdr:rowOff>
    </xdr:to>
    <xdr:sp macro="" textlink="">
      <xdr:nvSpPr>
        <xdr:cNvPr id="2" name="Right Arrow 1"/>
        <xdr:cNvSpPr/>
      </xdr:nvSpPr>
      <xdr:spPr>
        <a:xfrm>
          <a:off x="3638550" y="6772275"/>
          <a:ext cx="1524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PY"/>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2461372</xdr:colOff>
      <xdr:row>0</xdr:row>
      <xdr:rowOff>129428</xdr:rowOff>
    </xdr:from>
    <xdr:to>
      <xdr:col>2</xdr:col>
      <xdr:colOff>305980</xdr:colOff>
      <xdr:row>4</xdr:row>
      <xdr:rowOff>67702</xdr:rowOff>
    </xdr:to>
    <xdr:pic>
      <xdr:nvPicPr>
        <xdr:cNvPr id="2" name="Imagen 1"/>
        <xdr:cNvPicPr>
          <a:picLocks noChangeAspect="1"/>
        </xdr:cNvPicPr>
      </xdr:nvPicPr>
      <xdr:blipFill>
        <a:blip xmlns:r="http://schemas.openxmlformats.org/officeDocument/2006/relationships" r:embed="rId1"/>
        <a:stretch>
          <a:fillRect/>
        </a:stretch>
      </xdr:blipFill>
      <xdr:spPr>
        <a:xfrm>
          <a:off x="2575672" y="129428"/>
          <a:ext cx="1942475" cy="6716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52</xdr:row>
          <xdr:rowOff>9525</xdr:rowOff>
        </xdr:from>
        <xdr:to>
          <xdr:col>4</xdr:col>
          <xdr:colOff>161925</xdr:colOff>
          <xdr:row>52</xdr:row>
          <xdr:rowOff>161925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74084</xdr:colOff>
      <xdr:row>0</xdr:row>
      <xdr:rowOff>63500</xdr:rowOff>
    </xdr:from>
    <xdr:to>
      <xdr:col>7</xdr:col>
      <xdr:colOff>59002</xdr:colOff>
      <xdr:row>3</xdr:row>
      <xdr:rowOff>126906</xdr:rowOff>
    </xdr:to>
    <xdr:pic>
      <xdr:nvPicPr>
        <xdr:cNvPr id="3" name="Imagen 2"/>
        <xdr:cNvPicPr>
          <a:picLocks noChangeAspect="1"/>
        </xdr:cNvPicPr>
      </xdr:nvPicPr>
      <xdr:blipFill>
        <a:blip xmlns:r="http://schemas.openxmlformats.org/officeDocument/2006/relationships" r:embed="rId1"/>
        <a:stretch>
          <a:fillRect/>
        </a:stretch>
      </xdr:blipFill>
      <xdr:spPr>
        <a:xfrm>
          <a:off x="6434667" y="63500"/>
          <a:ext cx="1944157" cy="666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38100</xdr:colOff>
      <xdr:row>0</xdr:row>
      <xdr:rowOff>66675</xdr:rowOff>
    </xdr:from>
    <xdr:to>
      <xdr:col>5</xdr:col>
      <xdr:colOff>794543</xdr:colOff>
      <xdr:row>3</xdr:row>
      <xdr:rowOff>165800</xdr:rowOff>
    </xdr:to>
    <xdr:pic>
      <xdr:nvPicPr>
        <xdr:cNvPr id="2" name="Imagen 1"/>
        <xdr:cNvPicPr>
          <a:picLocks noChangeAspect="1"/>
        </xdr:cNvPicPr>
      </xdr:nvPicPr>
      <xdr:blipFill>
        <a:blip xmlns:r="http://schemas.openxmlformats.org/officeDocument/2006/relationships" r:embed="rId1"/>
        <a:stretch>
          <a:fillRect/>
        </a:stretch>
      </xdr:blipFill>
      <xdr:spPr>
        <a:xfrm>
          <a:off x="2324100" y="66675"/>
          <a:ext cx="1937543" cy="670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Fio\T4%20(CIERRE%20ANUAL)\ESTADOS%20CONTABLES%2031.12.16\ARMADO%20EEFF%2031.12.16\Versi&#243;n%206\Armado%20EECC%2031.12.16%20-%20Versi&#243;n%206.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2231%20Verificaci&#243;n%20de%20EECC%20PH%20Individual%20-%20a%20valore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s\dgmeza\AppData\Local\Temp\Deloitte.DA3\Docs\131\2060899693600000060\23411%20Analisis%20de%20Activo%20Fijo%20y%20Obras%20en%20curso.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averasosa\AppData\Local\Deloitte.DA4\Docs\Temp\5000000278\2290748715100000237\30100-01%20Notas%20a%20los%20EEF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
      <sheetName val="ER"/>
      <sheetName val="EFE"/>
      <sheetName val="Sheet1"/>
      <sheetName val="Armado EFE"/>
      <sheetName val="EEP 2016"/>
      <sheetName val="BU"/>
      <sheetName val="NOTAS"/>
      <sheetName val="Ajustes"/>
      <sheetName val="Diversos - Activo "/>
      <sheetName val="Composiciones Notas 4 y 5"/>
      <sheetName val="Posición ME"/>
      <sheetName val="TRIAL"/>
      <sheetName val="31.12.2016"/>
      <sheetName val="Balance 30,09,16"/>
      <sheetName val="Balance 30,09,15"/>
      <sheetName val="Balance 30.06.16"/>
      <sheetName val="Bce 30.06.16 V2"/>
      <sheetName val="Bce 30.06.16 V2 (2)"/>
      <sheetName val="EOAF"/>
      <sheetName val="Anexo 1"/>
    </sheetNames>
    <sheetDataSet>
      <sheetData sheetId="0"/>
      <sheetData sheetId="1"/>
      <sheetData sheetId="2"/>
      <sheetData sheetId="3"/>
      <sheetData sheetId="4">
        <row r="24">
          <cell r="B24">
            <v>0</v>
          </cell>
        </row>
      </sheetData>
      <sheetData sheetId="5"/>
      <sheetData sheetId="6"/>
      <sheetData sheetId="7">
        <row r="184">
          <cell r="C184">
            <v>-272128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ESP"/>
      <sheetName val="ER"/>
      <sheetName val="TRIAL"/>
      <sheetName val="EFE"/>
      <sheetName val="Armado EFE"/>
      <sheetName val="NOTAS"/>
      <sheetName val="Diversos - Pasivo"/>
      <sheetName val="Diversos - Activo "/>
      <sheetName val="EEP 2015"/>
      <sheetName val="EOAF"/>
      <sheetName val="EEP 2014"/>
      <sheetName val="BU"/>
      <sheetName val="Anexo 1"/>
    </sheetNames>
    <sheetDataSet>
      <sheetData sheetId="0" refreshError="1"/>
      <sheetData sheetId="1" refreshError="1">
        <row r="25">
          <cell r="T25">
            <v>19993760.208000001</v>
          </cell>
        </row>
        <row r="26">
          <cell r="Q26">
            <v>-313256</v>
          </cell>
          <cell r="T26">
            <v>1500470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a Analizar"/>
      <sheetName val="Movimiento de Activo Fijo"/>
      <sheetName val="Mayor cuentas a Analizar"/>
      <sheetName val="Universo de Altas y bajas"/>
      <sheetName val="Mayor Altas"/>
      <sheetName val="MUS Sample"/>
      <sheetName val="Revision Documental"/>
      <sheetName val="Obra  WTC"/>
      <sheetName val="BG"/>
      <sheetName val="Armado BG"/>
      <sheetName val="PN "/>
      <sheetName val="CA - Otros gastos"/>
      <sheetName val="EERR"/>
      <sheetName val="CA - Diferencia de cambio"/>
      <sheetName val="Notas "/>
      <sheetName val="Aux CF"/>
    </sheetNames>
    <sheetDataSet>
      <sheetData sheetId="0" refreshError="1"/>
      <sheetData sheetId="1">
        <row r="8">
          <cell r="C8">
            <v>111331481</v>
          </cell>
        </row>
      </sheetData>
      <sheetData sheetId="2" refreshError="1"/>
      <sheetData sheetId="3" refreshError="1"/>
      <sheetData sheetId="4" refreshError="1"/>
      <sheetData sheetId="5" refreshError="1"/>
      <sheetData sheetId="6" refreshError="1"/>
      <sheetData sheetId="7">
        <row r="7">
          <cell r="D7">
            <v>99811180.230000004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
      <sheetName val="Nota - Diferencias Cambio"/>
      <sheetName val="CA - Otros gastos"/>
      <sheetName val="Nota Capital"/>
      <sheetName val="Balance detallado"/>
    </sheetNames>
    <sheetDataSet>
      <sheetData sheetId="0"/>
      <sheetData sheetId="1"/>
      <sheetData sheetId="2"/>
      <sheetData sheetId="3"/>
      <sheetData sheetId="4">
        <row r="47">
          <cell r="I47">
            <v>433156936.98000002</v>
          </cell>
        </row>
        <row r="71">
          <cell r="I71">
            <v>-2505258000</v>
          </cell>
        </row>
        <row r="81">
          <cell r="I81">
            <v>-108770842.26000001</v>
          </cell>
        </row>
        <row r="129">
          <cell r="I129">
            <v>-835.09</v>
          </cell>
        </row>
        <row r="130">
          <cell r="I130">
            <v>-12247928</v>
          </cell>
        </row>
        <row r="131">
          <cell r="I131">
            <v>-3640974.96</v>
          </cell>
        </row>
        <row r="132">
          <cell r="I132">
            <v>-76411816.480000004</v>
          </cell>
        </row>
        <row r="133">
          <cell r="I133">
            <v>-61131134.490000002</v>
          </cell>
        </row>
        <row r="134">
          <cell r="I134">
            <v>-12247928</v>
          </cell>
        </row>
        <row r="135">
          <cell r="I135">
            <v>-80828085.280000001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uentenet.com.p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image" Target="../media/image4.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E19"/>
  <sheetViews>
    <sheetView showGridLines="0" tabSelected="1" workbookViewId="0">
      <selection activeCell="J16" sqref="J16"/>
    </sheetView>
  </sheetViews>
  <sheetFormatPr baseColWidth="10" defaultRowHeight="15"/>
  <cols>
    <col min="2" max="2" width="15" customWidth="1"/>
    <col min="4" max="4" width="13.28515625" customWidth="1"/>
    <col min="6" max="6" width="16.42578125" customWidth="1"/>
  </cols>
  <sheetData>
    <row r="1" spans="3:5" s="379" customFormat="1"/>
    <row r="2" spans="3:5" s="379" customFormat="1"/>
    <row r="5" spans="3:5" ht="20.25">
      <c r="E5" s="562" t="s">
        <v>1614</v>
      </c>
    </row>
    <row r="6" spans="3:5">
      <c r="C6" s="560"/>
    </row>
    <row r="7" spans="3:5" ht="18">
      <c r="C7" s="561"/>
    </row>
    <row r="8" spans="3:5" ht="15.75">
      <c r="E8" s="563" t="s">
        <v>1615</v>
      </c>
    </row>
    <row r="9" spans="3:5" ht="15.75">
      <c r="E9" s="563" t="s">
        <v>1808</v>
      </c>
    </row>
    <row r="18" spans="2:5">
      <c r="B18" s="584"/>
      <c r="C18" s="584"/>
      <c r="D18" s="584"/>
      <c r="E18" s="584"/>
    </row>
    <row r="19" spans="2:5">
      <c r="B19" s="443"/>
      <c r="C19" s="443"/>
      <c r="D19" s="443"/>
      <c r="E19" s="443"/>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599"/>
  <sheetViews>
    <sheetView showGridLines="0" topLeftCell="A52" workbookViewId="0">
      <selection activeCell="K121" sqref="K121"/>
    </sheetView>
  </sheetViews>
  <sheetFormatPr baseColWidth="10" defaultRowHeight="15"/>
  <cols>
    <col min="1" max="1" width="2.85546875" customWidth="1"/>
    <col min="2" max="2" width="49" customWidth="1"/>
    <col min="3" max="3" width="18.5703125" customWidth="1"/>
    <col min="4" max="4" width="16" customWidth="1"/>
    <col min="5" max="5" width="1.7109375" style="379" customWidth="1"/>
    <col min="6" max="6" width="16.7109375" customWidth="1"/>
    <col min="7" max="7" width="15.140625" customWidth="1"/>
    <col min="8" max="8" width="17" customWidth="1"/>
    <col min="9" max="9" width="13.5703125" customWidth="1"/>
    <col min="10" max="12" width="18.28515625" customWidth="1"/>
    <col min="13" max="13" width="18.5703125" customWidth="1"/>
  </cols>
  <sheetData>
    <row r="6" spans="2:10" ht="18">
      <c r="B6" s="913" t="s">
        <v>1795</v>
      </c>
      <c r="C6" s="913"/>
      <c r="D6" s="913"/>
      <c r="E6" s="913"/>
      <c r="F6" s="913"/>
      <c r="G6" s="913"/>
      <c r="H6" s="913"/>
      <c r="I6" s="913"/>
      <c r="J6" s="913"/>
    </row>
    <row r="7" spans="2:10" s="379" customFormat="1" ht="18">
      <c r="B7" s="444" t="str">
        <f>+PN!B7</f>
        <v>correspondiente al período ecónomico finalizado 30 de septiembre de 2020</v>
      </c>
      <c r="C7" s="444"/>
      <c r="D7" s="444"/>
      <c r="E7" s="444"/>
      <c r="F7" s="444"/>
      <c r="G7" s="444"/>
      <c r="H7" s="444"/>
      <c r="I7" s="444"/>
      <c r="J7" s="444"/>
    </row>
    <row r="8" spans="2:10">
      <c r="B8" s="147" t="s">
        <v>1473</v>
      </c>
    </row>
    <row r="9" spans="2:10">
      <c r="B9" s="440"/>
    </row>
    <row r="10" spans="2:10" ht="18">
      <c r="B10" s="907" t="s">
        <v>1680</v>
      </c>
      <c r="C10" s="907"/>
      <c r="D10" s="907"/>
      <c r="E10" s="907"/>
      <c r="F10" s="907"/>
      <c r="G10" s="907"/>
      <c r="H10" s="907"/>
      <c r="I10" s="569"/>
    </row>
    <row r="11" spans="2:10">
      <c r="B11" s="440"/>
    </row>
    <row r="12" spans="2:10">
      <c r="B12" s="938" t="s">
        <v>1818</v>
      </c>
      <c r="C12" s="938"/>
      <c r="D12" s="938"/>
      <c r="E12" s="938"/>
      <c r="F12" s="938"/>
      <c r="G12" s="938"/>
      <c r="H12" s="938"/>
      <c r="I12" s="938"/>
      <c r="J12" s="938"/>
    </row>
    <row r="13" spans="2:10">
      <c r="B13" s="440"/>
    </row>
    <row r="14" spans="2:10" ht="18">
      <c r="B14" s="907" t="s">
        <v>1679</v>
      </c>
      <c r="C14" s="907"/>
      <c r="D14" s="907"/>
      <c r="E14" s="907"/>
      <c r="F14" s="907"/>
      <c r="G14" s="907"/>
      <c r="H14" s="907"/>
      <c r="I14" s="907"/>
    </row>
    <row r="15" spans="2:10" ht="18">
      <c r="B15" s="439"/>
    </row>
    <row r="16" spans="2:10">
      <c r="B16" s="912" t="s">
        <v>1678</v>
      </c>
      <c r="C16" s="912"/>
      <c r="D16" s="912"/>
      <c r="E16" s="912"/>
      <c r="F16" s="912"/>
      <c r="G16" s="912"/>
      <c r="H16" s="912"/>
      <c r="I16" s="912"/>
      <c r="J16" s="912"/>
    </row>
    <row r="17" spans="2:10">
      <c r="B17" s="440"/>
    </row>
    <row r="18" spans="2:10" ht="25.5" customHeight="1">
      <c r="B18" s="886" t="s">
        <v>1475</v>
      </c>
      <c r="C18" s="886"/>
      <c r="D18" s="886"/>
      <c r="E18" s="886"/>
      <c r="F18" s="886"/>
      <c r="G18" s="886"/>
      <c r="H18" s="886"/>
      <c r="I18" s="886"/>
      <c r="J18" s="886"/>
    </row>
    <row r="19" spans="2:10">
      <c r="B19" s="438"/>
    </row>
    <row r="20" spans="2:10" ht="24" customHeight="1">
      <c r="B20" s="886" t="s">
        <v>1476</v>
      </c>
      <c r="C20" s="886"/>
      <c r="D20" s="886"/>
      <c r="E20" s="886"/>
      <c r="F20" s="886"/>
      <c r="G20" s="886"/>
      <c r="H20" s="886"/>
      <c r="I20" s="886"/>
      <c r="J20" s="886"/>
    </row>
    <row r="21" spans="2:10">
      <c r="B21" s="440"/>
    </row>
    <row r="22" spans="2:10" ht="28.5" customHeight="1">
      <c r="B22" s="886" t="s">
        <v>1712</v>
      </c>
      <c r="C22" s="886"/>
      <c r="D22" s="886"/>
      <c r="E22" s="886"/>
      <c r="F22" s="886"/>
      <c r="G22" s="886"/>
      <c r="H22" s="886"/>
      <c r="I22" s="886"/>
      <c r="J22" s="886"/>
    </row>
    <row r="23" spans="2:10">
      <c r="B23" s="441"/>
    </row>
    <row r="24" spans="2:10">
      <c r="B24" s="261" t="s">
        <v>1681</v>
      </c>
    </row>
    <row r="25" spans="2:10">
      <c r="B25" s="261"/>
    </row>
    <row r="26" spans="2:10" ht="29.25" customHeight="1">
      <c r="B26" s="886" t="s">
        <v>1713</v>
      </c>
      <c r="C26" s="886"/>
      <c r="D26" s="886"/>
      <c r="E26" s="886"/>
      <c r="F26" s="886"/>
      <c r="G26" s="886"/>
      <c r="H26" s="886"/>
      <c r="I26" s="886"/>
      <c r="J26" s="886"/>
    </row>
    <row r="27" spans="2:10">
      <c r="B27" s="441"/>
    </row>
    <row r="28" spans="2:10" ht="18">
      <c r="B28" s="907" t="s">
        <v>1682</v>
      </c>
      <c r="C28" s="907"/>
      <c r="D28" s="907"/>
      <c r="E28" s="907"/>
      <c r="F28" s="907"/>
      <c r="G28" s="907"/>
      <c r="H28" s="907"/>
      <c r="I28" s="907"/>
    </row>
    <row r="29" spans="2:10">
      <c r="B29" s="440"/>
    </row>
    <row r="30" spans="2:10">
      <c r="B30" s="537" t="s">
        <v>1683</v>
      </c>
      <c r="C30" s="537"/>
      <c r="D30" s="537"/>
      <c r="E30" s="537"/>
      <c r="F30" s="537"/>
      <c r="G30" s="537"/>
      <c r="H30" s="537"/>
      <c r="I30" s="537"/>
      <c r="J30" s="537"/>
    </row>
    <row r="31" spans="2:10">
      <c r="B31" s="440"/>
    </row>
    <row r="32" spans="2:10" ht="46.5" customHeight="1">
      <c r="B32" s="886" t="s">
        <v>1819</v>
      </c>
      <c r="C32" s="886"/>
      <c r="D32" s="886"/>
      <c r="E32" s="886"/>
      <c r="F32" s="886"/>
      <c r="G32" s="886"/>
      <c r="H32" s="886"/>
      <c r="I32" s="886"/>
      <c r="J32" s="886"/>
    </row>
    <row r="33" spans="2:10">
      <c r="B33" s="441"/>
    </row>
    <row r="34" spans="2:10">
      <c r="B34" s="886" t="s">
        <v>1477</v>
      </c>
      <c r="C34" s="886"/>
      <c r="D34" s="886"/>
      <c r="E34" s="886"/>
      <c r="F34" s="886"/>
      <c r="G34" s="886"/>
      <c r="H34" s="886"/>
      <c r="I34" s="886"/>
      <c r="J34" s="886"/>
    </row>
    <row r="35" spans="2:10">
      <c r="B35" s="261"/>
    </row>
    <row r="36" spans="2:10">
      <c r="B36" s="936" t="s">
        <v>1478</v>
      </c>
      <c r="C36" s="936"/>
      <c r="D36" s="936"/>
      <c r="E36" s="936"/>
      <c r="F36" s="936"/>
      <c r="G36" s="936"/>
      <c r="H36" s="936"/>
      <c r="I36" s="936"/>
      <c r="J36" s="936"/>
    </row>
    <row r="37" spans="2:10">
      <c r="B37" s="440"/>
    </row>
    <row r="38" spans="2:10" ht="58.5" customHeight="1">
      <c r="B38" s="886" t="s">
        <v>1768</v>
      </c>
      <c r="C38" s="886"/>
      <c r="D38" s="886"/>
      <c r="E38" s="886"/>
      <c r="F38" s="886"/>
      <c r="G38" s="886"/>
      <c r="H38" s="886"/>
      <c r="I38" s="886"/>
      <c r="J38" s="886"/>
    </row>
    <row r="39" spans="2:10" ht="28.5" customHeight="1">
      <c r="B39" s="886" t="s">
        <v>1820</v>
      </c>
      <c r="C39" s="886"/>
      <c r="D39" s="886"/>
      <c r="E39" s="886"/>
      <c r="F39" s="886"/>
      <c r="G39" s="886"/>
      <c r="H39" s="886"/>
      <c r="I39" s="886"/>
      <c r="J39" s="886"/>
    </row>
    <row r="40" spans="2:10" s="379" customFormat="1">
      <c r="B40" s="446"/>
      <c r="C40" s="446"/>
      <c r="D40" s="446"/>
      <c r="E40" s="446"/>
      <c r="F40" s="446"/>
      <c r="G40" s="446"/>
      <c r="H40" s="446"/>
      <c r="I40" s="446"/>
      <c r="J40" s="446"/>
    </row>
    <row r="41" spans="2:10">
      <c r="B41" s="912" t="s">
        <v>1487</v>
      </c>
      <c r="C41" s="912"/>
      <c r="D41" s="912"/>
      <c r="E41" s="912"/>
      <c r="F41" s="912"/>
      <c r="G41" s="912"/>
      <c r="H41" s="912"/>
      <c r="I41" s="912"/>
      <c r="J41" s="912"/>
    </row>
    <row r="42" spans="2:10">
      <c r="B42" s="440"/>
    </row>
    <row r="43" spans="2:10" ht="40.5" customHeight="1">
      <c r="B43" s="886" t="s">
        <v>1714</v>
      </c>
      <c r="C43" s="886"/>
      <c r="D43" s="886"/>
      <c r="E43" s="886"/>
      <c r="F43" s="886"/>
      <c r="G43" s="886"/>
      <c r="H43" s="886"/>
      <c r="I43" s="886"/>
      <c r="J43" s="886"/>
    </row>
    <row r="44" spans="2:10">
      <c r="B44" s="441"/>
    </row>
    <row r="45" spans="2:10">
      <c r="B45" s="934" t="s">
        <v>1488</v>
      </c>
      <c r="C45" s="934"/>
      <c r="D45" s="934"/>
      <c r="E45" s="934"/>
      <c r="F45" s="934"/>
      <c r="G45" s="934"/>
      <c r="H45" s="934"/>
      <c r="I45" s="934"/>
      <c r="J45" s="934"/>
    </row>
    <row r="46" spans="2:10">
      <c r="B46" s="441"/>
    </row>
    <row r="47" spans="2:10" ht="31.5" customHeight="1">
      <c r="B47" s="886" t="s">
        <v>1821</v>
      </c>
      <c r="C47" s="886"/>
      <c r="D47" s="886"/>
      <c r="E47" s="886"/>
      <c r="F47" s="886"/>
      <c r="G47" s="886"/>
      <c r="H47" s="886"/>
      <c r="I47" s="886"/>
      <c r="J47" s="886"/>
    </row>
    <row r="48" spans="2:10">
      <c r="B48" s="441"/>
    </row>
    <row r="49" spans="2:10">
      <c r="B49" s="587" t="s">
        <v>1697</v>
      </c>
      <c r="C49" s="939"/>
      <c r="D49" s="939"/>
      <c r="E49" s="939"/>
      <c r="F49" s="939"/>
      <c r="G49" s="939"/>
      <c r="H49" s="939"/>
      <c r="I49" s="939"/>
      <c r="J49" s="939"/>
    </row>
    <row r="50" spans="2:10">
      <c r="B50" s="441"/>
    </row>
    <row r="51" spans="2:10">
      <c r="B51" s="936" t="s">
        <v>1479</v>
      </c>
      <c r="C51" s="936"/>
      <c r="D51" s="936"/>
      <c r="E51" s="936"/>
      <c r="F51" s="936"/>
      <c r="G51" s="936"/>
      <c r="H51" s="936"/>
      <c r="I51" s="936"/>
      <c r="J51" s="936"/>
    </row>
    <row r="52" spans="2:10">
      <c r="B52" s="147"/>
    </row>
    <row r="53" spans="2:10" ht="30" customHeight="1">
      <c r="B53" s="886" t="s">
        <v>1715</v>
      </c>
      <c r="C53" s="886"/>
      <c r="D53" s="886"/>
      <c r="E53" s="886"/>
      <c r="F53" s="886"/>
      <c r="G53" s="886"/>
      <c r="H53" s="886"/>
      <c r="I53" s="886"/>
      <c r="J53" s="886"/>
    </row>
    <row r="54" spans="2:10">
      <c r="B54" s="441"/>
    </row>
    <row r="55" spans="2:10">
      <c r="B55" s="936" t="s">
        <v>1480</v>
      </c>
      <c r="C55" s="936"/>
      <c r="D55" s="936"/>
      <c r="E55" s="936"/>
      <c r="F55" s="936"/>
      <c r="G55" s="936"/>
      <c r="H55" s="936"/>
      <c r="I55" s="936"/>
      <c r="J55" s="936"/>
    </row>
    <row r="56" spans="2:10">
      <c r="B56" s="440"/>
    </row>
    <row r="57" spans="2:10">
      <c r="B57" s="936" t="s">
        <v>1481</v>
      </c>
      <c r="C57" s="936"/>
      <c r="D57" s="936"/>
      <c r="E57" s="936"/>
      <c r="F57" s="936"/>
      <c r="G57" s="936"/>
      <c r="H57" s="936"/>
      <c r="I57" s="936"/>
      <c r="J57" s="936"/>
    </row>
    <row r="58" spans="2:10">
      <c r="B58" s="440"/>
    </row>
    <row r="59" spans="2:10" ht="32.25" customHeight="1">
      <c r="B59" s="886" t="s">
        <v>1716</v>
      </c>
      <c r="C59" s="886"/>
      <c r="D59" s="886"/>
      <c r="E59" s="886"/>
      <c r="F59" s="886"/>
      <c r="G59" s="886"/>
      <c r="H59" s="886"/>
      <c r="I59" s="886"/>
      <c r="J59" s="886"/>
    </row>
    <row r="60" spans="2:10">
      <c r="B60" s="440"/>
    </row>
    <row r="61" spans="2:10">
      <c r="B61" s="936" t="s">
        <v>1482</v>
      </c>
      <c r="C61" s="936"/>
      <c r="D61" s="936"/>
      <c r="E61" s="936"/>
      <c r="F61" s="936"/>
      <c r="G61" s="936"/>
      <c r="H61" s="936"/>
      <c r="I61" s="936"/>
      <c r="J61" s="936"/>
    </row>
    <row r="62" spans="2:10">
      <c r="B62" s="440"/>
    </row>
    <row r="63" spans="2:10" ht="33" customHeight="1">
      <c r="B63" s="886" t="s">
        <v>1807</v>
      </c>
      <c r="C63" s="886"/>
      <c r="D63" s="886"/>
      <c r="E63" s="886"/>
      <c r="F63" s="886"/>
      <c r="G63" s="886"/>
      <c r="H63" s="886"/>
      <c r="I63" s="886"/>
      <c r="J63" s="886"/>
    </row>
    <row r="64" spans="2:10">
      <c r="B64" s="147"/>
    </row>
    <row r="65" spans="2:10">
      <c r="B65" s="934" t="s">
        <v>1483</v>
      </c>
      <c r="C65" s="934"/>
      <c r="D65" s="934"/>
      <c r="E65" s="934"/>
      <c r="F65" s="934"/>
      <c r="G65" s="934"/>
      <c r="H65" s="934"/>
      <c r="I65" s="934"/>
      <c r="J65" s="934"/>
    </row>
    <row r="66" spans="2:10">
      <c r="B66" s="441"/>
    </row>
    <row r="67" spans="2:10" ht="27" customHeight="1">
      <c r="B67" s="937" t="s">
        <v>1769</v>
      </c>
      <c r="C67" s="937"/>
      <c r="D67" s="937"/>
      <c r="E67" s="937"/>
      <c r="F67" s="937"/>
      <c r="G67" s="937"/>
      <c r="H67" s="937"/>
      <c r="I67" s="937"/>
      <c r="J67" s="937"/>
    </row>
    <row r="68" spans="2:10">
      <c r="B68" s="441"/>
    </row>
    <row r="69" spans="2:10" s="379" customFormat="1" ht="39" customHeight="1">
      <c r="B69" s="886" t="s">
        <v>1770</v>
      </c>
      <c r="C69" s="886"/>
      <c r="D69" s="886"/>
      <c r="E69" s="886"/>
      <c r="F69" s="886"/>
      <c r="G69" s="886"/>
      <c r="H69" s="886"/>
      <c r="I69" s="886"/>
      <c r="J69" s="886"/>
    </row>
    <row r="70" spans="2:10" s="379" customFormat="1">
      <c r="B70" s="441"/>
    </row>
    <row r="71" spans="2:10">
      <c r="B71" s="886" t="s">
        <v>1484</v>
      </c>
      <c r="C71" s="886"/>
      <c r="D71" s="886"/>
      <c r="E71" s="886"/>
      <c r="F71" s="886"/>
      <c r="G71" s="886"/>
      <c r="H71" s="886"/>
      <c r="I71" s="886"/>
      <c r="J71" s="886"/>
    </row>
    <row r="72" spans="2:10">
      <c r="B72" s="441"/>
    </row>
    <row r="73" spans="2:10">
      <c r="B73" s="886" t="s">
        <v>1485</v>
      </c>
      <c r="C73" s="886"/>
      <c r="D73" s="886"/>
      <c r="E73" s="886"/>
      <c r="F73" s="886"/>
      <c r="G73" s="886"/>
      <c r="H73" s="886"/>
      <c r="I73" s="886"/>
      <c r="J73" s="886"/>
    </row>
    <row r="74" spans="2:10">
      <c r="B74" s="441"/>
    </row>
    <row r="75" spans="2:10" ht="18" customHeight="1">
      <c r="B75" s="440" t="s">
        <v>1684</v>
      </c>
      <c r="C75" s="936"/>
      <c r="D75" s="936"/>
      <c r="E75" s="936"/>
      <c r="F75" s="936"/>
      <c r="G75" s="936"/>
      <c r="H75" s="936"/>
      <c r="I75" s="936"/>
      <c r="J75" s="936"/>
    </row>
    <row r="76" spans="2:10">
      <c r="B76" s="441"/>
    </row>
    <row r="77" spans="2:10" ht="22.5" customHeight="1">
      <c r="B77" s="886" t="s">
        <v>1486</v>
      </c>
      <c r="C77" s="886"/>
      <c r="D77" s="886"/>
      <c r="E77" s="886"/>
      <c r="F77" s="886"/>
      <c r="G77" s="886"/>
      <c r="H77" s="886"/>
      <c r="I77" s="886"/>
      <c r="J77" s="886"/>
    </row>
    <row r="79" spans="2:10">
      <c r="B79" s="537" t="s">
        <v>1685</v>
      </c>
      <c r="C79" s="570"/>
      <c r="D79" s="537"/>
      <c r="E79" s="537"/>
      <c r="F79" s="537"/>
      <c r="G79" s="537"/>
      <c r="H79" s="537"/>
      <c r="I79" s="537"/>
      <c r="J79" s="537"/>
    </row>
    <row r="80" spans="2:10">
      <c r="B80" s="440"/>
    </row>
    <row r="81" spans="2:10">
      <c r="B81" s="934" t="s">
        <v>1489</v>
      </c>
      <c r="C81" s="934"/>
      <c r="D81" s="934"/>
      <c r="E81" s="934"/>
      <c r="F81" s="934"/>
      <c r="G81" s="934"/>
      <c r="H81" s="934"/>
      <c r="I81" s="934"/>
      <c r="J81" s="934"/>
    </row>
    <row r="82" spans="2:10">
      <c r="B82" s="440"/>
    </row>
    <row r="83" spans="2:10">
      <c r="B83" s="886" t="s">
        <v>1490</v>
      </c>
      <c r="C83" s="886"/>
      <c r="D83" s="886"/>
      <c r="E83" s="886"/>
      <c r="F83" s="886"/>
      <c r="G83" s="886"/>
      <c r="H83" s="886"/>
      <c r="I83" s="886"/>
      <c r="J83" s="886"/>
    </row>
    <row r="84" spans="2:10">
      <c r="B84" s="441"/>
    </row>
    <row r="85" spans="2:10" ht="14.25" customHeight="1">
      <c r="B85" s="935" t="s">
        <v>1491</v>
      </c>
      <c r="C85" s="935"/>
      <c r="D85" s="447" t="s">
        <v>1492</v>
      </c>
      <c r="E85" s="447"/>
    </row>
    <row r="86" spans="2:10">
      <c r="B86" s="940" t="s">
        <v>457</v>
      </c>
      <c r="C86" s="940"/>
      <c r="D86" s="448">
        <v>4</v>
      </c>
      <c r="E86" s="448"/>
    </row>
    <row r="87" spans="2:10">
      <c r="B87" s="940" t="s">
        <v>337</v>
      </c>
      <c r="C87" s="940"/>
      <c r="D87" s="448">
        <v>10</v>
      </c>
      <c r="E87" s="448"/>
    </row>
    <row r="88" spans="2:10">
      <c r="B88" s="940" t="s">
        <v>1493</v>
      </c>
      <c r="C88" s="940"/>
      <c r="D88" s="448">
        <v>5</v>
      </c>
      <c r="E88" s="448"/>
    </row>
    <row r="89" spans="2:10">
      <c r="B89" s="940" t="s">
        <v>339</v>
      </c>
      <c r="C89" s="940"/>
      <c r="D89" s="448">
        <v>5</v>
      </c>
      <c r="E89" s="448"/>
    </row>
    <row r="90" spans="2:10">
      <c r="B90" s="441"/>
    </row>
    <row r="91" spans="2:10">
      <c r="B91" s="912" t="s">
        <v>1494</v>
      </c>
      <c r="C91" s="912"/>
      <c r="D91" s="912"/>
      <c r="E91" s="912"/>
      <c r="F91" s="912"/>
      <c r="G91" s="912"/>
      <c r="H91" s="912"/>
      <c r="I91" s="912"/>
      <c r="J91" s="912"/>
    </row>
    <row r="92" spans="2:10">
      <c r="B92" s="441"/>
    </row>
    <row r="93" spans="2:10">
      <c r="B93" s="886" t="s">
        <v>1495</v>
      </c>
      <c r="C93" s="886"/>
      <c r="D93" s="886"/>
      <c r="E93" s="886"/>
      <c r="F93" s="886"/>
      <c r="G93" s="886"/>
      <c r="H93" s="886"/>
      <c r="I93" s="886"/>
      <c r="J93" s="886"/>
    </row>
    <row r="94" spans="2:10">
      <c r="B94" s="441"/>
    </row>
    <row r="95" spans="2:10">
      <c r="B95" s="916" t="s">
        <v>1496</v>
      </c>
      <c r="C95" s="916"/>
      <c r="D95" s="916"/>
      <c r="E95" s="916"/>
      <c r="F95" s="916"/>
      <c r="G95" s="916"/>
      <c r="H95" s="916"/>
      <c r="I95" s="916"/>
      <c r="J95" s="916"/>
    </row>
    <row r="96" spans="2:10">
      <c r="B96" s="441"/>
    </row>
    <row r="97" spans="2:10" ht="25.5">
      <c r="B97" s="935" t="s">
        <v>1491</v>
      </c>
      <c r="C97" s="935"/>
      <c r="D97" s="447" t="s">
        <v>1497</v>
      </c>
      <c r="E97" s="447"/>
    </row>
    <row r="98" spans="2:10">
      <c r="B98" s="940" t="s">
        <v>806</v>
      </c>
      <c r="C98" s="940"/>
      <c r="D98" s="448">
        <v>4</v>
      </c>
      <c r="E98" s="448"/>
    </row>
    <row r="99" spans="2:10">
      <c r="B99" s="940" t="s">
        <v>1498</v>
      </c>
      <c r="C99" s="940"/>
      <c r="D99" s="448">
        <v>4</v>
      </c>
      <c r="E99" s="448"/>
    </row>
    <row r="100" spans="2:10">
      <c r="B100" s="441"/>
    </row>
    <row r="101" spans="2:10" ht="15" customHeight="1">
      <c r="B101" s="440" t="s">
        <v>1698</v>
      </c>
      <c r="C101" s="912"/>
      <c r="D101" s="912"/>
      <c r="E101" s="912"/>
      <c r="F101" s="912"/>
      <c r="G101" s="912"/>
      <c r="H101" s="912"/>
      <c r="I101" s="912"/>
      <c r="J101" s="912"/>
    </row>
    <row r="102" spans="2:10">
      <c r="B102" s="440"/>
    </row>
    <row r="103" spans="2:10">
      <c r="B103" s="912" t="s">
        <v>1499</v>
      </c>
      <c r="C103" s="912"/>
      <c r="D103" s="912"/>
      <c r="E103" s="912"/>
      <c r="F103" s="912"/>
      <c r="G103" s="912"/>
      <c r="H103" s="912"/>
      <c r="I103" s="912"/>
      <c r="J103" s="912"/>
    </row>
    <row r="104" spans="2:10">
      <c r="B104" s="441"/>
    </row>
    <row r="105" spans="2:10">
      <c r="B105" s="886" t="s">
        <v>1500</v>
      </c>
      <c r="C105" s="886"/>
      <c r="D105" s="886"/>
      <c r="E105" s="886"/>
      <c r="F105" s="886"/>
      <c r="G105" s="886"/>
      <c r="H105" s="886"/>
      <c r="I105" s="886"/>
      <c r="J105" s="886"/>
    </row>
    <row r="106" spans="2:10">
      <c r="B106" s="440"/>
    </row>
    <row r="107" spans="2:10">
      <c r="B107" s="936" t="s">
        <v>1501</v>
      </c>
      <c r="C107" s="936"/>
      <c r="D107" s="936"/>
      <c r="E107" s="936"/>
      <c r="F107" s="936"/>
      <c r="G107" s="936"/>
      <c r="H107" s="936"/>
      <c r="I107" s="936"/>
      <c r="J107" s="936"/>
    </row>
    <row r="108" spans="2:10">
      <c r="B108" s="441"/>
    </row>
    <row r="109" spans="2:10">
      <c r="B109" s="916" t="s">
        <v>1502</v>
      </c>
      <c r="C109" s="916"/>
      <c r="D109" s="916"/>
      <c r="E109" s="916"/>
      <c r="F109" s="916"/>
      <c r="G109" s="916"/>
      <c r="H109" s="916"/>
      <c r="I109" s="916"/>
      <c r="J109" s="916"/>
    </row>
    <row r="110" spans="2:10">
      <c r="B110" s="440"/>
    </row>
    <row r="111" spans="2:10">
      <c r="B111" s="440" t="s">
        <v>1686</v>
      </c>
      <c r="C111" s="934"/>
      <c r="D111" s="934"/>
      <c r="E111" s="934"/>
      <c r="F111" s="934"/>
      <c r="G111" s="934"/>
      <c r="H111" s="934"/>
      <c r="I111" s="934"/>
      <c r="J111" s="934"/>
    </row>
    <row r="112" spans="2:10">
      <c r="B112" s="261"/>
    </row>
    <row r="113" spans="2:10" ht="42.75" customHeight="1">
      <c r="B113" s="886" t="s">
        <v>1503</v>
      </c>
      <c r="C113" s="886"/>
      <c r="D113" s="886"/>
      <c r="E113" s="886"/>
      <c r="F113" s="886"/>
      <c r="G113" s="886"/>
      <c r="H113" s="886"/>
      <c r="I113" s="886"/>
      <c r="J113" s="886"/>
    </row>
    <row r="114" spans="2:10">
      <c r="B114" s="441"/>
    </row>
    <row r="115" spans="2:10">
      <c r="B115" s="912" t="s">
        <v>1687</v>
      </c>
      <c r="C115" s="912"/>
      <c r="D115" s="912"/>
      <c r="E115" s="912"/>
      <c r="F115" s="912"/>
      <c r="G115" s="912"/>
      <c r="H115" s="912"/>
      <c r="I115" s="912"/>
      <c r="J115" s="912"/>
    </row>
    <row r="116" spans="2:10">
      <c r="B116" s="441"/>
    </row>
    <row r="117" spans="2:10">
      <c r="B117" s="886" t="s">
        <v>1504</v>
      </c>
      <c r="C117" s="886"/>
      <c r="D117" s="886"/>
      <c r="E117" s="886"/>
      <c r="F117" s="886"/>
      <c r="G117" s="886"/>
      <c r="H117" s="886"/>
      <c r="I117" s="886"/>
      <c r="J117" s="886"/>
    </row>
    <row r="118" spans="2:10">
      <c r="B118" s="445"/>
    </row>
    <row r="119" spans="2:10" ht="18">
      <c r="B119" s="913" t="s">
        <v>1688</v>
      </c>
      <c r="C119" s="913"/>
      <c r="D119" s="913"/>
      <c r="E119" s="913"/>
      <c r="F119" s="913"/>
      <c r="G119" s="913"/>
      <c r="H119" s="913"/>
      <c r="I119" s="913"/>
      <c r="J119" s="913"/>
    </row>
    <row r="120" spans="2:10">
      <c r="B120" s="147"/>
    </row>
    <row r="121" spans="2:10" ht="27" customHeight="1">
      <c r="B121" s="886" t="s">
        <v>1771</v>
      </c>
      <c r="C121" s="886"/>
      <c r="D121" s="886"/>
      <c r="E121" s="886"/>
      <c r="F121" s="886"/>
      <c r="G121" s="886"/>
      <c r="H121" s="886"/>
      <c r="I121" s="886"/>
      <c r="J121" s="886"/>
    </row>
    <row r="123" spans="2:10" s="379" customFormat="1">
      <c r="B123" s="379" t="s">
        <v>1772</v>
      </c>
    </row>
    <row r="124" spans="2:10" s="379" customFormat="1"/>
    <row r="125" spans="2:10" s="379" customFormat="1">
      <c r="B125" s="941" t="s">
        <v>1844</v>
      </c>
      <c r="C125" s="941"/>
      <c r="D125" s="941"/>
      <c r="E125" s="941"/>
      <c r="F125" s="941"/>
      <c r="G125" s="941"/>
      <c r="H125" s="941"/>
      <c r="I125" s="941"/>
      <c r="J125" s="941"/>
    </row>
    <row r="126" spans="2:10" s="379" customFormat="1"/>
    <row r="127" spans="2:10" ht="18">
      <c r="B127" s="569" t="s">
        <v>1689</v>
      </c>
      <c r="C127" s="569"/>
      <c r="D127" s="569"/>
      <c r="E127" s="569"/>
      <c r="F127" s="569"/>
      <c r="G127" s="569"/>
      <c r="H127" s="569"/>
      <c r="I127" s="569"/>
      <c r="J127" s="569"/>
    </row>
    <row r="128" spans="2:10">
      <c r="B128" s="440"/>
    </row>
    <row r="129" spans="2:10">
      <c r="B129" s="912" t="s">
        <v>1505</v>
      </c>
      <c r="C129" s="912"/>
      <c r="D129" s="912"/>
      <c r="E129" s="912"/>
      <c r="F129" s="912"/>
      <c r="G129" s="912"/>
      <c r="H129" s="912"/>
      <c r="I129" s="912"/>
      <c r="J129" s="912"/>
    </row>
    <row r="130" spans="2:10">
      <c r="B130" s="440"/>
    </row>
    <row r="131" spans="2:10" ht="36" customHeight="1">
      <c r="B131" s="886" t="s">
        <v>1822</v>
      </c>
      <c r="C131" s="886"/>
      <c r="D131" s="886"/>
      <c r="E131" s="886"/>
      <c r="F131" s="886"/>
      <c r="G131" s="886"/>
      <c r="H131" s="886"/>
      <c r="I131" s="886"/>
      <c r="J131" s="886"/>
    </row>
    <row r="132" spans="2:10">
      <c r="B132" s="441"/>
    </row>
    <row r="133" spans="2:10" ht="27.75" customHeight="1">
      <c r="B133" s="886" t="s">
        <v>1506</v>
      </c>
      <c r="C133" s="886"/>
      <c r="D133" s="886"/>
      <c r="E133" s="886"/>
      <c r="F133" s="886"/>
      <c r="G133" s="886"/>
      <c r="H133" s="886"/>
      <c r="I133" s="886"/>
      <c r="J133" s="886"/>
    </row>
    <row r="134" spans="2:10">
      <c r="B134" s="440"/>
    </row>
    <row r="135" spans="2:10">
      <c r="B135" s="57" t="s">
        <v>1507</v>
      </c>
      <c r="C135" s="57"/>
      <c r="D135" s="454" t="s">
        <v>1812</v>
      </c>
      <c r="E135" s="847"/>
      <c r="F135" s="454" t="s">
        <v>1710</v>
      </c>
      <c r="G135" s="452"/>
      <c r="I135" s="379"/>
    </row>
    <row r="136" spans="2:10">
      <c r="B136" s="56" t="s">
        <v>1508</v>
      </c>
      <c r="C136" s="56"/>
      <c r="D136" s="450">
        <v>6990.24</v>
      </c>
      <c r="E136" s="847"/>
      <c r="F136" s="450">
        <v>6453.14</v>
      </c>
      <c r="G136" s="453"/>
      <c r="I136" s="379"/>
    </row>
    <row r="137" spans="2:10">
      <c r="B137" s="56" t="s">
        <v>1509</v>
      </c>
      <c r="C137" s="56"/>
      <c r="D137" s="450">
        <v>6990.24</v>
      </c>
      <c r="E137" s="847"/>
      <c r="F137" s="450">
        <v>6453.14</v>
      </c>
      <c r="G137" s="453"/>
      <c r="I137" s="379"/>
    </row>
    <row r="138" spans="2:10">
      <c r="B138" s="57"/>
      <c r="F138" s="443"/>
      <c r="G138" s="452"/>
    </row>
    <row r="139" spans="2:10">
      <c r="B139" s="57" t="s">
        <v>1510</v>
      </c>
      <c r="D139" s="454" t="s">
        <v>1812</v>
      </c>
      <c r="F139" s="454" t="str">
        <f>+$D$135</f>
        <v>30.09.2020</v>
      </c>
      <c r="G139" s="452"/>
    </row>
    <row r="140" spans="2:10">
      <c r="B140" s="56" t="s">
        <v>1508</v>
      </c>
      <c r="D140" s="455">
        <v>8188.37</v>
      </c>
      <c r="F140" s="455">
        <v>7228.81</v>
      </c>
      <c r="G140" s="451"/>
    </row>
    <row r="141" spans="2:10">
      <c r="B141" s="56" t="s">
        <v>1509</v>
      </c>
      <c r="D141" s="450">
        <v>8188.37</v>
      </c>
      <c r="F141" s="450">
        <f>+F140</f>
        <v>7228.81</v>
      </c>
      <c r="G141" s="451"/>
    </row>
    <row r="142" spans="2:10">
      <c r="B142" s="57"/>
      <c r="F142" s="449"/>
      <c r="G142" s="453"/>
    </row>
    <row r="143" spans="2:10">
      <c r="B143" s="57" t="s">
        <v>1511</v>
      </c>
      <c r="C143" s="457"/>
      <c r="D143" s="454" t="s">
        <v>1812</v>
      </c>
      <c r="F143" s="454" t="str">
        <f>+$D$135</f>
        <v>30.09.2020</v>
      </c>
      <c r="G143" s="453"/>
    </row>
    <row r="144" spans="2:10">
      <c r="B144" s="56" t="s">
        <v>1508</v>
      </c>
      <c r="C144" s="379"/>
      <c r="D144" s="456">
        <v>91.77</v>
      </c>
      <c r="F144" s="456">
        <v>107.83</v>
      </c>
      <c r="G144" s="451"/>
    </row>
    <row r="145" spans="2:10">
      <c r="B145" s="56" t="s">
        <v>1509</v>
      </c>
      <c r="C145" s="379"/>
      <c r="D145" s="451">
        <v>91.77</v>
      </c>
      <c r="E145" s="451"/>
      <c r="F145" s="451">
        <f>+F144</f>
        <v>107.83</v>
      </c>
      <c r="G145" s="451"/>
    </row>
    <row r="146" spans="2:10">
      <c r="B146" s="379"/>
      <c r="C146" s="379"/>
      <c r="D146" s="456"/>
      <c r="E146" s="456"/>
      <c r="F146" s="452"/>
      <c r="G146" s="379"/>
      <c r="H146" s="379"/>
      <c r="I146" s="379"/>
    </row>
    <row r="147" spans="2:10">
      <c r="B147" s="844" t="s">
        <v>1512</v>
      </c>
      <c r="C147" s="844"/>
      <c r="D147" s="451"/>
      <c r="E147" s="451"/>
      <c r="F147" s="844"/>
      <c r="G147" s="844"/>
      <c r="H147" s="844"/>
      <c r="I147" s="844"/>
    </row>
    <row r="148" spans="2:10">
      <c r="B148" s="440"/>
    </row>
    <row r="149" spans="2:10">
      <c r="B149" s="886" t="s">
        <v>1513</v>
      </c>
      <c r="C149" s="886"/>
      <c r="D149" s="886"/>
      <c r="E149" s="886"/>
      <c r="F149" s="886"/>
      <c r="G149" s="886"/>
      <c r="H149" s="886"/>
      <c r="I149" s="886"/>
    </row>
    <row r="151" spans="2:10" ht="27" customHeight="1">
      <c r="B151" s="473" t="s">
        <v>1514</v>
      </c>
      <c r="C151" s="479"/>
      <c r="D151" s="474" t="s">
        <v>644</v>
      </c>
      <c r="E151" s="474"/>
      <c r="F151" s="474" t="s">
        <v>1515</v>
      </c>
      <c r="G151" s="609" t="s">
        <v>1823</v>
      </c>
      <c r="H151" s="609" t="s">
        <v>1824</v>
      </c>
      <c r="I151" s="609" t="s">
        <v>1717</v>
      </c>
      <c r="J151" s="728" t="s">
        <v>1718</v>
      </c>
    </row>
    <row r="152" spans="2:10">
      <c r="B152" s="469" t="s">
        <v>321</v>
      </c>
      <c r="C152" s="470"/>
      <c r="D152" s="470"/>
      <c r="E152" s="470"/>
      <c r="F152" s="470"/>
      <c r="G152" s="470"/>
      <c r="H152" s="470"/>
      <c r="I152" s="470"/>
      <c r="J152" s="471"/>
    </row>
    <row r="153" spans="2:10" ht="15.75" customHeight="1">
      <c r="B153" s="469" t="s">
        <v>587</v>
      </c>
      <c r="C153" s="470"/>
      <c r="D153" s="470"/>
      <c r="E153" s="470"/>
      <c r="F153" s="470"/>
      <c r="G153" s="470"/>
      <c r="H153" s="470"/>
      <c r="I153" s="470"/>
      <c r="J153" s="471"/>
    </row>
    <row r="154" spans="2:10">
      <c r="B154" s="463" t="s">
        <v>1516</v>
      </c>
      <c r="C154" s="481"/>
      <c r="D154" s="459" t="s">
        <v>4</v>
      </c>
      <c r="E154" s="459"/>
      <c r="F154" s="807">
        <v>3274603.300029756</v>
      </c>
      <c r="G154" s="732">
        <v>6990.24</v>
      </c>
      <c r="H154" s="733">
        <v>22890262972</v>
      </c>
      <c r="I154" s="461">
        <v>6453.14</v>
      </c>
      <c r="J154" s="464">
        <v>6070203573</v>
      </c>
    </row>
    <row r="155" spans="2:10">
      <c r="B155" s="463" t="s">
        <v>1516</v>
      </c>
      <c r="C155" s="481"/>
      <c r="D155" s="459" t="s">
        <v>297</v>
      </c>
      <c r="E155" s="459"/>
      <c r="F155" s="807">
        <v>7749.2972349808324</v>
      </c>
      <c r="G155" s="732">
        <v>8188.37</v>
      </c>
      <c r="H155" s="733">
        <v>63454113</v>
      </c>
      <c r="I155" s="461">
        <v>7228.8</v>
      </c>
      <c r="J155" s="464">
        <v>1195934</v>
      </c>
    </row>
    <row r="156" spans="2:10">
      <c r="B156" s="463" t="s">
        <v>910</v>
      </c>
      <c r="C156" s="481"/>
      <c r="D156" s="459" t="s">
        <v>4</v>
      </c>
      <c r="E156" s="459"/>
      <c r="F156" s="807">
        <v>629.73002357572841</v>
      </c>
      <c r="G156" s="732">
        <v>6990.24</v>
      </c>
      <c r="H156" s="733">
        <v>4401964</v>
      </c>
      <c r="I156" s="461">
        <v>6453.14</v>
      </c>
      <c r="J156" s="464">
        <v>5515692</v>
      </c>
    </row>
    <row r="157" spans="2:10">
      <c r="B157" s="463" t="s">
        <v>910</v>
      </c>
      <c r="C157" s="481"/>
      <c r="D157" s="459" t="s">
        <v>184</v>
      </c>
      <c r="E157" s="459"/>
      <c r="F157" s="809">
        <v>27.42726381170317</v>
      </c>
      <c r="G157" s="460">
        <v>91.77</v>
      </c>
      <c r="H157" s="462">
        <v>2517</v>
      </c>
      <c r="I157" s="460">
        <v>107.79</v>
      </c>
      <c r="J157" s="464">
        <v>2957</v>
      </c>
    </row>
    <row r="158" spans="2:10" s="379" customFormat="1">
      <c r="B158" s="463" t="s">
        <v>910</v>
      </c>
      <c r="D158" s="459" t="s">
        <v>1834</v>
      </c>
      <c r="E158" s="459"/>
      <c r="F158" s="861">
        <v>320.31040551689972</v>
      </c>
      <c r="G158" s="809">
        <v>5005.71</v>
      </c>
      <c r="H158" s="809">
        <v>1603381</v>
      </c>
      <c r="I158" s="809">
        <v>4517.2</v>
      </c>
      <c r="J158" s="862">
        <v>0</v>
      </c>
    </row>
    <row r="159" spans="2:10" s="379" customFormat="1">
      <c r="B159" s="463" t="s">
        <v>910</v>
      </c>
      <c r="D159" s="459" t="s">
        <v>654</v>
      </c>
      <c r="E159" s="459"/>
      <c r="F159" s="861">
        <v>70.000400337808856</v>
      </c>
      <c r="G159" s="809">
        <v>5245.57</v>
      </c>
      <c r="H159" s="809">
        <v>367192</v>
      </c>
      <c r="I159" s="809">
        <v>4938.5</v>
      </c>
      <c r="J159" s="862">
        <v>0</v>
      </c>
    </row>
    <row r="160" spans="2:10" s="379" customFormat="1" hidden="1">
      <c r="B160" s="475" t="s">
        <v>910</v>
      </c>
      <c r="C160" s="482"/>
      <c r="D160" s="466" t="s">
        <v>297</v>
      </c>
      <c r="E160" s="466"/>
      <c r="F160" s="806">
        <v>0</v>
      </c>
      <c r="G160" s="808"/>
      <c r="H160" s="806">
        <v>0</v>
      </c>
      <c r="I160" s="808">
        <v>7228.8</v>
      </c>
      <c r="J160" s="810">
        <v>0</v>
      </c>
    </row>
    <row r="161" spans="2:10" ht="15.75" customHeight="1">
      <c r="B161" s="863" t="s">
        <v>552</v>
      </c>
      <c r="C161" s="864"/>
      <c r="D161" s="864"/>
      <c r="E161" s="864"/>
      <c r="F161" s="865"/>
      <c r="G161" s="864"/>
      <c r="H161" s="866"/>
      <c r="I161" s="864"/>
      <c r="J161" s="867"/>
    </row>
    <row r="162" spans="2:10">
      <c r="B162" s="927" t="s">
        <v>1518</v>
      </c>
      <c r="C162" s="928"/>
      <c r="D162" s="459" t="s">
        <v>4</v>
      </c>
      <c r="E162" s="459"/>
      <c r="F162" s="732">
        <v>1999980.9159628283</v>
      </c>
      <c r="G162" s="732">
        <v>6990.24</v>
      </c>
      <c r="H162" s="733">
        <v>13980346598</v>
      </c>
      <c r="I162" s="461">
        <v>6453.14</v>
      </c>
      <c r="J162" s="464">
        <v>126158965</v>
      </c>
    </row>
    <row r="163" spans="2:10">
      <c r="B163" s="476" t="s">
        <v>459</v>
      </c>
      <c r="C163" s="477"/>
      <c r="D163" s="477"/>
      <c r="E163" s="477"/>
      <c r="F163" s="679"/>
      <c r="G163" s="477"/>
      <c r="H163" s="477"/>
      <c r="I163" s="477"/>
      <c r="J163" s="478"/>
    </row>
    <row r="164" spans="2:10">
      <c r="B164" s="927" t="s">
        <v>1519</v>
      </c>
      <c r="C164" s="928"/>
      <c r="D164" s="678" t="s">
        <v>4</v>
      </c>
      <c r="E164" s="678"/>
      <c r="F164" s="807">
        <v>3421568.4700382249</v>
      </c>
      <c r="G164" s="732">
        <v>6990.24</v>
      </c>
      <c r="H164" s="733">
        <v>23917584782</v>
      </c>
      <c r="I164" s="615">
        <v>6453.14</v>
      </c>
      <c r="J164" s="729">
        <v>620909709</v>
      </c>
    </row>
    <row r="165" spans="2:10">
      <c r="B165" s="925" t="s">
        <v>1519</v>
      </c>
      <c r="C165" s="926"/>
      <c r="D165" s="459" t="s">
        <v>297</v>
      </c>
      <c r="E165" s="459"/>
      <c r="F165" s="807">
        <v>1.0014203070940858E-2</v>
      </c>
      <c r="G165" s="732">
        <v>8188.37</v>
      </c>
      <c r="H165" s="733">
        <v>82</v>
      </c>
      <c r="I165" s="461">
        <v>7228.8</v>
      </c>
      <c r="J165" s="730">
        <v>0</v>
      </c>
    </row>
    <row r="166" spans="2:10">
      <c r="B166" s="925" t="s">
        <v>1519</v>
      </c>
      <c r="C166" s="926"/>
      <c r="D166" s="459" t="s">
        <v>184</v>
      </c>
      <c r="E166" s="459"/>
      <c r="F166" s="807">
        <v>577.42181540808542</v>
      </c>
      <c r="G166" s="734">
        <v>91.77</v>
      </c>
      <c r="H166" s="733">
        <v>52990</v>
      </c>
      <c r="I166" s="460">
        <v>107.79</v>
      </c>
      <c r="J166" s="730">
        <v>62237</v>
      </c>
    </row>
    <row r="167" spans="2:10" s="379" customFormat="1">
      <c r="B167" s="925" t="s">
        <v>1519</v>
      </c>
      <c r="C167" s="926"/>
      <c r="D167" s="459" t="s">
        <v>394</v>
      </c>
      <c r="E167" s="459"/>
      <c r="F167" s="807">
        <v>169.88084153586945</v>
      </c>
      <c r="G167" s="734">
        <v>9021.6</v>
      </c>
      <c r="H167" s="733">
        <v>1532597</v>
      </c>
      <c r="I167" s="460">
        <v>8485.27</v>
      </c>
      <c r="J167" s="730">
        <v>0</v>
      </c>
    </row>
    <row r="168" spans="2:10">
      <c r="B168" s="925" t="s">
        <v>876</v>
      </c>
      <c r="C168" s="926"/>
      <c r="D168" s="459" t="s">
        <v>4</v>
      </c>
      <c r="E168" s="459"/>
      <c r="F168" s="732">
        <v>321406.75999679556</v>
      </c>
      <c r="G168" s="732">
        <v>6990.24</v>
      </c>
      <c r="H168" s="733">
        <v>2246710390</v>
      </c>
      <c r="I168" s="461">
        <v>6453.14</v>
      </c>
      <c r="J168" s="730">
        <v>2069223346</v>
      </c>
    </row>
    <row r="169" spans="2:10" s="379" customFormat="1" hidden="1">
      <c r="B169" s="925" t="s">
        <v>876</v>
      </c>
      <c r="C169" s="926"/>
      <c r="D169" s="459" t="s">
        <v>297</v>
      </c>
      <c r="E169" s="459"/>
      <c r="F169" s="732"/>
      <c r="G169" s="732"/>
      <c r="H169" s="733"/>
      <c r="I169" s="461"/>
      <c r="J169" s="730"/>
    </row>
    <row r="170" spans="2:10">
      <c r="B170" s="925" t="s">
        <v>1520</v>
      </c>
      <c r="C170" s="926"/>
      <c r="D170" s="459" t="s">
        <v>4</v>
      </c>
      <c r="E170" s="459"/>
      <c r="F170" s="616">
        <v>-3032.3699901577056</v>
      </c>
      <c r="G170" s="461">
        <v>6990.24</v>
      </c>
      <c r="H170" s="597">
        <v>-21196994</v>
      </c>
      <c r="I170" s="461">
        <v>6453.14</v>
      </c>
      <c r="J170" s="731">
        <v>-19568308</v>
      </c>
    </row>
    <row r="171" spans="2:10">
      <c r="B171" s="925" t="s">
        <v>328</v>
      </c>
      <c r="C171" s="926"/>
      <c r="D171" s="459" t="s">
        <v>4</v>
      </c>
      <c r="E171" s="459"/>
      <c r="F171" s="461">
        <v>72990.690019226808</v>
      </c>
      <c r="G171" s="461">
        <v>6990.24</v>
      </c>
      <c r="H171" s="462">
        <v>510222441</v>
      </c>
      <c r="I171" s="461">
        <v>6453.14</v>
      </c>
      <c r="J171" s="730">
        <v>802664010</v>
      </c>
    </row>
    <row r="172" spans="2:10" s="379" customFormat="1">
      <c r="B172" s="932" t="s">
        <v>328</v>
      </c>
      <c r="C172" s="933"/>
      <c r="D172" s="466" t="s">
        <v>297</v>
      </c>
      <c r="E172" s="466"/>
      <c r="F172" s="732">
        <v>6628.9676700002565</v>
      </c>
      <c r="G172" s="732">
        <v>8188.37</v>
      </c>
      <c r="H172" s="733">
        <v>54280440</v>
      </c>
      <c r="I172" s="467">
        <v>7228.8</v>
      </c>
      <c r="J172" s="731">
        <v>0</v>
      </c>
    </row>
    <row r="173" spans="2:10">
      <c r="B173" s="476" t="s">
        <v>460</v>
      </c>
      <c r="C173" s="477"/>
      <c r="D173" s="477"/>
      <c r="E173" s="477"/>
      <c r="F173" s="477"/>
      <c r="G173" s="477"/>
      <c r="H173" s="477"/>
      <c r="I173" s="477"/>
      <c r="J173" s="478"/>
    </row>
    <row r="174" spans="2:10">
      <c r="B174" s="458" t="s">
        <v>453</v>
      </c>
      <c r="C174" s="480"/>
      <c r="D174" s="459" t="s">
        <v>4</v>
      </c>
      <c r="E174" s="459"/>
      <c r="F174" s="732">
        <v>33820.930039598068</v>
      </c>
      <c r="G174" s="732">
        <v>6990.24</v>
      </c>
      <c r="H174" s="733">
        <v>236416418</v>
      </c>
      <c r="I174" s="461">
        <v>6453.14</v>
      </c>
      <c r="J174" s="464">
        <v>217949577</v>
      </c>
    </row>
    <row r="175" spans="2:10">
      <c r="B175" s="458" t="s">
        <v>610</v>
      </c>
      <c r="C175" s="480"/>
      <c r="D175" s="459" t="s">
        <v>4</v>
      </c>
      <c r="E175" s="459"/>
      <c r="F175" s="732">
        <v>3671.3800956762575</v>
      </c>
      <c r="G175" s="732">
        <v>6990.24</v>
      </c>
      <c r="H175" s="733">
        <v>25663828</v>
      </c>
      <c r="I175" s="461">
        <v>6453.14</v>
      </c>
      <c r="J175" s="464">
        <v>23691929</v>
      </c>
    </row>
    <row r="176" spans="2:10" ht="15.75" customHeight="1">
      <c r="B176" s="929" t="s">
        <v>461</v>
      </c>
      <c r="C176" s="930"/>
      <c r="D176" s="930"/>
      <c r="E176" s="930"/>
      <c r="F176" s="930"/>
      <c r="G176" s="930"/>
      <c r="H176" s="930"/>
      <c r="I176" s="930"/>
      <c r="J176" s="931"/>
    </row>
    <row r="177" spans="2:10">
      <c r="B177" s="458" t="s">
        <v>1521</v>
      </c>
      <c r="C177" s="480"/>
      <c r="D177" s="459" t="s">
        <v>4</v>
      </c>
      <c r="E177" s="459"/>
      <c r="F177" s="732">
        <v>6000</v>
      </c>
      <c r="G177" s="732">
        <v>6990.24</v>
      </c>
      <c r="H177" s="733">
        <v>41941440</v>
      </c>
      <c r="I177" s="461">
        <v>6453.14</v>
      </c>
      <c r="J177" s="464">
        <v>38718840</v>
      </c>
    </row>
    <row r="178" spans="2:10">
      <c r="B178" s="476" t="s">
        <v>322</v>
      </c>
      <c r="C178" s="477"/>
      <c r="D178" s="477"/>
      <c r="E178" s="477"/>
      <c r="F178" s="477"/>
      <c r="G178" s="477"/>
      <c r="H178" s="477"/>
      <c r="I178" s="477"/>
      <c r="J178" s="478"/>
    </row>
    <row r="179" spans="2:10" ht="15.75" customHeight="1">
      <c r="B179" s="929" t="s">
        <v>463</v>
      </c>
      <c r="C179" s="930"/>
      <c r="D179" s="930"/>
      <c r="E179" s="930"/>
      <c r="F179" s="930"/>
      <c r="G179" s="930"/>
      <c r="H179" s="930"/>
      <c r="I179" s="930"/>
      <c r="J179" s="931"/>
    </row>
    <row r="180" spans="2:10">
      <c r="B180" s="927" t="s">
        <v>1522</v>
      </c>
      <c r="C180" s="928"/>
      <c r="D180" s="459" t="s">
        <v>4</v>
      </c>
      <c r="E180" s="459"/>
      <c r="F180" s="616">
        <v>-107993.29007301609</v>
      </c>
      <c r="G180" s="732">
        <v>6990.24</v>
      </c>
      <c r="H180" s="597">
        <v>-754899016</v>
      </c>
      <c r="I180" s="461">
        <v>6453.14</v>
      </c>
      <c r="J180" s="599">
        <v>-586548868</v>
      </c>
    </row>
    <row r="181" spans="2:10">
      <c r="B181" s="925" t="s">
        <v>1053</v>
      </c>
      <c r="C181" s="926"/>
      <c r="D181" s="459" t="s">
        <v>4</v>
      </c>
      <c r="E181" s="459"/>
      <c r="F181" s="616">
        <v>-2003265.3800155646</v>
      </c>
      <c r="G181" s="732">
        <v>6990.24</v>
      </c>
      <c r="H181" s="597">
        <v>-14003305790</v>
      </c>
      <c r="I181" s="461">
        <v>6453.14</v>
      </c>
      <c r="J181" s="599">
        <v>-68876235</v>
      </c>
    </row>
    <row r="182" spans="2:10" s="379" customFormat="1">
      <c r="B182" s="929" t="s">
        <v>1835</v>
      </c>
      <c r="C182" s="930"/>
      <c r="D182" s="930"/>
      <c r="E182" s="930"/>
      <c r="F182" s="930"/>
      <c r="G182" s="930"/>
      <c r="H182" s="930"/>
      <c r="I182" s="930"/>
      <c r="J182" s="931"/>
    </row>
    <row r="183" spans="2:10" s="379" customFormat="1">
      <c r="B183" s="868" t="s">
        <v>1836</v>
      </c>
      <c r="C183" s="845"/>
      <c r="D183" s="459" t="s">
        <v>4</v>
      </c>
      <c r="E183" s="459"/>
      <c r="F183" s="616">
        <v>-5302014.4600185407</v>
      </c>
      <c r="G183" s="732">
        <v>6990.24</v>
      </c>
      <c r="H183" s="597">
        <v>-37062353559</v>
      </c>
      <c r="I183" s="461">
        <v>6453.14</v>
      </c>
      <c r="J183" s="599">
        <v>0</v>
      </c>
    </row>
    <row r="184" spans="2:10">
      <c r="B184" s="476" t="s">
        <v>66</v>
      </c>
      <c r="C184" s="477"/>
      <c r="D184" s="477"/>
      <c r="E184" s="477"/>
      <c r="F184" s="477"/>
      <c r="G184" s="477"/>
      <c r="H184" s="477"/>
      <c r="I184" s="477"/>
      <c r="J184" s="478"/>
    </row>
    <row r="185" spans="2:10">
      <c r="B185" s="465" t="s">
        <v>66</v>
      </c>
      <c r="C185" s="483"/>
      <c r="D185" s="466" t="s">
        <v>4</v>
      </c>
      <c r="E185" s="466"/>
      <c r="F185" s="735">
        <v>-238112.36009064066</v>
      </c>
      <c r="G185" s="736">
        <v>6990.24</v>
      </c>
      <c r="H185" s="737">
        <v>-1664462544</v>
      </c>
      <c r="I185" s="472">
        <v>6453.14</v>
      </c>
      <c r="J185" s="598">
        <v>-1172582452</v>
      </c>
    </row>
    <row r="187" spans="2:10">
      <c r="B187" s="912" t="s">
        <v>1523</v>
      </c>
      <c r="C187" s="912"/>
      <c r="D187" s="912"/>
      <c r="E187" s="912"/>
      <c r="F187" s="912"/>
      <c r="G187" s="912"/>
      <c r="H187" s="912"/>
      <c r="I187" s="912"/>
    </row>
    <row r="189" spans="2:10" ht="59.25" customHeight="1">
      <c r="B189" s="172" t="s">
        <v>637</v>
      </c>
      <c r="C189" s="173" t="s">
        <v>1823</v>
      </c>
      <c r="D189" s="173" t="s">
        <v>819</v>
      </c>
      <c r="E189" s="738"/>
      <c r="F189" s="173" t="s">
        <v>1825</v>
      </c>
      <c r="G189" s="173" t="s">
        <v>819</v>
      </c>
    </row>
    <row r="190" spans="2:10">
      <c r="B190" s="174" t="s">
        <v>904</v>
      </c>
      <c r="C190" s="617">
        <v>6990.24</v>
      </c>
      <c r="D190" s="484">
        <v>3018731342</v>
      </c>
      <c r="E190" s="738"/>
      <c r="F190" s="619">
        <v>6380.13</v>
      </c>
      <c r="G190" s="484">
        <v>3983840340</v>
      </c>
    </row>
    <row r="191" spans="2:10">
      <c r="B191" s="174" t="s">
        <v>905</v>
      </c>
      <c r="C191" s="617">
        <v>6990.24</v>
      </c>
      <c r="D191" s="618">
        <v>-2156820666</v>
      </c>
      <c r="E191" s="738"/>
      <c r="F191" s="619">
        <f>+F190</f>
        <v>6380.13</v>
      </c>
      <c r="G191" s="618">
        <v>-3439668728</v>
      </c>
    </row>
    <row r="192" spans="2:10">
      <c r="B192" s="174" t="s">
        <v>906</v>
      </c>
      <c r="C192" s="617">
        <v>6990.24</v>
      </c>
      <c r="D192" s="484">
        <v>197994555</v>
      </c>
      <c r="E192" s="738"/>
      <c r="F192" s="619">
        <f>+F190</f>
        <v>6380.13</v>
      </c>
      <c r="G192" s="484">
        <v>509397266</v>
      </c>
    </row>
    <row r="193" spans="2:9">
      <c r="B193" s="174" t="s">
        <v>907</v>
      </c>
      <c r="C193" s="617">
        <v>6990.24</v>
      </c>
      <c r="D193" s="618">
        <v>-348274476</v>
      </c>
      <c r="E193" s="738"/>
      <c r="F193" s="619">
        <f>+F190</f>
        <v>6380.13</v>
      </c>
      <c r="G193" s="618">
        <v>-691170143</v>
      </c>
    </row>
    <row r="194" spans="2:9">
      <c r="B194" s="620" t="s">
        <v>314</v>
      </c>
      <c r="C194" s="739"/>
      <c r="D194" s="486">
        <f>+SUM(D190:D193)</f>
        <v>711630755</v>
      </c>
      <c r="E194" s="738"/>
      <c r="F194" s="740"/>
      <c r="G194" s="486">
        <f>+SUM(G190:G193)</f>
        <v>362398735</v>
      </c>
    </row>
    <row r="196" spans="2:9">
      <c r="B196" s="440" t="s">
        <v>1525</v>
      </c>
    </row>
    <row r="197" spans="2:9">
      <c r="B197" s="440"/>
    </row>
    <row r="198" spans="2:9">
      <c r="B198" s="916" t="s">
        <v>1524</v>
      </c>
      <c r="C198" s="916"/>
      <c r="D198" s="916"/>
      <c r="E198" s="916"/>
      <c r="F198" s="916"/>
      <c r="G198" s="916"/>
      <c r="H198" s="916"/>
      <c r="I198" s="916"/>
    </row>
    <row r="199" spans="2:9">
      <c r="B199" s="440"/>
    </row>
    <row r="200" spans="2:9">
      <c r="B200" s="634"/>
      <c r="C200" s="635"/>
      <c r="D200" s="635"/>
      <c r="E200" s="636"/>
      <c r="F200" s="636"/>
      <c r="G200" s="379"/>
    </row>
    <row r="201" spans="2:9">
      <c r="B201" s="621" t="s">
        <v>1719</v>
      </c>
      <c r="C201" s="622" t="s">
        <v>1812</v>
      </c>
      <c r="D201" s="622" t="s">
        <v>1710</v>
      </c>
      <c r="E201" s="495"/>
      <c r="F201" s="498"/>
      <c r="G201" s="379"/>
    </row>
    <row r="202" spans="2:9">
      <c r="B202" s="623" t="s">
        <v>2</v>
      </c>
      <c r="C202" s="624"/>
      <c r="D202" s="624"/>
      <c r="E202" s="495"/>
      <c r="F202" s="498"/>
      <c r="G202" s="379"/>
    </row>
    <row r="203" spans="2:9">
      <c r="B203" s="625" t="s">
        <v>781</v>
      </c>
      <c r="C203" s="626">
        <v>14900</v>
      </c>
      <c r="D203" s="626">
        <v>694850</v>
      </c>
      <c r="E203" s="495"/>
      <c r="F203" s="495"/>
      <c r="G203" s="379"/>
    </row>
    <row r="204" spans="2:9">
      <c r="B204" s="627" t="s">
        <v>782</v>
      </c>
      <c r="C204" s="628">
        <v>14900</v>
      </c>
      <c r="D204" s="628">
        <v>694850</v>
      </c>
      <c r="E204" s="496"/>
      <c r="F204" s="496"/>
      <c r="G204" s="379"/>
    </row>
    <row r="205" spans="2:9">
      <c r="B205" s="629" t="s">
        <v>326</v>
      </c>
      <c r="C205" s="630"/>
      <c r="D205" s="630"/>
      <c r="E205" s="495"/>
      <c r="F205" s="495"/>
      <c r="G205" s="379"/>
    </row>
    <row r="206" spans="2:9">
      <c r="B206" s="625" t="s">
        <v>1720</v>
      </c>
      <c r="C206" s="626">
        <v>22953717085</v>
      </c>
      <c r="D206" s="626">
        <v>6071399507</v>
      </c>
      <c r="E206" s="495"/>
      <c r="F206" s="495"/>
      <c r="G206" s="379"/>
    </row>
    <row r="207" spans="2:9">
      <c r="B207" s="625" t="s">
        <v>783</v>
      </c>
      <c r="C207" s="626">
        <v>322910897</v>
      </c>
      <c r="D207" s="626">
        <v>345179327</v>
      </c>
      <c r="E207" s="637"/>
      <c r="F207" s="637"/>
      <c r="G207" s="379"/>
    </row>
    <row r="208" spans="2:9">
      <c r="B208" s="627" t="s">
        <v>1463</v>
      </c>
      <c r="C208" s="628">
        <v>23276627982</v>
      </c>
      <c r="D208" s="628">
        <v>6416578834</v>
      </c>
      <c r="E208" s="497"/>
      <c r="F208" s="497"/>
      <c r="G208" s="379"/>
    </row>
    <row r="209" spans="2:12">
      <c r="B209" s="631" t="s">
        <v>1464</v>
      </c>
      <c r="C209" s="626"/>
      <c r="D209" s="626"/>
      <c r="E209" s="495"/>
      <c r="F209" s="495"/>
      <c r="G209" s="379"/>
    </row>
    <row r="210" spans="2:12">
      <c r="B210" s="625" t="s">
        <v>784</v>
      </c>
      <c r="C210" s="626">
        <v>6375054</v>
      </c>
      <c r="D210" s="626">
        <v>5518649</v>
      </c>
      <c r="E210" s="637"/>
      <c r="F210" s="637"/>
      <c r="G210" s="379"/>
    </row>
    <row r="211" spans="2:12">
      <c r="B211" s="627" t="s">
        <v>1465</v>
      </c>
      <c r="C211" s="628">
        <v>6375054</v>
      </c>
      <c r="D211" s="628">
        <v>5518649</v>
      </c>
      <c r="E211" s="637"/>
      <c r="F211" s="637"/>
      <c r="G211" s="379"/>
    </row>
    <row r="212" spans="2:12">
      <c r="B212" s="632" t="s">
        <v>314</v>
      </c>
      <c r="C212" s="633">
        <v>23283017936</v>
      </c>
      <c r="D212" s="633">
        <v>6422792333</v>
      </c>
    </row>
    <row r="213" spans="2:12" s="379" customFormat="1">
      <c r="B213" s="848"/>
      <c r="C213" s="849">
        <f>+C212-'EEFF '!C16</f>
        <v>0</v>
      </c>
      <c r="D213" s="849">
        <f>+D212-'EEFF '!D16</f>
        <v>0</v>
      </c>
    </row>
    <row r="214" spans="2:12">
      <c r="B214" s="440" t="s">
        <v>1541</v>
      </c>
      <c r="C214" s="379"/>
      <c r="E214"/>
    </row>
    <row r="215" spans="2:12">
      <c r="B215" s="440"/>
      <c r="E215"/>
    </row>
    <row r="216" spans="2:12">
      <c r="B216" s="694" t="s">
        <v>1526</v>
      </c>
      <c r="C216" s="694"/>
      <c r="D216" s="694"/>
      <c r="E216" s="694"/>
      <c r="F216" s="694"/>
      <c r="G216" s="694"/>
      <c r="H216" s="694"/>
      <c r="I216" s="694"/>
    </row>
    <row r="217" spans="2:12">
      <c r="B217" s="440"/>
      <c r="E217"/>
    </row>
    <row r="218" spans="2:12" ht="15.75" customHeight="1">
      <c r="B218" s="717" t="s">
        <v>1527</v>
      </c>
      <c r="C218" s="718"/>
      <c r="D218" s="718"/>
      <c r="E218" s="718"/>
      <c r="F218" s="718"/>
      <c r="G218" s="718"/>
      <c r="H218" s="718"/>
      <c r="I218" s="719"/>
      <c r="J218" s="915" t="s">
        <v>1528</v>
      </c>
      <c r="K218" s="915"/>
      <c r="L218" s="915"/>
    </row>
    <row r="219" spans="2:12" ht="28.5" customHeight="1">
      <c r="B219" s="720" t="s">
        <v>1529</v>
      </c>
      <c r="C219" s="721"/>
      <c r="D219" s="499" t="s">
        <v>1530</v>
      </c>
      <c r="E219" s="499"/>
      <c r="F219" s="499" t="s">
        <v>1531</v>
      </c>
      <c r="G219" s="499" t="s">
        <v>1532</v>
      </c>
      <c r="H219" s="499" t="s">
        <v>1533</v>
      </c>
      <c r="I219" s="499" t="s">
        <v>1534</v>
      </c>
      <c r="J219" s="500" t="s">
        <v>1173</v>
      </c>
      <c r="K219" s="499" t="s">
        <v>1535</v>
      </c>
      <c r="L219" s="499" t="s">
        <v>1536</v>
      </c>
    </row>
    <row r="220" spans="2:12">
      <c r="B220" s="710" t="s">
        <v>1537</v>
      </c>
      <c r="C220" s="711"/>
      <c r="D220" s="51"/>
      <c r="E220" s="51"/>
      <c r="F220" s="501"/>
      <c r="G220" s="501"/>
      <c r="H220" s="501"/>
      <c r="I220" s="501"/>
      <c r="J220" s="501"/>
      <c r="K220" s="501"/>
      <c r="L220" s="501"/>
    </row>
    <row r="221" spans="2:12" s="379" customFormat="1">
      <c r="B221" s="850" t="s">
        <v>1826</v>
      </c>
      <c r="C221" s="851"/>
      <c r="D221" s="601" t="s">
        <v>1538</v>
      </c>
      <c r="E221" s="52"/>
      <c r="F221" s="501">
        <v>216</v>
      </c>
      <c r="G221" s="52">
        <v>1000</v>
      </c>
      <c r="H221" s="52">
        <v>1509891837</v>
      </c>
      <c r="I221" s="811" t="s">
        <v>1469</v>
      </c>
      <c r="J221" s="852">
        <v>75000000000</v>
      </c>
      <c r="K221" s="852">
        <v>842099080</v>
      </c>
      <c r="L221" s="852">
        <v>104321948479</v>
      </c>
    </row>
    <row r="222" spans="2:12">
      <c r="B222" s="850" t="s">
        <v>1827</v>
      </c>
      <c r="C222" s="851"/>
      <c r="D222" s="601" t="s">
        <v>1538</v>
      </c>
      <c r="E222" s="52"/>
      <c r="F222" s="501">
        <v>323</v>
      </c>
      <c r="G222" s="52">
        <v>1000</v>
      </c>
      <c r="H222" s="52">
        <v>2257847516</v>
      </c>
      <c r="I222" s="811" t="s">
        <v>1469</v>
      </c>
      <c r="J222" s="852">
        <v>75000000000</v>
      </c>
      <c r="K222" s="852">
        <v>842099080</v>
      </c>
      <c r="L222" s="852">
        <v>104321948479</v>
      </c>
    </row>
    <row r="223" spans="2:12" s="379" customFormat="1">
      <c r="B223" s="850" t="s">
        <v>1828</v>
      </c>
      <c r="C223" s="851"/>
      <c r="D223" s="601" t="s">
        <v>1538</v>
      </c>
      <c r="E223" s="52"/>
      <c r="F223" s="501">
        <v>100</v>
      </c>
      <c r="G223" s="52">
        <v>1000</v>
      </c>
      <c r="H223" s="52">
        <v>699023999</v>
      </c>
      <c r="I223" s="811"/>
      <c r="J223" s="852">
        <v>75000000000</v>
      </c>
      <c r="K223" s="852">
        <v>842099080</v>
      </c>
      <c r="L223" s="852">
        <v>104321948479</v>
      </c>
    </row>
    <row r="224" spans="2:12" s="379" customFormat="1">
      <c r="B224" s="850" t="s">
        <v>1829</v>
      </c>
      <c r="C224" s="851"/>
      <c r="D224" s="601" t="s">
        <v>1538</v>
      </c>
      <c r="E224" s="52"/>
      <c r="F224" s="501">
        <v>30</v>
      </c>
      <c r="G224" s="52">
        <v>1000</v>
      </c>
      <c r="H224" s="52">
        <v>216564065</v>
      </c>
      <c r="I224" s="811"/>
      <c r="J224" s="852">
        <v>75000000000</v>
      </c>
      <c r="K224" s="852">
        <v>842099080</v>
      </c>
      <c r="L224" s="852">
        <v>104321948479</v>
      </c>
    </row>
    <row r="225" spans="2:12">
      <c r="B225" s="850" t="s">
        <v>1830</v>
      </c>
      <c r="C225" s="851"/>
      <c r="D225" s="601" t="s">
        <v>1538</v>
      </c>
      <c r="E225" s="52"/>
      <c r="F225" s="501">
        <v>1330</v>
      </c>
      <c r="G225" s="52">
        <v>1000</v>
      </c>
      <c r="H225" s="52">
        <v>9297019181</v>
      </c>
      <c r="I225" s="811" t="s">
        <v>1469</v>
      </c>
      <c r="J225" s="852">
        <v>75000000000</v>
      </c>
      <c r="K225" s="852">
        <v>842099080</v>
      </c>
      <c r="L225" s="852">
        <v>104321948479</v>
      </c>
    </row>
    <row r="226" spans="2:12">
      <c r="B226" s="742" t="s">
        <v>1831</v>
      </c>
      <c r="C226" s="744"/>
      <c r="D226" s="51"/>
      <c r="E226" s="501"/>
      <c r="F226" s="501"/>
      <c r="G226" s="501"/>
      <c r="H226" s="54">
        <f>+SUM(H221:H225)</f>
        <v>13980346598</v>
      </c>
      <c r="I226" s="814">
        <v>0</v>
      </c>
      <c r="J226" s="815"/>
      <c r="K226" s="815"/>
      <c r="L226" s="815"/>
    </row>
    <row r="227" spans="2:12">
      <c r="B227" s="742" t="s">
        <v>1721</v>
      </c>
      <c r="C227" s="744"/>
      <c r="D227" s="51"/>
      <c r="E227" s="501"/>
      <c r="F227" s="501"/>
      <c r="G227" s="501"/>
      <c r="H227" s="54">
        <v>568302519</v>
      </c>
      <c r="I227" s="812" t="s">
        <v>1474</v>
      </c>
      <c r="J227" s="501"/>
      <c r="K227" s="501"/>
      <c r="L227" s="501"/>
    </row>
    <row r="228" spans="2:12">
      <c r="B228" s="742"/>
      <c r="C228" s="744"/>
      <c r="D228" s="51"/>
      <c r="E228" s="501"/>
      <c r="F228" s="501"/>
      <c r="G228" s="501"/>
      <c r="H228" s="813"/>
      <c r="I228" s="502"/>
      <c r="J228" s="501"/>
      <c r="K228" s="501"/>
      <c r="L228" s="501"/>
    </row>
    <row r="229" spans="2:12">
      <c r="B229" s="743" t="s">
        <v>589</v>
      </c>
      <c r="C229" s="744"/>
      <c r="D229" s="51"/>
      <c r="E229" s="501"/>
      <c r="F229" s="501"/>
      <c r="G229" s="501"/>
      <c r="H229" s="501"/>
      <c r="I229" s="501"/>
      <c r="J229" s="501"/>
      <c r="K229" s="501"/>
      <c r="L229" s="501"/>
    </row>
    <row r="230" spans="2:12">
      <c r="B230" s="741" t="s">
        <v>1539</v>
      </c>
      <c r="C230" s="745"/>
      <c r="D230" s="503" t="s">
        <v>1540</v>
      </c>
      <c r="E230" s="52"/>
      <c r="F230" s="501">
        <v>1</v>
      </c>
      <c r="G230" s="52">
        <v>14500000</v>
      </c>
      <c r="H230" s="52">
        <v>750000000</v>
      </c>
      <c r="I230" s="501"/>
      <c r="J230" s="52">
        <v>8800000000</v>
      </c>
      <c r="K230" s="52">
        <v>2514750077</v>
      </c>
      <c r="L230" s="52">
        <v>16243251345</v>
      </c>
    </row>
    <row r="231" spans="2:12">
      <c r="B231" s="742" t="str">
        <f>+B226</f>
        <v>Total 30.09.2020</v>
      </c>
      <c r="C231" s="744"/>
      <c r="D231" s="51"/>
      <c r="E231" s="501"/>
      <c r="F231" s="501"/>
      <c r="G231" s="501"/>
      <c r="H231" s="54">
        <f>+H230</f>
        <v>750000000</v>
      </c>
      <c r="I231" s="502"/>
      <c r="J231" s="501"/>
      <c r="K231" s="501"/>
      <c r="L231" s="501"/>
    </row>
    <row r="232" spans="2:12">
      <c r="B232" s="742" t="s">
        <v>1721</v>
      </c>
      <c r="C232" s="744"/>
      <c r="D232" s="51"/>
      <c r="E232" s="501"/>
      <c r="F232" s="501"/>
      <c r="G232" s="501"/>
      <c r="H232" s="54">
        <v>369547169</v>
      </c>
      <c r="I232" s="502" t="s">
        <v>1517</v>
      </c>
      <c r="J232" s="501"/>
      <c r="K232" s="501"/>
      <c r="L232" s="501"/>
    </row>
    <row r="233" spans="2:12">
      <c r="F233" s="379"/>
      <c r="H233" s="853">
        <f>+H226-'EEFF '!C22</f>
        <v>0</v>
      </c>
    </row>
    <row r="234" spans="2:12" s="379" customFormat="1">
      <c r="B234" s="699" t="s">
        <v>1699</v>
      </c>
      <c r="C234" s="699"/>
      <c r="D234" s="699"/>
      <c r="E234" s="699"/>
      <c r="F234" s="699"/>
      <c r="G234" s="699"/>
      <c r="H234" s="699"/>
      <c r="I234" s="699"/>
    </row>
    <row r="235" spans="2:12" s="379" customFormat="1"/>
    <row r="236" spans="2:12" s="379" customFormat="1">
      <c r="B236" s="918" t="s">
        <v>1704</v>
      </c>
      <c r="C236" s="918" t="s">
        <v>1700</v>
      </c>
      <c r="D236" s="918" t="s">
        <v>1701</v>
      </c>
      <c r="E236" s="601"/>
      <c r="F236" s="917" t="s">
        <v>1702</v>
      </c>
      <c r="G236" s="917"/>
      <c r="H236" s="920" t="s">
        <v>1703</v>
      </c>
    </row>
    <row r="237" spans="2:12" s="379" customFormat="1">
      <c r="B237" s="919"/>
      <c r="C237" s="919"/>
      <c r="D237" s="919"/>
      <c r="E237" s="601"/>
      <c r="F237" s="746" t="s">
        <v>3</v>
      </c>
      <c r="G237" s="746" t="s">
        <v>4</v>
      </c>
      <c r="H237" s="921"/>
    </row>
    <row r="238" spans="2:12" s="379" customFormat="1">
      <c r="B238" s="51" t="str">
        <f t="shared" ref="B238:B243" si="0">+B221</f>
        <v>PY FINEXPAR D2 S1 USD 5.80 24-09-2025</v>
      </c>
      <c r="C238" s="52">
        <f>+H221</f>
        <v>1509891837</v>
      </c>
      <c r="D238" s="52">
        <f>+H221</f>
        <v>1509891837</v>
      </c>
      <c r="E238" s="602"/>
      <c r="F238" s="858">
        <v>0</v>
      </c>
      <c r="G238" s="858">
        <v>216000</v>
      </c>
      <c r="H238" s="858">
        <v>1509891837</v>
      </c>
    </row>
    <row r="239" spans="2:12" s="379" customFormat="1">
      <c r="B239" s="51" t="str">
        <f t="shared" si="0"/>
        <v>PY FINEXPAR D3 S1 USD 6.00 29-09-2027</v>
      </c>
      <c r="C239" s="52">
        <f>+H222</f>
        <v>2257847516</v>
      </c>
      <c r="D239" s="52">
        <f t="shared" ref="D239:D242" si="1">+H222</f>
        <v>2257847516</v>
      </c>
      <c r="E239" s="602"/>
      <c r="F239" s="858">
        <v>0</v>
      </c>
      <c r="G239" s="858">
        <v>323000</v>
      </c>
      <c r="H239" s="858">
        <v>2257847516</v>
      </c>
    </row>
    <row r="240" spans="2:12" s="379" customFormat="1">
      <c r="B240" s="51" t="str">
        <f t="shared" si="0"/>
        <v>PY FINEXPAR D2 S2 USD 6.125 29-09-27</v>
      </c>
      <c r="C240" s="52">
        <f>+H223</f>
        <v>699023999</v>
      </c>
      <c r="D240" s="52">
        <f t="shared" si="1"/>
        <v>699023999</v>
      </c>
      <c r="E240" s="602"/>
      <c r="F240" s="858">
        <v>0</v>
      </c>
      <c r="G240" s="858">
        <v>100000</v>
      </c>
      <c r="H240" s="858">
        <v>699023999</v>
      </c>
    </row>
    <row r="241" spans="2:9" s="379" customFormat="1">
      <c r="B241" s="51" t="str">
        <f t="shared" si="0"/>
        <v>PY FINEXPAR G1 S2 USD 7.50 02-08-2022</v>
      </c>
      <c r="C241" s="52">
        <f>+H224</f>
        <v>216564065</v>
      </c>
      <c r="D241" s="52">
        <f t="shared" si="1"/>
        <v>216564065</v>
      </c>
      <c r="E241" s="602"/>
      <c r="F241" s="858">
        <v>0</v>
      </c>
      <c r="G241" s="858">
        <v>30000</v>
      </c>
      <c r="H241" s="858">
        <v>216564065</v>
      </c>
    </row>
    <row r="242" spans="2:9" s="379" customFormat="1">
      <c r="B242" s="51" t="str">
        <f t="shared" si="0"/>
        <v>PY FINEXPAR D2 S3 USD 6.50 27-09-30</v>
      </c>
      <c r="C242" s="52">
        <f>+H225</f>
        <v>9297019181</v>
      </c>
      <c r="D242" s="52">
        <f t="shared" si="1"/>
        <v>9297019181</v>
      </c>
      <c r="E242" s="602"/>
      <c r="F242" s="858">
        <v>0</v>
      </c>
      <c r="G242" s="858">
        <v>1330000</v>
      </c>
      <c r="H242" s="858">
        <v>9297019181</v>
      </c>
    </row>
    <row r="243" spans="2:9" s="379" customFormat="1">
      <c r="B243" s="742" t="str">
        <f t="shared" si="0"/>
        <v>Total 30.09.2020</v>
      </c>
      <c r="C243" s="54">
        <f>+SUM(C238:C242)</f>
        <v>13980346598</v>
      </c>
      <c r="D243" s="54">
        <f>+SUM(D238:D242)</f>
        <v>13980346598</v>
      </c>
      <c r="E243" s="602"/>
      <c r="F243" s="859">
        <f>+SUM(F238:F242)</f>
        <v>0</v>
      </c>
      <c r="G243" s="54">
        <f>+SUM(G238:G242)</f>
        <v>1999000</v>
      </c>
      <c r="H243" s="54">
        <f>+SUM(H238:H242)</f>
        <v>13980346598</v>
      </c>
    </row>
    <row r="244" spans="2:9" s="379" customFormat="1">
      <c r="B244" s="53" t="s">
        <v>1722</v>
      </c>
      <c r="C244" s="54">
        <v>568302519</v>
      </c>
      <c r="D244" s="54">
        <v>568302519</v>
      </c>
      <c r="E244" s="602"/>
      <c r="F244" s="54">
        <v>433000000</v>
      </c>
      <c r="G244" s="54">
        <v>23000</v>
      </c>
      <c r="H244" s="54">
        <v>568302519</v>
      </c>
    </row>
    <row r="245" spans="2:9" s="379" customFormat="1">
      <c r="C245" s="853"/>
      <c r="D245" s="853">
        <f>+D243-H226</f>
        <v>0</v>
      </c>
    </row>
    <row r="246" spans="2:9">
      <c r="B246" s="699" t="s">
        <v>1542</v>
      </c>
      <c r="C246" s="699"/>
      <c r="D246" s="699"/>
      <c r="E246" s="699"/>
      <c r="F246" s="699"/>
      <c r="G246" s="699"/>
      <c r="H246" s="699"/>
      <c r="I246" s="699"/>
    </row>
    <row r="247" spans="2:9">
      <c r="B247" s="441"/>
      <c r="E247"/>
    </row>
    <row r="248" spans="2:9">
      <c r="B248" s="712" t="s">
        <v>1543</v>
      </c>
      <c r="C248" s="712"/>
      <c r="D248" s="712"/>
      <c r="E248" s="712"/>
      <c r="F248" s="712"/>
    </row>
    <row r="249" spans="2:9" ht="25.5">
      <c r="B249" s="507" t="s">
        <v>1544</v>
      </c>
      <c r="C249" s="507" t="s">
        <v>1545</v>
      </c>
      <c r="D249" s="507" t="s">
        <v>1546</v>
      </c>
      <c r="E249" s="507"/>
      <c r="F249" s="507" t="s">
        <v>1547</v>
      </c>
    </row>
    <row r="250" spans="2:9">
      <c r="B250" s="508">
        <v>1</v>
      </c>
      <c r="C250" s="52">
        <v>14500000</v>
      </c>
      <c r="D250" s="489">
        <v>750000000</v>
      </c>
      <c r="E250" s="489"/>
      <c r="F250" s="489">
        <v>750000000</v>
      </c>
    </row>
    <row r="251" spans="2:9">
      <c r="B251" s="53" t="str">
        <f>+B243</f>
        <v>Total 30.09.2020</v>
      </c>
      <c r="C251" s="508"/>
      <c r="D251" s="54">
        <v>750000000</v>
      </c>
      <c r="E251" s="54"/>
      <c r="F251" s="54">
        <v>750000000</v>
      </c>
    </row>
    <row r="252" spans="2:9">
      <c r="B252" s="53" t="s">
        <v>1722</v>
      </c>
      <c r="C252" s="508"/>
      <c r="D252" s="54">
        <v>369547169</v>
      </c>
      <c r="E252" s="54"/>
      <c r="F252" s="54">
        <v>750000000</v>
      </c>
    </row>
    <row r="254" spans="2:9">
      <c r="B254" s="440" t="s">
        <v>1552</v>
      </c>
      <c r="E254"/>
    </row>
    <row r="255" spans="2:9">
      <c r="B255" s="509"/>
      <c r="E255"/>
    </row>
    <row r="256" spans="2:9">
      <c r="B256" s="699" t="s">
        <v>1548</v>
      </c>
      <c r="C256" s="699"/>
      <c r="D256" s="699"/>
      <c r="E256" s="699"/>
      <c r="F256" s="699"/>
      <c r="G256" s="699"/>
      <c r="H256" s="699"/>
      <c r="I256" s="699"/>
    </row>
    <row r="257" spans="2:7">
      <c r="B257" s="440"/>
      <c r="E257"/>
    </row>
    <row r="258" spans="2:7">
      <c r="B258" s="638" t="s">
        <v>23</v>
      </c>
      <c r="C258" s="714"/>
      <c r="D258" s="510" t="s">
        <v>1549</v>
      </c>
      <c r="E258" s="505"/>
      <c r="F258" s="510" t="s">
        <v>1550</v>
      </c>
    </row>
    <row r="259" spans="2:7" s="379" customFormat="1">
      <c r="B259" s="817" t="s">
        <v>1799</v>
      </c>
      <c r="C259" s="714"/>
      <c r="D259" s="818">
        <v>12891809467</v>
      </c>
      <c r="E259" s="505"/>
      <c r="F259" s="754">
        <v>0</v>
      </c>
    </row>
    <row r="260" spans="2:7" s="379" customFormat="1">
      <c r="B260" s="747" t="s">
        <v>1773</v>
      </c>
      <c r="C260" s="715"/>
      <c r="D260" s="819">
        <v>11144232274</v>
      </c>
      <c r="E260" s="505"/>
      <c r="F260" s="600">
        <v>0</v>
      </c>
    </row>
    <row r="261" spans="2:7">
      <c r="B261" s="748" t="s">
        <v>1831</v>
      </c>
      <c r="C261" s="709"/>
      <c r="D261" s="749">
        <f>+D259+D260</f>
        <v>24036041741</v>
      </c>
      <c r="E261" s="505"/>
      <c r="F261" s="606" t="s">
        <v>1551</v>
      </c>
    </row>
    <row r="262" spans="2:7">
      <c r="B262" s="748" t="s">
        <v>1721</v>
      </c>
      <c r="C262" s="709"/>
      <c r="D262" s="750">
        <v>623239291</v>
      </c>
      <c r="E262" s="505"/>
      <c r="F262" s="606" t="s">
        <v>1551</v>
      </c>
      <c r="G262" s="854">
        <f>+D261-'EEFF '!C27</f>
        <v>0</v>
      </c>
    </row>
    <row r="263" spans="2:7">
      <c r="B263" s="440"/>
      <c r="C263" s="379"/>
      <c r="E263"/>
      <c r="G263" s="855"/>
    </row>
    <row r="264" spans="2:7" s="643" customFormat="1">
      <c r="B264" s="713" t="s">
        <v>876</v>
      </c>
      <c r="C264" s="714"/>
      <c r="D264" s="821" t="str">
        <f>+$C$201</f>
        <v>30.09.2020</v>
      </c>
      <c r="E264" s="505"/>
      <c r="F264" s="510" t="s">
        <v>1710</v>
      </c>
      <c r="G264" s="856"/>
    </row>
    <row r="265" spans="2:7" s="643" customFormat="1">
      <c r="B265" s="639" t="s">
        <v>877</v>
      </c>
      <c r="C265" s="640"/>
      <c r="D265" s="641">
        <v>2254428090</v>
      </c>
      <c r="E265" s="505"/>
      <c r="F265" s="641">
        <v>2331815246</v>
      </c>
      <c r="G265" s="856"/>
    </row>
    <row r="266" spans="2:7" s="643" customFormat="1">
      <c r="B266" s="708" t="s">
        <v>879</v>
      </c>
      <c r="C266" s="709"/>
      <c r="D266" s="642">
        <f>+D265</f>
        <v>2254428090</v>
      </c>
      <c r="E266" s="505"/>
      <c r="F266" s="642">
        <v>2331815246</v>
      </c>
      <c r="G266" s="856"/>
    </row>
    <row r="267" spans="2:7" s="643" customFormat="1">
      <c r="B267" s="824" t="s">
        <v>878</v>
      </c>
      <c r="C267" s="709"/>
      <c r="D267" s="822">
        <v>-21196994</v>
      </c>
      <c r="E267" s="823"/>
      <c r="F267" s="822">
        <v>-19568308</v>
      </c>
      <c r="G267" s="856"/>
    </row>
    <row r="268" spans="2:7" s="643" customFormat="1">
      <c r="B268" s="713" t="s">
        <v>314</v>
      </c>
      <c r="C268" s="714"/>
      <c r="D268" s="642">
        <f>+D266+D267</f>
        <v>2233231096</v>
      </c>
      <c r="E268" s="642"/>
      <c r="F268" s="642">
        <f>+F266+F267</f>
        <v>2312246938</v>
      </c>
      <c r="G268" s="857">
        <f>+D268-'EEFF '!C28-'EEFF '!C29</f>
        <v>0</v>
      </c>
    </row>
    <row r="269" spans="2:7" s="643" customFormat="1">
      <c r="B269" s="722"/>
      <c r="C269" s="722"/>
      <c r="D269" s="644"/>
      <c r="F269" s="644"/>
    </row>
    <row r="270" spans="2:7">
      <c r="B270" s="440"/>
      <c r="C270" s="379"/>
      <c r="D270" s="379"/>
      <c r="F270" s="379"/>
      <c r="G270" s="379"/>
    </row>
    <row r="271" spans="2:7">
      <c r="B271" s="638" t="s">
        <v>1723</v>
      </c>
      <c r="C271" s="645"/>
      <c r="D271" s="645"/>
      <c r="E271" s="505"/>
      <c r="F271" s="646" t="s">
        <v>1724</v>
      </c>
      <c r="G271" s="646"/>
    </row>
    <row r="272" spans="2:7" ht="39">
      <c r="B272" s="647" t="s">
        <v>1725</v>
      </c>
      <c r="C272" s="647" t="s">
        <v>1726</v>
      </c>
      <c r="D272" s="648" t="s">
        <v>1727</v>
      </c>
      <c r="E272" s="505"/>
      <c r="F272" s="649" t="s">
        <v>1832</v>
      </c>
      <c r="G272" s="649" t="s">
        <v>1728</v>
      </c>
    </row>
    <row r="273" spans="2:9" s="379" customFormat="1">
      <c r="B273" s="650" t="s">
        <v>784</v>
      </c>
      <c r="C273" s="651" t="s">
        <v>785</v>
      </c>
      <c r="D273" s="651" t="s">
        <v>896</v>
      </c>
      <c r="E273" s="643"/>
      <c r="F273" s="652">
        <v>351844891</v>
      </c>
      <c r="G273" s="652">
        <v>683080901</v>
      </c>
    </row>
    <row r="274" spans="2:9" ht="15" customHeight="1">
      <c r="B274" s="650" t="s">
        <v>880</v>
      </c>
      <c r="C274" s="651" t="s">
        <v>785</v>
      </c>
      <c r="D274" s="651" t="s">
        <v>896</v>
      </c>
      <c r="E274" s="643"/>
      <c r="F274" s="652">
        <v>307621508</v>
      </c>
      <c r="G274" s="652">
        <v>161281003</v>
      </c>
    </row>
    <row r="275" spans="2:9">
      <c r="B275" s="751" t="s">
        <v>314</v>
      </c>
      <c r="C275" s="653"/>
      <c r="D275" s="654"/>
      <c r="E275" s="505"/>
      <c r="F275" s="655">
        <f>+SUM(F273:F274)</f>
        <v>659466399</v>
      </c>
      <c r="G275" s="655">
        <f>+SUM(G273:G274)</f>
        <v>844361904</v>
      </c>
    </row>
    <row r="276" spans="2:9">
      <c r="F276" s="854">
        <f>+F275-'EEFF '!C30</f>
        <v>0</v>
      </c>
      <c r="G276" s="854">
        <f>+G275-'EEFF '!D30</f>
        <v>0</v>
      </c>
    </row>
    <row r="277" spans="2:9">
      <c r="B277" s="440" t="s">
        <v>1554</v>
      </c>
      <c r="E277"/>
    </row>
    <row r="278" spans="2:9">
      <c r="B278" s="440"/>
      <c r="E278"/>
    </row>
    <row r="279" spans="2:9">
      <c r="B279" s="701" t="s">
        <v>1553</v>
      </c>
      <c r="C279" s="701"/>
      <c r="D279" s="701"/>
      <c r="E279" s="701"/>
      <c r="F279" s="701"/>
      <c r="G279" s="701"/>
      <c r="H279" s="701"/>
      <c r="I279" s="701"/>
    </row>
    <row r="280" spans="2:9">
      <c r="B280" s="441"/>
      <c r="E280"/>
    </row>
    <row r="281" spans="2:9">
      <c r="B281" s="914" t="s">
        <v>823</v>
      </c>
      <c r="C281" s="922" t="s">
        <v>1774</v>
      </c>
      <c r="D281" s="923"/>
      <c r="E281" s="923"/>
      <c r="F281" s="923"/>
      <c r="G281" s="923"/>
      <c r="H281" s="924"/>
    </row>
    <row r="282" spans="2:9" ht="26.25">
      <c r="B282" s="914"/>
      <c r="C282" s="656" t="s">
        <v>789</v>
      </c>
      <c r="D282" s="657" t="s">
        <v>787</v>
      </c>
      <c r="E282" s="505"/>
      <c r="F282" s="657" t="s">
        <v>788</v>
      </c>
      <c r="G282" s="656" t="s">
        <v>1729</v>
      </c>
      <c r="H282" s="656" t="s">
        <v>790</v>
      </c>
    </row>
    <row r="283" spans="2:9">
      <c r="B283" s="658" t="s">
        <v>1730</v>
      </c>
      <c r="C283" s="659">
        <v>339599421</v>
      </c>
      <c r="D283" s="659">
        <v>0</v>
      </c>
      <c r="E283" s="659">
        <v>0</v>
      </c>
      <c r="F283" s="659">
        <v>0</v>
      </c>
      <c r="G283" s="659">
        <v>0</v>
      </c>
      <c r="H283" s="659">
        <v>339599421</v>
      </c>
    </row>
    <row r="284" spans="2:9">
      <c r="B284" s="651" t="s">
        <v>1731</v>
      </c>
      <c r="C284" s="660">
        <v>100215537</v>
      </c>
      <c r="D284" s="660">
        <v>0</v>
      </c>
      <c r="E284" s="660">
        <v>0</v>
      </c>
      <c r="F284" s="660">
        <v>0</v>
      </c>
      <c r="G284" s="660">
        <v>0</v>
      </c>
      <c r="H284" s="660">
        <v>100215537</v>
      </c>
    </row>
    <row r="285" spans="2:9">
      <c r="B285" s="651" t="s">
        <v>1732</v>
      </c>
      <c r="C285" s="660">
        <v>451782093</v>
      </c>
      <c r="D285" s="660">
        <v>18124454</v>
      </c>
      <c r="E285" s="660">
        <v>0</v>
      </c>
      <c r="F285" s="660">
        <v>0</v>
      </c>
      <c r="G285" s="660">
        <v>0</v>
      </c>
      <c r="H285" s="660">
        <f>+C285+D285</f>
        <v>469906547</v>
      </c>
    </row>
    <row r="286" spans="2:9">
      <c r="B286" s="661" t="s">
        <v>339</v>
      </c>
      <c r="C286" s="662">
        <v>1177881309</v>
      </c>
      <c r="D286" s="662">
        <v>0</v>
      </c>
      <c r="E286" s="662">
        <v>0</v>
      </c>
      <c r="F286" s="662">
        <v>0</v>
      </c>
      <c r="G286" s="662">
        <v>0</v>
      </c>
      <c r="H286" s="662">
        <v>1177881309</v>
      </c>
    </row>
    <row r="287" spans="2:9">
      <c r="B287" s="663" t="s">
        <v>1833</v>
      </c>
      <c r="C287" s="664">
        <f>+SUM(C283:C286)</f>
        <v>2069478360</v>
      </c>
      <c r="D287" s="664">
        <f>+SUM(D283:D286)</f>
        <v>18124454</v>
      </c>
      <c r="E287" s="664"/>
      <c r="F287" s="664">
        <f>+SUM(F283:F286)</f>
        <v>0</v>
      </c>
      <c r="G287" s="664">
        <f>+SUM(G283:G286)</f>
        <v>0</v>
      </c>
      <c r="H287" s="664">
        <f>+SUM(H283:H286)</f>
        <v>2087602814</v>
      </c>
      <c r="I287" s="23">
        <f>+H287-'EEFF '!C52+'EEFF '!C57</f>
        <v>0</v>
      </c>
    </row>
    <row r="288" spans="2:9">
      <c r="B288" s="663" t="s">
        <v>1733</v>
      </c>
      <c r="C288" s="664">
        <v>2039301257</v>
      </c>
      <c r="D288" s="664">
        <v>0</v>
      </c>
      <c r="E288" s="664">
        <v>0</v>
      </c>
      <c r="F288" s="664">
        <v>0</v>
      </c>
      <c r="G288" s="664">
        <v>30177103</v>
      </c>
      <c r="H288" s="664">
        <v>2069478360</v>
      </c>
    </row>
    <row r="289" spans="2:10">
      <c r="B289" s="441"/>
      <c r="E289"/>
    </row>
    <row r="290" spans="2:10">
      <c r="B290" s="911" t="s">
        <v>823</v>
      </c>
      <c r="C290" s="908" t="s">
        <v>1775</v>
      </c>
      <c r="D290" s="909"/>
      <c r="E290" s="909"/>
      <c r="F290" s="909"/>
      <c r="G290" s="909"/>
      <c r="H290" s="909"/>
      <c r="I290" s="910"/>
    </row>
    <row r="291" spans="2:10" ht="25.5">
      <c r="B291" s="911"/>
      <c r="C291" s="611" t="s">
        <v>789</v>
      </c>
      <c r="D291" s="611" t="s">
        <v>1734</v>
      </c>
      <c r="E291" s="664"/>
      <c r="F291" s="611" t="s">
        <v>788</v>
      </c>
      <c r="G291" s="716" t="s">
        <v>1729</v>
      </c>
      <c r="H291" s="611" t="s">
        <v>790</v>
      </c>
      <c r="I291" s="611" t="s">
        <v>791</v>
      </c>
    </row>
    <row r="292" spans="2:10">
      <c r="B292" s="680" t="s">
        <v>1730</v>
      </c>
      <c r="C292" s="681">
        <v>-128768102</v>
      </c>
      <c r="D292" s="682">
        <v>-26031048</v>
      </c>
      <c r="E292" s="683"/>
      <c r="F292" s="682">
        <v>0</v>
      </c>
      <c r="G292" s="682">
        <v>0</v>
      </c>
      <c r="H292" s="659">
        <f>+SUM(C292:G292)</f>
        <v>-154799150</v>
      </c>
      <c r="I292" s="825">
        <f>+H283+H292</f>
        <v>184800271</v>
      </c>
    </row>
    <row r="293" spans="2:10">
      <c r="B293" s="684" t="s">
        <v>1731</v>
      </c>
      <c r="C293" s="685">
        <v>-62999416</v>
      </c>
      <c r="D293" s="686">
        <v>-16265642</v>
      </c>
      <c r="E293" s="687"/>
      <c r="F293" s="686">
        <v>0</v>
      </c>
      <c r="G293" s="686">
        <v>0</v>
      </c>
      <c r="H293" s="660">
        <f t="shared" ref="H293:H295" si="2">+SUM(C293:G293)</f>
        <v>-79265058</v>
      </c>
      <c r="I293" s="826">
        <f t="shared" ref="I293:I295" si="3">+H284+H293</f>
        <v>20950479</v>
      </c>
    </row>
    <row r="294" spans="2:10">
      <c r="B294" s="684" t="s">
        <v>1732</v>
      </c>
      <c r="C294" s="685">
        <v>-351608003</v>
      </c>
      <c r="D294" s="686">
        <v>-66966614</v>
      </c>
      <c r="E294" s="687"/>
      <c r="F294" s="686">
        <v>0</v>
      </c>
      <c r="G294" s="686">
        <v>0</v>
      </c>
      <c r="H294" s="660">
        <f t="shared" si="2"/>
        <v>-418574617</v>
      </c>
      <c r="I294" s="826">
        <f t="shared" si="3"/>
        <v>51331930</v>
      </c>
    </row>
    <row r="295" spans="2:10">
      <c r="B295" s="688" t="s">
        <v>339</v>
      </c>
      <c r="C295" s="689">
        <v>-816769040</v>
      </c>
      <c r="D295" s="690">
        <v>-191050462</v>
      </c>
      <c r="E295" s="691"/>
      <c r="F295" s="690">
        <v>0</v>
      </c>
      <c r="G295" s="690">
        <v>0</v>
      </c>
      <c r="H295" s="660">
        <f t="shared" si="2"/>
        <v>-1007819502</v>
      </c>
      <c r="I295" s="826">
        <f t="shared" si="3"/>
        <v>170061807</v>
      </c>
    </row>
    <row r="296" spans="2:10">
      <c r="B296" s="485" t="str">
        <f>+B287</f>
        <v>Total al 30.09.2020</v>
      </c>
      <c r="C296" s="666">
        <f>+SUM(C292:C295)</f>
        <v>-1360144561</v>
      </c>
      <c r="D296" s="666">
        <f>+SUM(D292:D295)</f>
        <v>-300313766</v>
      </c>
      <c r="E296" s="664"/>
      <c r="F296" s="666">
        <v>0</v>
      </c>
      <c r="G296" s="666">
        <v>0</v>
      </c>
      <c r="H296" s="666">
        <f>+SUM(H292:H295)</f>
        <v>-1660458327</v>
      </c>
      <c r="I296" s="666">
        <f>+SUM(I292:I295)</f>
        <v>427144487</v>
      </c>
      <c r="J296" s="854">
        <f>+I296-'EEFF '!C52</f>
        <v>0</v>
      </c>
    </row>
    <row r="297" spans="2:10">
      <c r="B297" s="485" t="s">
        <v>1733</v>
      </c>
      <c r="C297" s="665">
        <v>-962865942</v>
      </c>
      <c r="D297" s="666">
        <v>-397278619</v>
      </c>
      <c r="E297" s="664"/>
      <c r="F297" s="666">
        <v>0</v>
      </c>
      <c r="G297" s="666">
        <v>0</v>
      </c>
      <c r="H297" s="666">
        <v>-1360144561</v>
      </c>
      <c r="I297" s="666">
        <v>709333799</v>
      </c>
      <c r="J297" s="854">
        <f>+D296-EERR!C48+F314</f>
        <v>0</v>
      </c>
    </row>
    <row r="299" spans="2:10">
      <c r="B299" s="440" t="s">
        <v>1558</v>
      </c>
      <c r="E299"/>
    </row>
    <row r="300" spans="2:10">
      <c r="B300" s="441"/>
      <c r="E300"/>
    </row>
    <row r="301" spans="2:10">
      <c r="B301" s="699" t="s">
        <v>1555</v>
      </c>
      <c r="C301" s="699"/>
      <c r="D301" s="699"/>
      <c r="E301" s="699"/>
      <c r="F301" s="699"/>
      <c r="G301" s="699"/>
      <c r="H301" s="699"/>
      <c r="I301" s="699"/>
    </row>
    <row r="302" spans="2:10">
      <c r="B302" s="441"/>
      <c r="E302"/>
    </row>
    <row r="303" spans="2:10" ht="22.5" customHeight="1">
      <c r="B303" s="504" t="s">
        <v>637</v>
      </c>
      <c r="C303" s="518" t="s">
        <v>1556</v>
      </c>
      <c r="D303" s="518" t="s">
        <v>1447</v>
      </c>
      <c r="E303" s="518"/>
      <c r="F303" s="518" t="s">
        <v>1557</v>
      </c>
      <c r="G303" s="518" t="s">
        <v>793</v>
      </c>
    </row>
    <row r="304" spans="2:10">
      <c r="B304" s="519" t="s">
        <v>49</v>
      </c>
      <c r="C304" s="520" t="s">
        <v>1474</v>
      </c>
      <c r="D304" s="508" t="s">
        <v>1449</v>
      </c>
      <c r="E304" s="508"/>
      <c r="F304" s="508" t="s">
        <v>1474</v>
      </c>
      <c r="G304" s="508" t="s">
        <v>1449</v>
      </c>
    </row>
    <row r="305" spans="2:9">
      <c r="B305" s="663" t="str">
        <f>+B296</f>
        <v>Total al 30.09.2020</v>
      </c>
      <c r="C305" s="521" t="s">
        <v>1449</v>
      </c>
      <c r="D305" s="521" t="s">
        <v>1449</v>
      </c>
      <c r="E305" s="521"/>
      <c r="F305" s="521" t="s">
        <v>1474</v>
      </c>
      <c r="G305" s="521" t="s">
        <v>1449</v>
      </c>
    </row>
    <row r="306" spans="2:9">
      <c r="B306" s="663" t="s">
        <v>1733</v>
      </c>
      <c r="C306" s="667">
        <v>0</v>
      </c>
      <c r="D306" s="521" t="s">
        <v>1449</v>
      </c>
      <c r="E306" s="521"/>
      <c r="F306" s="752">
        <v>0</v>
      </c>
      <c r="G306" s="521" t="s">
        <v>1449</v>
      </c>
    </row>
    <row r="308" spans="2:9">
      <c r="B308" s="440" t="s">
        <v>1564</v>
      </c>
      <c r="E308"/>
    </row>
    <row r="309" spans="2:9">
      <c r="B309" s="440"/>
      <c r="E309"/>
    </row>
    <row r="310" spans="2:9">
      <c r="B310" s="701" t="s">
        <v>1559</v>
      </c>
      <c r="C310" s="701"/>
      <c r="D310" s="701"/>
      <c r="E310" s="701"/>
      <c r="F310" s="701"/>
      <c r="G310" s="701"/>
      <c r="H310" s="701"/>
      <c r="I310" s="701"/>
    </row>
    <row r="311" spans="2:9">
      <c r="B311" s="440"/>
      <c r="E311"/>
    </row>
    <row r="312" spans="2:9" ht="25.5">
      <c r="B312" s="504" t="s">
        <v>637</v>
      </c>
      <c r="C312" s="507" t="s">
        <v>1556</v>
      </c>
      <c r="D312" s="507" t="s">
        <v>1447</v>
      </c>
      <c r="E312" s="507"/>
      <c r="F312" s="507" t="s">
        <v>1557</v>
      </c>
      <c r="G312" s="507" t="s">
        <v>1560</v>
      </c>
    </row>
    <row r="313" spans="2:9">
      <c r="B313" s="511" t="s">
        <v>1776</v>
      </c>
      <c r="C313" s="516">
        <v>116609634</v>
      </c>
      <c r="D313" s="753">
        <v>0</v>
      </c>
      <c r="E313" s="516"/>
      <c r="F313" s="816">
        <v>-36160191</v>
      </c>
      <c r="G313" s="816">
        <f>+D313+C313+F313</f>
        <v>80449443</v>
      </c>
    </row>
    <row r="314" spans="2:9">
      <c r="B314" s="485" t="str">
        <f>+B305</f>
        <v>Total al 30.09.2020</v>
      </c>
      <c r="C314" s="515">
        <v>116609634</v>
      </c>
      <c r="D314" s="754">
        <v>0</v>
      </c>
      <c r="E314" s="515"/>
      <c r="F314" s="750">
        <f>SUM(F313:F313)</f>
        <v>-36160191</v>
      </c>
      <c r="G314" s="750">
        <f>+G313</f>
        <v>80449443</v>
      </c>
      <c r="H314" s="884">
        <f>+G314-'EEFF '!C59</f>
        <v>0</v>
      </c>
    </row>
    <row r="315" spans="2:9">
      <c r="B315" s="485" t="s">
        <v>1733</v>
      </c>
      <c r="C315" s="522">
        <v>127413442</v>
      </c>
      <c r="D315" s="522">
        <v>35528873</v>
      </c>
      <c r="E315" s="522"/>
      <c r="F315" s="517">
        <v>-46332681</v>
      </c>
      <c r="G315" s="522">
        <v>116609634</v>
      </c>
    </row>
    <row r="316" spans="2:9">
      <c r="B316" s="441"/>
      <c r="E316"/>
    </row>
    <row r="317" spans="2:9">
      <c r="B317" s="694" t="s">
        <v>1565</v>
      </c>
      <c r="C317" s="694"/>
      <c r="D317" s="694"/>
      <c r="E317" s="694"/>
      <c r="F317" s="694"/>
      <c r="G317" s="694"/>
      <c r="H317" s="694"/>
      <c r="I317" s="694"/>
    </row>
    <row r="318" spans="2:9">
      <c r="B318" s="440"/>
      <c r="E318"/>
    </row>
    <row r="319" spans="2:9">
      <c r="B319" s="701" t="s">
        <v>1561</v>
      </c>
      <c r="C319" s="701"/>
      <c r="D319" s="701"/>
      <c r="E319" s="701"/>
      <c r="F319" s="701"/>
      <c r="G319" s="701"/>
      <c r="H319" s="701"/>
      <c r="I319" s="701"/>
    </row>
    <row r="320" spans="2:9">
      <c r="B320" s="440"/>
      <c r="E320"/>
    </row>
    <row r="321" spans="2:9">
      <c r="B321" s="504" t="s">
        <v>794</v>
      </c>
      <c r="C321" s="526" t="s">
        <v>1777</v>
      </c>
      <c r="D321" s="526" t="s">
        <v>1563</v>
      </c>
      <c r="E321"/>
    </row>
    <row r="322" spans="2:9">
      <c r="B322" s="527" t="s">
        <v>1778</v>
      </c>
      <c r="C322" s="668">
        <v>285658994</v>
      </c>
      <c r="D322" s="493" t="s">
        <v>1474</v>
      </c>
      <c r="E322"/>
    </row>
    <row r="323" spans="2:9">
      <c r="B323" s="527" t="s">
        <v>1779</v>
      </c>
      <c r="C323" s="668">
        <v>26085524</v>
      </c>
      <c r="D323" s="493" t="s">
        <v>1474</v>
      </c>
      <c r="E323"/>
    </row>
    <row r="324" spans="2:9" s="379" customFormat="1">
      <c r="B324" s="527" t="s">
        <v>1800</v>
      </c>
      <c r="C324" s="789">
        <v>329720751</v>
      </c>
      <c r="D324" s="493" t="s">
        <v>1474</v>
      </c>
    </row>
    <row r="325" spans="2:9">
      <c r="B325" s="527" t="s">
        <v>458</v>
      </c>
      <c r="C325" s="669">
        <v>10625000</v>
      </c>
      <c r="D325" s="524" t="s">
        <v>1474</v>
      </c>
      <c r="E325"/>
    </row>
    <row r="326" spans="2:9">
      <c r="B326" s="485" t="str">
        <f>+$B$296</f>
        <v>Total al 30.09.2020</v>
      </c>
      <c r="C326" s="670">
        <f>+SUM(C322:C325)</f>
        <v>652090269</v>
      </c>
      <c r="D326" s="523" t="s">
        <v>1474</v>
      </c>
      <c r="E326"/>
      <c r="F326" s="854">
        <f>+C326-'EEFF '!C35</f>
        <v>0</v>
      </c>
    </row>
    <row r="327" spans="2:9">
      <c r="B327" s="485" t="s">
        <v>1733</v>
      </c>
      <c r="C327" s="670">
        <v>297542504</v>
      </c>
      <c r="D327" s="523" t="s">
        <v>1474</v>
      </c>
      <c r="E327"/>
    </row>
    <row r="329" spans="2:9">
      <c r="B329" s="700" t="s">
        <v>1568</v>
      </c>
      <c r="C329" s="700"/>
      <c r="D329" s="700"/>
      <c r="E329" s="700"/>
      <c r="F329" s="700"/>
      <c r="G329" s="700"/>
      <c r="H329" s="700"/>
      <c r="I329" s="700"/>
    </row>
    <row r="330" spans="2:9">
      <c r="B330" s="441"/>
    </row>
    <row r="331" spans="2:9">
      <c r="B331" s="701" t="s">
        <v>1566</v>
      </c>
      <c r="C331" s="701"/>
      <c r="D331" s="701"/>
      <c r="E331" s="701"/>
      <c r="F331" s="701"/>
      <c r="G331" s="701"/>
      <c r="H331" s="701"/>
      <c r="I331" s="701"/>
    </row>
    <row r="332" spans="2:9">
      <c r="B332" s="440"/>
    </row>
    <row r="333" spans="2:9">
      <c r="B333" s="700" t="s">
        <v>1569</v>
      </c>
      <c r="C333" s="700"/>
      <c r="D333" s="700"/>
      <c r="E333" s="700"/>
      <c r="F333" s="700"/>
      <c r="G333" s="700"/>
      <c r="H333" s="700"/>
      <c r="I333" s="700"/>
    </row>
    <row r="334" spans="2:9">
      <c r="B334" s="509"/>
    </row>
    <row r="335" spans="2:9">
      <c r="B335" s="701" t="s">
        <v>1567</v>
      </c>
      <c r="C335" s="701"/>
      <c r="D335" s="701"/>
      <c r="E335" s="701"/>
      <c r="F335" s="701"/>
      <c r="G335" s="701"/>
      <c r="H335" s="701"/>
      <c r="I335" s="701"/>
    </row>
    <row r="336" spans="2:9">
      <c r="B336" s="441"/>
    </row>
    <row r="337" spans="2:5">
      <c r="B337" s="504" t="s">
        <v>779</v>
      </c>
      <c r="C337" s="526" t="s">
        <v>1562</v>
      </c>
      <c r="D337" s="526" t="s">
        <v>1563</v>
      </c>
    </row>
    <row r="338" spans="2:5">
      <c r="B338" s="608" t="s">
        <v>881</v>
      </c>
      <c r="C338" s="668">
        <v>451694484</v>
      </c>
      <c r="D338" s="493" t="s">
        <v>1474</v>
      </c>
    </row>
    <row r="339" spans="2:5">
      <c r="B339" s="608" t="s">
        <v>882</v>
      </c>
      <c r="C339" s="668">
        <v>194835428</v>
      </c>
      <c r="D339" s="493" t="s">
        <v>1474</v>
      </c>
    </row>
    <row r="340" spans="2:5" s="379" customFormat="1">
      <c r="B340" s="608" t="s">
        <v>1781</v>
      </c>
      <c r="C340" s="668">
        <v>74795428</v>
      </c>
      <c r="D340" s="493" t="s">
        <v>1474</v>
      </c>
    </row>
    <row r="341" spans="2:5">
      <c r="B341" s="608" t="s">
        <v>885</v>
      </c>
      <c r="C341" s="668">
        <v>61470100</v>
      </c>
      <c r="D341" s="493" t="s">
        <v>1474</v>
      </c>
    </row>
    <row r="342" spans="2:5">
      <c r="B342" s="608" t="s">
        <v>883</v>
      </c>
      <c r="C342" s="668">
        <v>47234009</v>
      </c>
      <c r="D342" s="493" t="s">
        <v>1474</v>
      </c>
    </row>
    <row r="343" spans="2:5" s="379" customFormat="1">
      <c r="B343" s="608" t="s">
        <v>1780</v>
      </c>
      <c r="C343" s="668">
        <v>47184120</v>
      </c>
      <c r="D343" s="493"/>
    </row>
    <row r="344" spans="2:5">
      <c r="B344" s="608" t="s">
        <v>884</v>
      </c>
      <c r="C344" s="668">
        <v>3493722</v>
      </c>
      <c r="D344" s="493" t="s">
        <v>1474</v>
      </c>
    </row>
    <row r="345" spans="2:5">
      <c r="B345" s="608" t="s">
        <v>886</v>
      </c>
      <c r="C345" s="668">
        <v>13589027</v>
      </c>
      <c r="D345" s="493" t="s">
        <v>1474</v>
      </c>
    </row>
    <row r="346" spans="2:5">
      <c r="B346" s="485" t="str">
        <f>+B326</f>
        <v>Total al 30.09.2020</v>
      </c>
      <c r="C346" s="605">
        <f>+SUM(C338:C345)</f>
        <v>894296318</v>
      </c>
      <c r="D346" s="671" t="s">
        <v>1474</v>
      </c>
    </row>
    <row r="347" spans="2:5">
      <c r="B347" s="529" t="s">
        <v>1733</v>
      </c>
      <c r="C347" s="670">
        <v>714262378</v>
      </c>
      <c r="D347" s="523" t="s">
        <v>1474</v>
      </c>
    </row>
    <row r="348" spans="2:5">
      <c r="C348" s="23">
        <f>+C346-'EEFF '!F17</f>
        <v>0</v>
      </c>
    </row>
    <row r="349" spans="2:5">
      <c r="B349" s="530" t="s">
        <v>1575</v>
      </c>
      <c r="E349"/>
    </row>
    <row r="350" spans="2:5">
      <c r="B350" s="441"/>
      <c r="E350"/>
    </row>
    <row r="351" spans="2:5">
      <c r="B351" s="441" t="s">
        <v>1570</v>
      </c>
      <c r="E351"/>
    </row>
    <row r="352" spans="2:5">
      <c r="B352" s="441"/>
      <c r="E352"/>
    </row>
    <row r="353" spans="2:9">
      <c r="B353" s="504" t="s">
        <v>325</v>
      </c>
      <c r="C353" s="510" t="s">
        <v>1549</v>
      </c>
      <c r="D353" s="510" t="s">
        <v>1550</v>
      </c>
      <c r="E353"/>
    </row>
    <row r="354" spans="2:9">
      <c r="B354" s="519" t="s">
        <v>786</v>
      </c>
      <c r="C354" s="600">
        <v>37062353559</v>
      </c>
      <c r="D354" s="531" t="s">
        <v>1474</v>
      </c>
      <c r="E354"/>
    </row>
    <row r="355" spans="2:9">
      <c r="B355" s="485" t="str">
        <f>+B346</f>
        <v>Total al 30.09.2020</v>
      </c>
      <c r="C355" s="606">
        <f>+C354</f>
        <v>37062353559</v>
      </c>
      <c r="D355" s="506" t="s">
        <v>1474</v>
      </c>
      <c r="E355"/>
    </row>
    <row r="356" spans="2:9">
      <c r="B356" s="485" t="str">
        <f>+B347</f>
        <v>Total al 31.12.2019</v>
      </c>
      <c r="C356" s="606">
        <v>0</v>
      </c>
      <c r="D356" s="506" t="s">
        <v>1474</v>
      </c>
      <c r="E356"/>
    </row>
    <row r="357" spans="2:9">
      <c r="B357" s="440"/>
      <c r="C357" s="869">
        <f>+C355-'EEFF '!F22</f>
        <v>0</v>
      </c>
      <c r="D357" s="855"/>
      <c r="E357"/>
    </row>
    <row r="358" spans="2:9">
      <c r="B358" s="440" t="s">
        <v>1576</v>
      </c>
      <c r="E358"/>
    </row>
    <row r="359" spans="2:9">
      <c r="B359" s="440"/>
      <c r="E359"/>
    </row>
    <row r="360" spans="2:9">
      <c r="B360" s="701" t="s">
        <v>1566</v>
      </c>
      <c r="C360" s="701"/>
      <c r="D360" s="701"/>
      <c r="E360" s="701"/>
      <c r="F360" s="701"/>
      <c r="G360" s="701"/>
      <c r="H360" s="701"/>
      <c r="I360" s="701"/>
    </row>
    <row r="361" spans="2:9">
      <c r="B361" s="441"/>
      <c r="E361"/>
    </row>
    <row r="362" spans="2:9">
      <c r="B362" s="700" t="s">
        <v>1571</v>
      </c>
      <c r="C362" s="700"/>
      <c r="D362" s="700"/>
      <c r="E362" s="700"/>
      <c r="F362" s="700"/>
      <c r="G362" s="700"/>
      <c r="H362" s="700"/>
      <c r="I362" s="700"/>
    </row>
    <row r="363" spans="2:9" s="379" customFormat="1">
      <c r="B363" s="533"/>
      <c r="C363" s="533"/>
      <c r="D363" s="533"/>
      <c r="E363" s="533"/>
      <c r="F363" s="533"/>
      <c r="G363" s="533"/>
      <c r="H363" s="533"/>
      <c r="I363" s="533"/>
    </row>
    <row r="364" spans="2:9">
      <c r="B364" s="441" t="s">
        <v>1572</v>
      </c>
      <c r="E364"/>
    </row>
    <row r="365" spans="2:9" s="379" customFormat="1">
      <c r="B365" s="441"/>
    </row>
    <row r="366" spans="2:9" ht="25.5">
      <c r="B366" s="173" t="s">
        <v>892</v>
      </c>
      <c r="C366" s="173" t="s">
        <v>891</v>
      </c>
      <c r="D366" s="173" t="s">
        <v>890</v>
      </c>
      <c r="E366" s="173"/>
      <c r="F366" s="173" t="s">
        <v>889</v>
      </c>
      <c r="G366" s="611" t="s">
        <v>1812</v>
      </c>
      <c r="H366" s="791" t="s">
        <v>1710</v>
      </c>
    </row>
    <row r="367" spans="2:9" s="379" customFormat="1">
      <c r="B367" s="512" t="s">
        <v>1841</v>
      </c>
      <c r="C367" s="531" t="s">
        <v>785</v>
      </c>
      <c r="D367" s="531" t="s">
        <v>888</v>
      </c>
      <c r="E367" s="531"/>
      <c r="F367" s="534"/>
      <c r="G367" s="600">
        <v>13978093532</v>
      </c>
      <c r="H367" s="600">
        <v>0</v>
      </c>
    </row>
    <row r="368" spans="2:9">
      <c r="B368" s="512" t="s">
        <v>1842</v>
      </c>
      <c r="C368" s="531" t="s">
        <v>785</v>
      </c>
      <c r="D368" s="531" t="s">
        <v>888</v>
      </c>
      <c r="E368" s="531"/>
      <c r="F368" s="534"/>
      <c r="G368" s="600">
        <v>25212258</v>
      </c>
      <c r="H368" s="600">
        <v>68876235</v>
      </c>
    </row>
    <row r="369" spans="2:9">
      <c r="B369" s="532" t="s">
        <v>314</v>
      </c>
      <c r="C369" s="511"/>
      <c r="D369" s="511"/>
      <c r="E369" s="511"/>
      <c r="F369" s="508"/>
      <c r="G369" s="606">
        <f>+G367+G368</f>
        <v>14003305790</v>
      </c>
      <c r="H369" s="606">
        <f>+H367+H368</f>
        <v>68876235</v>
      </c>
    </row>
    <row r="370" spans="2:9">
      <c r="B370" s="441"/>
      <c r="E370"/>
      <c r="G370" s="869">
        <f>+G369-'EEFF '!F18</f>
        <v>0</v>
      </c>
      <c r="H370" s="869">
        <f>+H369-'EEFF '!G18</f>
        <v>0</v>
      </c>
    </row>
    <row r="371" spans="2:9">
      <c r="B371" s="700" t="s">
        <v>1573</v>
      </c>
      <c r="C371" s="700"/>
      <c r="D371" s="700"/>
      <c r="E371" s="700"/>
      <c r="F371" s="700"/>
      <c r="G371" s="700"/>
      <c r="H371" s="700"/>
      <c r="I371" s="700"/>
    </row>
    <row r="372" spans="2:9">
      <c r="B372" s="440"/>
      <c r="E372"/>
    </row>
    <row r="373" spans="2:9">
      <c r="B373" s="701" t="s">
        <v>1566</v>
      </c>
      <c r="C373" s="701"/>
      <c r="D373" s="701"/>
      <c r="E373" s="701"/>
      <c r="F373" s="701"/>
      <c r="G373" s="701"/>
      <c r="H373" s="701"/>
      <c r="I373" s="701"/>
    </row>
    <row r="374" spans="2:9">
      <c r="B374" s="440"/>
      <c r="E374"/>
    </row>
    <row r="375" spans="2:9">
      <c r="B375" s="440" t="s">
        <v>1574</v>
      </c>
      <c r="E375"/>
    </row>
    <row r="376" spans="2:9">
      <c r="B376" s="440"/>
      <c r="E376"/>
    </row>
    <row r="377" spans="2:9">
      <c r="B377" s="441" t="s">
        <v>1567</v>
      </c>
      <c r="E377"/>
    </row>
    <row r="378" spans="2:9">
      <c r="B378" s="441"/>
      <c r="E378"/>
    </row>
    <row r="379" spans="2:9">
      <c r="B379" s="504" t="s">
        <v>66</v>
      </c>
      <c r="C379" s="526" t="s">
        <v>1549</v>
      </c>
      <c r="D379" s="526" t="s">
        <v>1550</v>
      </c>
      <c r="E379"/>
    </row>
    <row r="380" spans="2:9">
      <c r="B380" s="527" t="s">
        <v>795</v>
      </c>
      <c r="C380" s="492">
        <v>1412648887</v>
      </c>
      <c r="D380" s="493" t="s">
        <v>1474</v>
      </c>
      <c r="E380"/>
    </row>
    <row r="381" spans="2:9">
      <c r="B381" s="527" t="s">
        <v>1782</v>
      </c>
      <c r="C381" s="492">
        <v>698845882</v>
      </c>
      <c r="D381" s="493" t="s">
        <v>1474</v>
      </c>
      <c r="E381"/>
    </row>
    <row r="382" spans="2:9">
      <c r="B382" s="527" t="s">
        <v>1783</v>
      </c>
      <c r="C382" s="492">
        <v>474319816</v>
      </c>
      <c r="D382" s="493" t="s">
        <v>1474</v>
      </c>
      <c r="E382"/>
    </row>
    <row r="383" spans="2:9" s="379" customFormat="1">
      <c r="B383" s="527" t="s">
        <v>1461</v>
      </c>
      <c r="C383" s="492">
        <v>133436691.35999995</v>
      </c>
      <c r="D383" s="493"/>
    </row>
    <row r="384" spans="2:9">
      <c r="B384" s="527" t="s">
        <v>1462</v>
      </c>
      <c r="C384" s="492">
        <v>87375903</v>
      </c>
      <c r="D384" s="493" t="s">
        <v>1474</v>
      </c>
      <c r="E384"/>
    </row>
    <row r="385" spans="2:5">
      <c r="B385" s="527" t="s">
        <v>897</v>
      </c>
      <c r="C385" s="492">
        <v>19750856.640000045</v>
      </c>
      <c r="D385" s="493" t="s">
        <v>1474</v>
      </c>
      <c r="E385"/>
    </row>
    <row r="386" spans="2:5">
      <c r="B386" s="532" t="s">
        <v>1831</v>
      </c>
      <c r="C386" s="672">
        <f>+SUM(C380:C385)</f>
        <v>2826378036</v>
      </c>
      <c r="D386" s="673" t="s">
        <v>1474</v>
      </c>
      <c r="E386"/>
    </row>
    <row r="387" spans="2:5">
      <c r="B387" s="529" t="s">
        <v>1721</v>
      </c>
      <c r="C387" s="494">
        <v>2222715164</v>
      </c>
      <c r="D387" s="523" t="s">
        <v>1474</v>
      </c>
      <c r="E387"/>
    </row>
    <row r="388" spans="2:5">
      <c r="B388" s="50"/>
      <c r="C388" s="50"/>
      <c r="D388" s="50"/>
      <c r="E388"/>
    </row>
    <row r="389" spans="2:5">
      <c r="B389" s="504" t="s">
        <v>329</v>
      </c>
      <c r="C389" s="526" t="s">
        <v>1549</v>
      </c>
      <c r="D389" s="526" t="s">
        <v>1550</v>
      </c>
      <c r="E389"/>
    </row>
    <row r="390" spans="2:5">
      <c r="B390" s="528" t="s">
        <v>796</v>
      </c>
      <c r="C390" s="755">
        <v>528028069</v>
      </c>
      <c r="D390" s="535" t="s">
        <v>1474</v>
      </c>
      <c r="E390"/>
    </row>
    <row r="391" spans="2:5">
      <c r="B391" s="529" t="str">
        <f>+$B$386</f>
        <v>Total 30.09.2020</v>
      </c>
      <c r="C391" s="670">
        <f>+C390</f>
        <v>528028069</v>
      </c>
      <c r="D391" s="536" t="s">
        <v>1474</v>
      </c>
      <c r="E391"/>
    </row>
    <row r="392" spans="2:5">
      <c r="B392" s="529" t="s">
        <v>1721</v>
      </c>
      <c r="C392" s="670">
        <v>149009530</v>
      </c>
      <c r="D392" s="536" t="s">
        <v>1474</v>
      </c>
      <c r="E392"/>
    </row>
    <row r="393" spans="2:5">
      <c r="B393" s="57"/>
      <c r="C393" s="50"/>
      <c r="D393" s="50"/>
      <c r="E393"/>
    </row>
    <row r="394" spans="2:5">
      <c r="B394" s="504" t="s">
        <v>606</v>
      </c>
      <c r="C394" s="526" t="s">
        <v>1549</v>
      </c>
      <c r="D394" s="526" t="s">
        <v>1550</v>
      </c>
      <c r="E394"/>
    </row>
    <row r="395" spans="2:5">
      <c r="B395" s="527" t="s">
        <v>797</v>
      </c>
      <c r="C395" s="603">
        <v>28157206</v>
      </c>
      <c r="D395" s="493" t="s">
        <v>1474</v>
      </c>
      <c r="E395"/>
    </row>
    <row r="396" spans="2:5">
      <c r="B396" s="528" t="s">
        <v>798</v>
      </c>
      <c r="C396" s="604">
        <v>16209240</v>
      </c>
      <c r="D396" s="524" t="s">
        <v>1474</v>
      </c>
      <c r="E396"/>
    </row>
    <row r="397" spans="2:5">
      <c r="B397" s="529" t="str">
        <f>+$B$386</f>
        <v>Total 30.09.2020</v>
      </c>
      <c r="C397" s="494">
        <f>+C395+C396</f>
        <v>44366446</v>
      </c>
      <c r="D397" s="523" t="s">
        <v>1474</v>
      </c>
      <c r="E397"/>
    </row>
    <row r="398" spans="2:5">
      <c r="B398" s="529" t="s">
        <v>1721</v>
      </c>
      <c r="C398" s="494">
        <v>97102751</v>
      </c>
      <c r="D398" s="523" t="s">
        <v>1474</v>
      </c>
      <c r="E398"/>
    </row>
    <row r="400" spans="2:5" s="379" customFormat="1">
      <c r="B400" s="638" t="s">
        <v>1446</v>
      </c>
      <c r="C400" s="756" t="s">
        <v>1784</v>
      </c>
      <c r="D400" s="757" t="s">
        <v>1785</v>
      </c>
    </row>
    <row r="401" spans="2:10" s="379" customFormat="1">
      <c r="B401" s="607" t="s">
        <v>1786</v>
      </c>
      <c r="C401" s="758">
        <v>97682743</v>
      </c>
      <c r="D401" s="758">
        <v>0</v>
      </c>
    </row>
    <row r="402" spans="2:10" s="379" customFormat="1">
      <c r="B402" s="532" t="str">
        <f>+$B$386</f>
        <v>Total 30.09.2020</v>
      </c>
      <c r="C402" s="667">
        <f>+C401</f>
        <v>97682743</v>
      </c>
      <c r="D402" s="750">
        <v>0</v>
      </c>
      <c r="F402" s="854">
        <f>+C402+C397+C391+C386-'EEFF '!F26</f>
        <v>0</v>
      </c>
    </row>
    <row r="403" spans="2:10" s="379" customFormat="1">
      <c r="B403" s="748" t="s">
        <v>1721</v>
      </c>
      <c r="C403" s="667">
        <v>0</v>
      </c>
      <c r="D403" s="750">
        <v>0</v>
      </c>
      <c r="F403" s="854">
        <f>+C403+C398+C392+C387-'EEFF '!G26</f>
        <v>0</v>
      </c>
    </row>
    <row r="405" spans="2:10">
      <c r="B405" s="694" t="s">
        <v>1589</v>
      </c>
      <c r="C405" s="694"/>
      <c r="D405" s="694"/>
      <c r="E405" s="694"/>
      <c r="F405" s="694"/>
      <c r="G405" s="694"/>
      <c r="H405" s="694"/>
    </row>
    <row r="406" spans="2:10" s="379" customFormat="1">
      <c r="B406" s="537"/>
      <c r="C406" s="537"/>
      <c r="D406" s="537"/>
      <c r="E406" s="537"/>
      <c r="F406" s="537"/>
      <c r="G406" s="537"/>
      <c r="H406" s="537"/>
    </row>
    <row r="407" spans="2:10">
      <c r="B407" s="701" t="s">
        <v>1566</v>
      </c>
      <c r="C407" s="701"/>
      <c r="D407" s="701"/>
      <c r="E407" s="701"/>
      <c r="F407" s="701"/>
      <c r="G407" s="701"/>
      <c r="H407" s="701"/>
      <c r="I407" s="701"/>
    </row>
    <row r="408" spans="2:10" s="379" customFormat="1">
      <c r="B408" s="441"/>
    </row>
    <row r="409" spans="2:10">
      <c r="B409" s="694" t="s">
        <v>1590</v>
      </c>
      <c r="C409" s="694"/>
      <c r="D409" s="694"/>
      <c r="E409" s="694"/>
      <c r="F409" s="694"/>
      <c r="G409" s="694"/>
      <c r="H409" s="694"/>
      <c r="I409" s="694"/>
    </row>
    <row r="410" spans="2:10">
      <c r="B410" s="147"/>
      <c r="E410"/>
    </row>
    <row r="411" spans="2:10">
      <c r="B411" s="147" t="s">
        <v>1577</v>
      </c>
      <c r="E411"/>
    </row>
    <row r="412" spans="2:10">
      <c r="B412" s="487" t="s">
        <v>892</v>
      </c>
      <c r="C412" s="487" t="s">
        <v>891</v>
      </c>
      <c r="D412" s="487" t="s">
        <v>890</v>
      </c>
      <c r="E412" s="761"/>
      <c r="F412" s="487" t="str">
        <f>+$G$366</f>
        <v>30.09.2020</v>
      </c>
      <c r="G412" s="487" t="s">
        <v>1735</v>
      </c>
      <c r="H412" s="379"/>
      <c r="I412" s="379"/>
    </row>
    <row r="413" spans="2:10">
      <c r="B413" s="759" t="s">
        <v>1</v>
      </c>
      <c r="C413" s="760"/>
      <c r="D413" s="760"/>
      <c r="E413" s="760"/>
      <c r="F413" s="760"/>
      <c r="G413" s="760"/>
      <c r="H413" s="379"/>
      <c r="I413" s="379"/>
      <c r="J413" s="379"/>
    </row>
    <row r="414" spans="2:10">
      <c r="B414" s="174" t="s">
        <v>1578</v>
      </c>
      <c r="C414" s="538" t="s">
        <v>1579</v>
      </c>
      <c r="D414" s="538" t="s">
        <v>749</v>
      </c>
      <c r="E414" s="762"/>
      <c r="F414" s="539">
        <f>+$C$210</f>
        <v>6375054</v>
      </c>
      <c r="G414" s="539">
        <v>5518649</v>
      </c>
      <c r="H414" s="379"/>
      <c r="I414" s="379"/>
      <c r="J414" s="379"/>
    </row>
    <row r="415" spans="2:10">
      <c r="B415" s="174" t="s">
        <v>1581</v>
      </c>
      <c r="C415" s="538" t="s">
        <v>1579</v>
      </c>
      <c r="D415" s="538" t="s">
        <v>459</v>
      </c>
      <c r="E415" s="762"/>
      <c r="F415" s="539">
        <f>+F273</f>
        <v>351844891</v>
      </c>
      <c r="G415" s="539">
        <v>683080901</v>
      </c>
    </row>
    <row r="416" spans="2:10" ht="25.5">
      <c r="B416" s="174" t="s">
        <v>1580</v>
      </c>
      <c r="C416" s="538" t="s">
        <v>1579</v>
      </c>
      <c r="D416" s="538" t="s">
        <v>459</v>
      </c>
      <c r="E416" s="762"/>
      <c r="F416" s="539">
        <f>+F274</f>
        <v>307621508</v>
      </c>
      <c r="G416" s="539">
        <v>161281003</v>
      </c>
    </row>
    <row r="417" spans="2:9">
      <c r="B417" s="540" t="s">
        <v>1582</v>
      </c>
      <c r="C417" s="173"/>
      <c r="D417" s="173"/>
      <c r="E417" s="763"/>
      <c r="F417" s="541">
        <f>+SUM(F414:F416)</f>
        <v>665841453</v>
      </c>
      <c r="G417" s="541">
        <v>849880553</v>
      </c>
      <c r="H417" s="872">
        <f>+F417-'EEFF '!C30-C210</f>
        <v>0</v>
      </c>
      <c r="I417" s="872">
        <f>+G417-'EEFF '!D30-D210</f>
        <v>0</v>
      </c>
    </row>
    <row r="418" spans="2:9">
      <c r="B418" s="706"/>
      <c r="C418" s="707"/>
      <c r="D418" s="707"/>
      <c r="E418" s="707"/>
      <c r="F418" s="558"/>
      <c r="G418" s="764"/>
    </row>
    <row r="419" spans="2:9">
      <c r="B419" s="703" t="s">
        <v>5</v>
      </c>
      <c r="C419" s="704"/>
      <c r="D419" s="704"/>
      <c r="E419" s="704"/>
      <c r="F419" s="704"/>
      <c r="G419" s="705"/>
    </row>
    <row r="420" spans="2:9" s="379" customFormat="1" ht="25.5">
      <c r="B420" s="174" t="s">
        <v>1843</v>
      </c>
      <c r="C420" s="538" t="s">
        <v>1579</v>
      </c>
      <c r="D420" s="538" t="s">
        <v>888</v>
      </c>
      <c r="E420" s="846"/>
      <c r="F420" s="484">
        <f>+G367</f>
        <v>13978093532</v>
      </c>
      <c r="G420" s="885">
        <v>0</v>
      </c>
    </row>
    <row r="421" spans="2:9" ht="25.5">
      <c r="B421" s="174" t="s">
        <v>1583</v>
      </c>
      <c r="C421" s="538" t="s">
        <v>1579</v>
      </c>
      <c r="D421" s="538" t="s">
        <v>888</v>
      </c>
      <c r="E421" s="538"/>
      <c r="F421" s="484">
        <f>+G368</f>
        <v>25212258</v>
      </c>
      <c r="G421" s="484">
        <v>68876235</v>
      </c>
    </row>
    <row r="422" spans="2:9">
      <c r="B422" s="485" t="s">
        <v>1584</v>
      </c>
      <c r="C422" s="538"/>
      <c r="D422" s="538"/>
      <c r="E422" s="538"/>
      <c r="F422" s="486">
        <f>+F420+F421</f>
        <v>14003305790</v>
      </c>
      <c r="G422" s="486">
        <f>+G420+G421</f>
        <v>68876235</v>
      </c>
    </row>
    <row r="423" spans="2:9">
      <c r="B423" s="147"/>
      <c r="E423"/>
    </row>
    <row r="424" spans="2:9">
      <c r="B424" s="702" t="s">
        <v>1736</v>
      </c>
      <c r="C424" s="702"/>
      <c r="D424" s="702"/>
      <c r="E424" s="702"/>
      <c r="F424" s="702"/>
      <c r="G424" s="702"/>
      <c r="H424" s="702"/>
      <c r="I424" s="702"/>
    </row>
    <row r="425" spans="2:9" s="379" customFormat="1">
      <c r="B425" s="537"/>
      <c r="C425" s="537"/>
      <c r="D425" s="537"/>
      <c r="E425" s="537"/>
      <c r="F425" s="537"/>
      <c r="G425" s="537"/>
      <c r="H425" s="537"/>
      <c r="I425" s="537"/>
    </row>
    <row r="426" spans="2:9">
      <c r="B426" s="699" t="s">
        <v>1585</v>
      </c>
      <c r="C426" s="699"/>
      <c r="D426" s="699"/>
      <c r="E426" s="699"/>
      <c r="F426" s="699"/>
      <c r="G426" s="699"/>
      <c r="H426" s="699"/>
      <c r="I426" s="699"/>
    </row>
    <row r="427" spans="2:9" s="379" customFormat="1">
      <c r="B427" s="542"/>
      <c r="C427" s="542"/>
      <c r="D427" s="542"/>
      <c r="E427" s="542"/>
      <c r="F427" s="542"/>
      <c r="G427" s="542"/>
      <c r="H427" s="542"/>
      <c r="I427" s="542"/>
    </row>
    <row r="428" spans="2:9">
      <c r="B428" s="540" t="s">
        <v>1586</v>
      </c>
      <c r="C428" s="173" t="s">
        <v>1587</v>
      </c>
      <c r="D428" s="173" t="s">
        <v>1588</v>
      </c>
      <c r="E428"/>
    </row>
    <row r="429" spans="2:9">
      <c r="B429" s="827" t="s">
        <v>784</v>
      </c>
      <c r="C429" s="875">
        <v>413632422</v>
      </c>
      <c r="D429" s="880">
        <v>-24660059</v>
      </c>
      <c r="E429"/>
    </row>
    <row r="430" spans="2:9">
      <c r="B430" s="544" t="s">
        <v>1466</v>
      </c>
      <c r="C430" s="876">
        <v>1980032925</v>
      </c>
      <c r="D430" s="881" t="s">
        <v>1449</v>
      </c>
      <c r="E430"/>
    </row>
    <row r="431" spans="2:9">
      <c r="B431" s="828" t="s">
        <v>1467</v>
      </c>
      <c r="C431" s="877" t="s">
        <v>1449</v>
      </c>
      <c r="D431" s="881">
        <v>-126307381</v>
      </c>
      <c r="E431"/>
    </row>
    <row r="432" spans="2:9" s="379" customFormat="1">
      <c r="B432" s="828" t="s">
        <v>1658</v>
      </c>
      <c r="C432" s="876">
        <v>2391557</v>
      </c>
      <c r="D432" s="881">
        <v>-736116475</v>
      </c>
    </row>
    <row r="433" spans="2:9">
      <c r="B433" s="828" t="s">
        <v>1468</v>
      </c>
      <c r="C433" s="876">
        <v>16850388</v>
      </c>
      <c r="D433" s="881">
        <v>-240700000</v>
      </c>
      <c r="E433"/>
    </row>
    <row r="434" spans="2:9">
      <c r="B434" s="829" t="s">
        <v>1470</v>
      </c>
      <c r="C434" s="876">
        <v>3387474</v>
      </c>
      <c r="D434" s="599">
        <v>-1423017080</v>
      </c>
      <c r="E434"/>
    </row>
    <row r="435" spans="2:9">
      <c r="B435" s="829" t="s">
        <v>1471</v>
      </c>
      <c r="C435" s="877" t="s">
        <v>1449</v>
      </c>
      <c r="D435" s="599">
        <v>-109715400</v>
      </c>
      <c r="E435"/>
    </row>
    <row r="436" spans="2:9">
      <c r="B436" s="830" t="s">
        <v>1472</v>
      </c>
      <c r="C436" s="876">
        <v>1996826</v>
      </c>
      <c r="D436" s="599">
        <v>-48679512</v>
      </c>
      <c r="E436"/>
    </row>
    <row r="437" spans="2:9">
      <c r="B437" s="767" t="s">
        <v>1831</v>
      </c>
      <c r="C437" s="879">
        <v>2418291592</v>
      </c>
      <c r="D437" s="882">
        <v>-2709195907</v>
      </c>
      <c r="E437"/>
      <c r="F437" s="860">
        <f>+C437-EERR!C26-EERR!C27</f>
        <v>0</v>
      </c>
    </row>
    <row r="438" spans="2:9">
      <c r="B438" s="767" t="s">
        <v>1837</v>
      </c>
      <c r="C438" s="878">
        <v>2521442253</v>
      </c>
      <c r="D438" s="883">
        <v>-3710452426</v>
      </c>
      <c r="E438"/>
      <c r="F438" s="860">
        <f>+C438-EERR!D26-EERR!D27</f>
        <v>0</v>
      </c>
    </row>
    <row r="440" spans="2:9">
      <c r="B440" s="530" t="s">
        <v>1596</v>
      </c>
      <c r="E440"/>
    </row>
    <row r="441" spans="2:9" s="379" customFormat="1">
      <c r="B441" s="530"/>
    </row>
    <row r="442" spans="2:9">
      <c r="B442" s="147" t="s">
        <v>1591</v>
      </c>
      <c r="C442" s="147"/>
      <c r="D442" s="147"/>
      <c r="E442" s="147"/>
      <c r="F442" s="147"/>
      <c r="G442" s="147"/>
      <c r="H442" s="147"/>
      <c r="I442" s="147"/>
    </row>
    <row r="443" spans="2:9">
      <c r="B443" s="147"/>
      <c r="C443" s="147"/>
      <c r="D443" s="147"/>
      <c r="E443" s="147"/>
      <c r="F443" s="147"/>
      <c r="G443" s="147"/>
      <c r="H443" s="147"/>
      <c r="I443" s="147"/>
    </row>
    <row r="444" spans="2:9">
      <c r="B444" s="547" t="s">
        <v>637</v>
      </c>
      <c r="C444" s="768" t="s">
        <v>789</v>
      </c>
      <c r="D444" s="768" t="s">
        <v>1447</v>
      </c>
      <c r="E444" s="546"/>
      <c r="F444" s="773" t="s">
        <v>1448</v>
      </c>
      <c r="G444" s="768" t="s">
        <v>1592</v>
      </c>
    </row>
    <row r="445" spans="2:9">
      <c r="B445" s="544" t="s">
        <v>630</v>
      </c>
      <c r="C445" s="770">
        <v>4724000000</v>
      </c>
      <c r="D445" s="831">
        <v>0</v>
      </c>
      <c r="E445" s="543"/>
      <c r="F445" s="835">
        <v>0</v>
      </c>
      <c r="G445" s="770">
        <f t="shared" ref="G445:G450" si="4">+SUM(C445:F445)</f>
        <v>4724000000</v>
      </c>
    </row>
    <row r="446" spans="2:9">
      <c r="B446" s="544" t="s">
        <v>800</v>
      </c>
      <c r="C446" s="771">
        <v>57500</v>
      </c>
      <c r="D446" s="832">
        <v>0</v>
      </c>
      <c r="E446" s="543"/>
      <c r="F446" s="836">
        <v>0</v>
      </c>
      <c r="G446" s="771">
        <f t="shared" si="4"/>
        <v>57500</v>
      </c>
    </row>
    <row r="447" spans="2:9">
      <c r="B447" s="544" t="s">
        <v>1443</v>
      </c>
      <c r="C447" s="771">
        <v>440819138</v>
      </c>
      <c r="D447" s="832">
        <v>0</v>
      </c>
      <c r="E447" s="543"/>
      <c r="F447" s="836">
        <v>0</v>
      </c>
      <c r="G447" s="771">
        <f t="shared" si="4"/>
        <v>440819138</v>
      </c>
    </row>
    <row r="448" spans="2:9">
      <c r="B448" s="544" t="s">
        <v>620</v>
      </c>
      <c r="C448" s="771">
        <v>266303665</v>
      </c>
      <c r="D448" s="832">
        <v>561812626</v>
      </c>
      <c r="E448" s="543"/>
      <c r="F448" s="836">
        <v>0</v>
      </c>
      <c r="G448" s="771">
        <f t="shared" si="4"/>
        <v>828116291</v>
      </c>
    </row>
    <row r="449" spans="2:9">
      <c r="B449" s="544" t="s">
        <v>631</v>
      </c>
      <c r="C449" s="771">
        <v>3619548571</v>
      </c>
      <c r="D449" s="832">
        <v>0</v>
      </c>
      <c r="E449" s="543"/>
      <c r="F449" s="836">
        <v>-2644848289</v>
      </c>
      <c r="G449" s="771">
        <f t="shared" si="4"/>
        <v>974700282</v>
      </c>
    </row>
    <row r="450" spans="2:9">
      <c r="B450" s="766" t="s">
        <v>801</v>
      </c>
      <c r="C450" s="772" t="s">
        <v>1449</v>
      </c>
      <c r="D450" s="769">
        <v>3719625238</v>
      </c>
      <c r="E450" s="58"/>
      <c r="F450" s="837">
        <v>0</v>
      </c>
      <c r="G450" s="834">
        <f t="shared" si="4"/>
        <v>3719625238</v>
      </c>
    </row>
    <row r="451" spans="2:9">
      <c r="B451" s="767" t="s">
        <v>314</v>
      </c>
      <c r="C451" s="833">
        <f>+SUM(C445:C450)</f>
        <v>9050728874</v>
      </c>
      <c r="D451" s="765">
        <f>+SUM(D445:D450)</f>
        <v>4281437864</v>
      </c>
      <c r="E451" s="545"/>
      <c r="F451" s="666">
        <f>+SUM(F445:F450)</f>
        <v>-2644848289</v>
      </c>
      <c r="G451" s="765">
        <f>+SUM(G445:G450)</f>
        <v>10687318449</v>
      </c>
      <c r="H451" s="872">
        <f>+G451-PN!M36</f>
        <v>0</v>
      </c>
    </row>
    <row r="452" spans="2:9">
      <c r="B452" s="441"/>
      <c r="E452"/>
    </row>
    <row r="453" spans="2:9">
      <c r="B453" s="440" t="s">
        <v>1597</v>
      </c>
      <c r="E453"/>
    </row>
    <row r="454" spans="2:9" s="379" customFormat="1">
      <c r="B454" s="440"/>
    </row>
    <row r="455" spans="2:9">
      <c r="B455" s="441" t="s">
        <v>1593</v>
      </c>
      <c r="E455"/>
    </row>
    <row r="456" spans="2:9" s="379" customFormat="1">
      <c r="B456" s="441"/>
    </row>
    <row r="457" spans="2:9">
      <c r="B457" s="532" t="s">
        <v>642</v>
      </c>
      <c r="C457" s="507" t="s">
        <v>789</v>
      </c>
      <c r="D457" s="507" t="s">
        <v>792</v>
      </c>
      <c r="E457" s="507"/>
      <c r="F457" s="780" t="s">
        <v>799</v>
      </c>
      <c r="G457" s="726" t="s">
        <v>1812</v>
      </c>
      <c r="H457" s="726" t="s">
        <v>1710</v>
      </c>
    </row>
    <row r="458" spans="2:9">
      <c r="B458" s="511" t="s">
        <v>802</v>
      </c>
      <c r="C458" s="513">
        <v>19568308</v>
      </c>
      <c r="D458" s="513">
        <v>1628686</v>
      </c>
      <c r="E458" s="774"/>
      <c r="F458" s="838">
        <v>0</v>
      </c>
      <c r="G458" s="600">
        <f>+C458+D458+F458</f>
        <v>21196994</v>
      </c>
      <c r="H458" s="779">
        <v>19568308</v>
      </c>
    </row>
    <row r="459" spans="2:9">
      <c r="B459" s="504" t="s">
        <v>356</v>
      </c>
      <c r="C459" s="522">
        <v>19568308</v>
      </c>
      <c r="D459" s="522">
        <f>+D458</f>
        <v>1628686</v>
      </c>
      <c r="E459" s="673"/>
      <c r="F459" s="606">
        <f>+F458</f>
        <v>0</v>
      </c>
      <c r="G459" s="606">
        <f>+G458</f>
        <v>21196994</v>
      </c>
      <c r="H459" s="776">
        <v>19568308</v>
      </c>
      <c r="I459" s="860">
        <f>+G459+'EEFF '!C29</f>
        <v>0</v>
      </c>
    </row>
    <row r="460" spans="2:9">
      <c r="B460" s="511" t="s">
        <v>803</v>
      </c>
      <c r="C460" s="513">
        <v>2222715164</v>
      </c>
      <c r="D460" s="513">
        <v>4376874754</v>
      </c>
      <c r="E460" s="553"/>
      <c r="F460" s="553">
        <v>-3773211882</v>
      </c>
      <c r="G460" s="600">
        <f>+C460+D460+F460</f>
        <v>2826378036</v>
      </c>
      <c r="H460" s="775">
        <v>2222715164</v>
      </c>
      <c r="I460" s="860">
        <f>+G460-'EEFF '!F27</f>
        <v>0</v>
      </c>
    </row>
    <row r="461" spans="2:9">
      <c r="B461" s="504" t="s">
        <v>356</v>
      </c>
      <c r="C461" s="522">
        <v>2222715164</v>
      </c>
      <c r="D461" s="522">
        <f>+D460</f>
        <v>4376874754</v>
      </c>
      <c r="E461" s="672"/>
      <c r="F461" s="522">
        <f>+F460</f>
        <v>-3773211882</v>
      </c>
      <c r="G461" s="522">
        <f>+G460</f>
        <v>2826378036</v>
      </c>
      <c r="H461" s="776">
        <v>2222715164</v>
      </c>
    </row>
    <row r="462" spans="2:9">
      <c r="B462" s="440"/>
      <c r="E462"/>
    </row>
    <row r="463" spans="2:9">
      <c r="B463" s="440" t="s">
        <v>1598</v>
      </c>
      <c r="E463"/>
    </row>
    <row r="464" spans="2:9" s="379" customFormat="1">
      <c r="B464" s="440"/>
    </row>
    <row r="465" spans="2:7">
      <c r="B465" s="525" t="s">
        <v>1594</v>
      </c>
      <c r="C465" s="548"/>
      <c r="D465" s="549"/>
      <c r="E465"/>
    </row>
    <row r="466" spans="2:7">
      <c r="B466" s="532" t="s">
        <v>637</v>
      </c>
      <c r="C466" s="820" t="s">
        <v>1812</v>
      </c>
      <c r="D466" s="820" t="s">
        <v>1815</v>
      </c>
      <c r="E466"/>
    </row>
    <row r="467" spans="2:7">
      <c r="B467" s="519" t="s">
        <v>1705</v>
      </c>
      <c r="C467" s="839">
        <v>3589155867</v>
      </c>
      <c r="D467" s="753">
        <v>830026263</v>
      </c>
      <c r="E467"/>
    </row>
    <row r="468" spans="2:7" s="379" customFormat="1">
      <c r="B468" s="519" t="s">
        <v>1787</v>
      </c>
      <c r="C468" s="839">
        <v>523383645</v>
      </c>
      <c r="D468" s="753">
        <v>439072736</v>
      </c>
    </row>
    <row r="469" spans="2:7" s="379" customFormat="1">
      <c r="B469" s="519" t="s">
        <v>1707</v>
      </c>
      <c r="C469" s="839">
        <v>217013042</v>
      </c>
      <c r="D469" s="753">
        <v>438107412</v>
      </c>
    </row>
    <row r="470" spans="2:7" s="379" customFormat="1">
      <c r="B470" s="519" t="s">
        <v>1706</v>
      </c>
      <c r="C470" s="839">
        <v>875193037</v>
      </c>
      <c r="D470" s="753">
        <v>549733155</v>
      </c>
    </row>
    <row r="471" spans="2:7" s="379" customFormat="1">
      <c r="B471" s="519" t="s">
        <v>1708</v>
      </c>
      <c r="C471" s="839">
        <v>353407536</v>
      </c>
      <c r="D471" s="753">
        <v>361016087</v>
      </c>
    </row>
    <row r="472" spans="2:7" s="379" customFormat="1">
      <c r="B472" s="519" t="s">
        <v>1709</v>
      </c>
      <c r="C472" s="839">
        <v>609069347</v>
      </c>
      <c r="D472" s="753">
        <v>38774415</v>
      </c>
    </row>
    <row r="473" spans="2:7" s="379" customFormat="1">
      <c r="B473" s="608" t="s">
        <v>1801</v>
      </c>
      <c r="C473" s="839">
        <v>0</v>
      </c>
      <c r="D473" s="516">
        <v>21112279</v>
      </c>
    </row>
    <row r="474" spans="2:7">
      <c r="B474" s="532" t="s">
        <v>499</v>
      </c>
      <c r="C474" s="522">
        <f>+SUM(C467:C473)</f>
        <v>6167222474</v>
      </c>
      <c r="D474" s="522">
        <f>+SUM(D467:D473)</f>
        <v>2677842347</v>
      </c>
      <c r="E474"/>
      <c r="F474" s="872">
        <f>+C474-EERR!C28</f>
        <v>0</v>
      </c>
      <c r="G474" s="872">
        <f>+D474-EERR!D28</f>
        <v>0</v>
      </c>
    </row>
    <row r="475" spans="2:7">
      <c r="B475" s="261"/>
      <c r="E475"/>
    </row>
    <row r="476" spans="2:7">
      <c r="B476" s="550" t="s">
        <v>1595</v>
      </c>
      <c r="C476" s="551"/>
      <c r="D476" s="552"/>
      <c r="E476"/>
    </row>
    <row r="477" spans="2:7">
      <c r="B477" s="532" t="s">
        <v>637</v>
      </c>
      <c r="C477" s="873" t="str">
        <f>+C466</f>
        <v>30.09.2020</v>
      </c>
      <c r="D477" s="873" t="str">
        <f>+D466</f>
        <v>30.09.2019</v>
      </c>
      <c r="E477"/>
    </row>
    <row r="478" spans="2:7">
      <c r="B478" s="519" t="s">
        <v>820</v>
      </c>
      <c r="C478" s="513">
        <v>2103252289</v>
      </c>
      <c r="D478" s="513">
        <v>1208719761</v>
      </c>
      <c r="E478"/>
    </row>
    <row r="479" spans="2:7">
      <c r="B479" s="519" t="s">
        <v>821</v>
      </c>
      <c r="C479" s="513">
        <v>440191655</v>
      </c>
      <c r="D479" s="513">
        <v>1285002439</v>
      </c>
      <c r="E479"/>
    </row>
    <row r="480" spans="2:7">
      <c r="B480" s="519" t="s">
        <v>804</v>
      </c>
      <c r="C480" s="513">
        <v>72631702</v>
      </c>
      <c r="D480" s="513">
        <v>47983656</v>
      </c>
      <c r="E480"/>
    </row>
    <row r="481" spans="2:9" s="379" customFormat="1">
      <c r="B481" s="519" t="s">
        <v>1802</v>
      </c>
      <c r="C481" s="600">
        <v>11373072</v>
      </c>
      <c r="D481" s="600">
        <v>54403864</v>
      </c>
    </row>
    <row r="482" spans="2:9">
      <c r="B482" s="532" t="s">
        <v>499</v>
      </c>
      <c r="C482" s="522">
        <f>+SUM(C478:C481)</f>
        <v>2627448718</v>
      </c>
      <c r="D482" s="522">
        <f>+SUM(D478:D481)</f>
        <v>2596109720</v>
      </c>
      <c r="E482"/>
      <c r="F482" s="872">
        <f>+C482-EERR!C29</f>
        <v>0</v>
      </c>
      <c r="G482" s="872">
        <f>+D482-EERR!D29</f>
        <v>0</v>
      </c>
    </row>
    <row r="484" spans="2:9">
      <c r="B484" s="694" t="s">
        <v>1600</v>
      </c>
      <c r="C484" s="694"/>
      <c r="D484" s="694"/>
      <c r="E484" s="694"/>
      <c r="F484" s="694"/>
      <c r="G484" s="694"/>
      <c r="H484" s="694"/>
      <c r="I484" s="694"/>
    </row>
    <row r="485" spans="2:9" s="379" customFormat="1">
      <c r="B485" s="440"/>
    </row>
    <row r="486" spans="2:9">
      <c r="B486" s="441" t="s">
        <v>1599</v>
      </c>
    </row>
    <row r="487" spans="2:9" s="379" customFormat="1">
      <c r="B487" s="441"/>
    </row>
    <row r="488" spans="2:9">
      <c r="B488" s="525" t="s">
        <v>227</v>
      </c>
      <c r="C488" s="548"/>
      <c r="D488" s="549"/>
    </row>
    <row r="489" spans="2:9">
      <c r="B489" s="532" t="s">
        <v>637</v>
      </c>
      <c r="C489" s="820" t="s">
        <v>1812</v>
      </c>
      <c r="D489" s="820" t="s">
        <v>1815</v>
      </c>
    </row>
    <row r="490" spans="2:9">
      <c r="B490" s="519" t="s">
        <v>1737</v>
      </c>
      <c r="C490" s="600">
        <v>656169309</v>
      </c>
      <c r="D490" s="600">
        <v>582849430</v>
      </c>
    </row>
    <row r="491" spans="2:9">
      <c r="B491" s="519" t="s">
        <v>815</v>
      </c>
      <c r="C491" s="600">
        <v>344729746</v>
      </c>
      <c r="D491" s="600">
        <v>330142127</v>
      </c>
    </row>
    <row r="492" spans="2:9" s="379" customFormat="1">
      <c r="B492" s="519" t="s">
        <v>809</v>
      </c>
      <c r="C492" s="600">
        <v>284213278</v>
      </c>
      <c r="D492" s="600">
        <v>337822214</v>
      </c>
    </row>
    <row r="493" spans="2:9">
      <c r="B493" s="519" t="s">
        <v>807</v>
      </c>
      <c r="C493" s="600">
        <v>95161155</v>
      </c>
      <c r="D493" s="600">
        <v>73986023</v>
      </c>
    </row>
    <row r="494" spans="2:9">
      <c r="B494" s="514" t="s">
        <v>808</v>
      </c>
      <c r="C494" s="600">
        <v>52922099</v>
      </c>
      <c r="D494" s="600">
        <v>63651518</v>
      </c>
    </row>
    <row r="495" spans="2:9">
      <c r="B495" s="519" t="s">
        <v>805</v>
      </c>
      <c r="C495" s="600">
        <v>24033756</v>
      </c>
      <c r="D495" s="600">
        <v>20043050</v>
      </c>
    </row>
    <row r="496" spans="2:9">
      <c r="B496" s="519" t="s">
        <v>1803</v>
      </c>
      <c r="C496" s="600">
        <v>1265100</v>
      </c>
      <c r="D496" s="600">
        <v>2437560</v>
      </c>
    </row>
    <row r="497" spans="2:8">
      <c r="B497" s="532" t="s">
        <v>499</v>
      </c>
      <c r="C497" s="522">
        <f>+SUM(C490:C496)</f>
        <v>1458494443</v>
      </c>
      <c r="D497" s="522">
        <f>+SUM(D490:D496)</f>
        <v>1410931922</v>
      </c>
      <c r="F497" s="871">
        <f>+C497+EERR!C34</f>
        <v>0</v>
      </c>
      <c r="G497" s="871">
        <f>+D497+EERR!D34</f>
        <v>0</v>
      </c>
    </row>
    <row r="498" spans="2:8">
      <c r="B498" s="261"/>
    </row>
    <row r="499" spans="2:8">
      <c r="B499" s="525" t="s">
        <v>812</v>
      </c>
      <c r="C499" s="548"/>
      <c r="D499" s="549"/>
    </row>
    <row r="500" spans="2:8">
      <c r="B500" s="532" t="s">
        <v>637</v>
      </c>
      <c r="C500" s="510" t="s">
        <v>1812</v>
      </c>
      <c r="D500" s="510" t="s">
        <v>1815</v>
      </c>
    </row>
    <row r="501" spans="2:8">
      <c r="B501" s="519" t="s">
        <v>1005</v>
      </c>
      <c r="C501" s="513">
        <v>68477317</v>
      </c>
      <c r="D501" s="513">
        <v>251197905</v>
      </c>
    </row>
    <row r="502" spans="2:8">
      <c r="B502" s="519" t="s">
        <v>811</v>
      </c>
      <c r="C502" s="513">
        <v>135066533</v>
      </c>
      <c r="D502" s="513">
        <v>123269586</v>
      </c>
    </row>
    <row r="503" spans="2:8">
      <c r="B503" s="519" t="s">
        <v>810</v>
      </c>
      <c r="C503" s="513">
        <v>52564797</v>
      </c>
      <c r="D503" s="513">
        <v>60044741</v>
      </c>
    </row>
    <row r="504" spans="2:8">
      <c r="B504" s="519" t="s">
        <v>812</v>
      </c>
      <c r="C504" s="513">
        <v>7711364</v>
      </c>
      <c r="D504" s="513">
        <v>14179408</v>
      </c>
    </row>
    <row r="505" spans="2:8">
      <c r="B505" s="532" t="s">
        <v>499</v>
      </c>
      <c r="C505" s="522">
        <f>+SUM(C501:C504)</f>
        <v>263820011</v>
      </c>
      <c r="D505" s="522">
        <f>+SUM(D501:D504)</f>
        <v>448691640</v>
      </c>
      <c r="F505" s="871">
        <f>+C505+EERR!C40</f>
        <v>0</v>
      </c>
      <c r="G505" s="871">
        <f>+D505+EERR!D40</f>
        <v>0</v>
      </c>
      <c r="H505" s="870"/>
    </row>
    <row r="506" spans="2:8">
      <c r="B506" s="261"/>
    </row>
    <row r="507" spans="2:8">
      <c r="B507" s="550" t="s">
        <v>814</v>
      </c>
      <c r="C507" s="551"/>
      <c r="D507" s="552"/>
    </row>
    <row r="508" spans="2:8">
      <c r="B508" s="532" t="s">
        <v>637</v>
      </c>
      <c r="C508" s="510" t="str">
        <f>+C500</f>
        <v>30.09.2020</v>
      </c>
      <c r="D508" s="510" t="str">
        <f>+D500</f>
        <v>30.09.2019</v>
      </c>
    </row>
    <row r="509" spans="2:8">
      <c r="B509" s="519" t="s">
        <v>813</v>
      </c>
      <c r="C509" s="600">
        <v>7620000</v>
      </c>
      <c r="D509" s="600">
        <v>14057955</v>
      </c>
    </row>
    <row r="510" spans="2:8" s="379" customFormat="1">
      <c r="B510" s="519" t="s">
        <v>1804</v>
      </c>
      <c r="C510" s="600">
        <v>0</v>
      </c>
      <c r="D510" s="874">
        <v>-21450000</v>
      </c>
    </row>
    <row r="511" spans="2:8" s="379" customFormat="1" hidden="1">
      <c r="B511" s="519" t="s">
        <v>1805</v>
      </c>
      <c r="C511" s="600">
        <v>0</v>
      </c>
      <c r="D511" s="600">
        <v>0</v>
      </c>
    </row>
    <row r="512" spans="2:8">
      <c r="B512" s="519" t="s">
        <v>814</v>
      </c>
      <c r="C512" s="600">
        <v>7804216</v>
      </c>
      <c r="D512" s="600">
        <v>80827085</v>
      </c>
    </row>
    <row r="513" spans="2:9" s="379" customFormat="1">
      <c r="B513" s="532" t="s">
        <v>499</v>
      </c>
      <c r="C513" s="522">
        <f>+SUM(C509:C512)</f>
        <v>15424216</v>
      </c>
      <c r="D513" s="522">
        <f>+SUM(D509:D512)</f>
        <v>73435040</v>
      </c>
      <c r="F513" s="871">
        <f>+C513+EERR!C57</f>
        <v>0</v>
      </c>
      <c r="G513" s="871">
        <f>+D513+EERR!D57</f>
        <v>0</v>
      </c>
    </row>
    <row r="515" spans="2:9">
      <c r="B515" s="440" t="s">
        <v>1602</v>
      </c>
    </row>
    <row r="516" spans="2:9" s="379" customFormat="1">
      <c r="B516" s="440"/>
    </row>
    <row r="517" spans="2:9">
      <c r="B517" s="699" t="s">
        <v>1601</v>
      </c>
      <c r="C517" s="699"/>
      <c r="D517" s="699"/>
      <c r="E517" s="699"/>
      <c r="F517" s="699"/>
      <c r="G517" s="699"/>
      <c r="H517" s="699"/>
      <c r="I517" s="699"/>
    </row>
    <row r="518" spans="2:9" s="379" customFormat="1">
      <c r="B518" s="542"/>
      <c r="C518" s="542"/>
      <c r="D518" s="542"/>
      <c r="E518" s="542"/>
      <c r="F518" s="542"/>
      <c r="G518" s="542"/>
      <c r="H518" s="542"/>
      <c r="I518" s="542"/>
    </row>
    <row r="519" spans="2:9">
      <c r="B519" s="504" t="s">
        <v>608</v>
      </c>
      <c r="C519" s="504"/>
      <c r="D519" s="504"/>
    </row>
    <row r="520" spans="2:9">
      <c r="B520" s="532" t="s">
        <v>637</v>
      </c>
      <c r="C520" s="840" t="s">
        <v>1812</v>
      </c>
      <c r="D520" s="841" t="s">
        <v>1815</v>
      </c>
    </row>
    <row r="521" spans="2:9">
      <c r="B521" s="519" t="s">
        <v>817</v>
      </c>
      <c r="C521" s="513">
        <v>755924716</v>
      </c>
      <c r="D521" s="513">
        <v>246781277</v>
      </c>
    </row>
    <row r="522" spans="2:9" s="379" customFormat="1">
      <c r="B522" s="532" t="s">
        <v>499</v>
      </c>
      <c r="C522" s="522">
        <f>+C521</f>
        <v>755924716</v>
      </c>
      <c r="D522" s="522">
        <f>+D521</f>
        <v>246781277</v>
      </c>
    </row>
    <row r="523" spans="2:9">
      <c r="B523" s="511"/>
      <c r="C523" s="511"/>
      <c r="D523" s="511"/>
    </row>
    <row r="524" spans="2:9">
      <c r="B524" s="504" t="s">
        <v>609</v>
      </c>
      <c r="C524" s="504"/>
      <c r="D524" s="504"/>
    </row>
    <row r="525" spans="2:9">
      <c r="B525" s="532" t="s">
        <v>637</v>
      </c>
      <c r="C525" s="840" t="str">
        <f>+$C$520</f>
        <v>30.09.2020</v>
      </c>
      <c r="D525" s="841" t="str">
        <f>+$D$520</f>
        <v>30.09.2019</v>
      </c>
    </row>
    <row r="526" spans="2:9">
      <c r="B526" s="519" t="s">
        <v>816</v>
      </c>
      <c r="C526" s="513">
        <v>448673103</v>
      </c>
      <c r="D526" s="513">
        <v>272082695</v>
      </c>
    </row>
    <row r="527" spans="2:9" s="379" customFormat="1">
      <c r="B527" s="519" t="s">
        <v>609</v>
      </c>
      <c r="C527" s="513">
        <v>382366</v>
      </c>
      <c r="D527" s="600">
        <v>0</v>
      </c>
    </row>
    <row r="528" spans="2:9">
      <c r="B528" s="532" t="s">
        <v>499</v>
      </c>
      <c r="C528" s="522">
        <f>+C526+C527</f>
        <v>449055469</v>
      </c>
      <c r="D528" s="522">
        <f>+D526+D527</f>
        <v>272082695</v>
      </c>
      <c r="F528" s="871">
        <f>+C522-C528-EERR!C61</f>
        <v>0</v>
      </c>
      <c r="G528" s="871">
        <f>+D522-D528-EERR!D61</f>
        <v>0</v>
      </c>
    </row>
    <row r="530" spans="2:9">
      <c r="B530" s="440" t="s">
        <v>1609</v>
      </c>
    </row>
    <row r="531" spans="2:9" s="379" customFormat="1">
      <c r="B531" s="440"/>
    </row>
    <row r="532" spans="2:9">
      <c r="B532" s="504"/>
      <c r="C532" s="504"/>
      <c r="D532" s="504"/>
    </row>
    <row r="533" spans="2:9">
      <c r="B533" s="504" t="s">
        <v>543</v>
      </c>
      <c r="C533" s="840" t="str">
        <f>+$C$520</f>
        <v>30.09.2020</v>
      </c>
      <c r="D533" s="841" t="str">
        <f>+$D$520</f>
        <v>30.09.2019</v>
      </c>
    </row>
    <row r="534" spans="2:9">
      <c r="B534" s="512" t="s">
        <v>818</v>
      </c>
      <c r="C534" s="513">
        <v>119055989</v>
      </c>
      <c r="D534" s="513">
        <v>211005423</v>
      </c>
    </row>
    <row r="535" spans="2:9">
      <c r="B535" s="532" t="s">
        <v>499</v>
      </c>
      <c r="C535" s="522">
        <f>+C534</f>
        <v>119055989</v>
      </c>
      <c r="D535" s="522">
        <f>+D534</f>
        <v>211005423</v>
      </c>
    </row>
    <row r="536" spans="2:9">
      <c r="B536" s="504"/>
      <c r="C536" s="504"/>
      <c r="D536" s="504"/>
    </row>
    <row r="537" spans="2:9">
      <c r="B537" s="504" t="s">
        <v>514</v>
      </c>
      <c r="C537" s="840" t="str">
        <f>+$C$520</f>
        <v>30.09.2020</v>
      </c>
      <c r="D537" s="841" t="str">
        <f>+$D$520</f>
        <v>30.09.2019</v>
      </c>
    </row>
    <row r="538" spans="2:9">
      <c r="B538" s="512" t="s">
        <v>900</v>
      </c>
      <c r="C538" s="600">
        <v>0</v>
      </c>
      <c r="D538" s="600">
        <v>53685515</v>
      </c>
    </row>
    <row r="539" spans="2:9">
      <c r="B539" s="532" t="s">
        <v>499</v>
      </c>
      <c r="C539" s="842">
        <f>+C538</f>
        <v>0</v>
      </c>
      <c r="D539" s="842">
        <f>+D538</f>
        <v>53685515</v>
      </c>
      <c r="F539" s="869">
        <f>+C535-C539-EERR!C67-EERR!C70</f>
        <v>0</v>
      </c>
      <c r="G539" s="869">
        <f>+D535-D539-EERR!D67-EERR!D70</f>
        <v>0</v>
      </c>
    </row>
    <row r="540" spans="2:9">
      <c r="B540" s="440"/>
    </row>
    <row r="541" spans="2:9">
      <c r="B541" s="440" t="s">
        <v>1603</v>
      </c>
    </row>
    <row r="542" spans="2:9" s="379" customFormat="1">
      <c r="B542" s="440"/>
    </row>
    <row r="543" spans="2:9" ht="37.5" customHeight="1">
      <c r="B543" s="886" t="s">
        <v>1788</v>
      </c>
      <c r="C543" s="886"/>
      <c r="D543" s="886"/>
      <c r="E543" s="886"/>
      <c r="F543" s="886"/>
      <c r="G543" s="886"/>
      <c r="H543" s="886"/>
      <c r="I543" s="692"/>
    </row>
    <row r="544" spans="2:9">
      <c r="B544" s="441"/>
    </row>
    <row r="545" spans="2:9" ht="18">
      <c r="B545" s="444" t="s">
        <v>1695</v>
      </c>
      <c r="C545" s="444"/>
      <c r="D545" s="444"/>
      <c r="E545" s="444"/>
      <c r="F545" s="444"/>
      <c r="G545" s="444"/>
      <c r="H545" s="444"/>
      <c r="I545" s="444"/>
    </row>
    <row r="546" spans="2:9" ht="18">
      <c r="B546" s="439"/>
    </row>
    <row r="547" spans="2:9">
      <c r="B547" s="440" t="s">
        <v>1604</v>
      </c>
    </row>
    <row r="548" spans="2:9">
      <c r="B548" s="554"/>
    </row>
    <row r="549" spans="2:9">
      <c r="B549" s="698" t="s">
        <v>1605</v>
      </c>
      <c r="C549" s="698"/>
      <c r="D549" s="698"/>
      <c r="E549" s="698"/>
      <c r="F549" s="698"/>
      <c r="G549" s="698"/>
      <c r="H549" s="698"/>
      <c r="I549" s="698"/>
    </row>
    <row r="550" spans="2:9">
      <c r="B550" s="440"/>
    </row>
    <row r="551" spans="2:9">
      <c r="B551" s="440" t="s">
        <v>1606</v>
      </c>
    </row>
    <row r="552" spans="2:9">
      <c r="B552" s="555"/>
    </row>
    <row r="553" spans="2:9" ht="26.25" customHeight="1">
      <c r="B553" s="906" t="s">
        <v>1607</v>
      </c>
      <c r="C553" s="906"/>
      <c r="D553" s="906"/>
      <c r="E553" s="906"/>
      <c r="F553" s="906"/>
      <c r="G553" s="906"/>
      <c r="H553" s="906"/>
      <c r="I553" s="693"/>
    </row>
    <row r="554" spans="2:9">
      <c r="B554" s="554"/>
    </row>
    <row r="555" spans="2:9">
      <c r="B555" s="440" t="s">
        <v>1608</v>
      </c>
    </row>
    <row r="556" spans="2:9">
      <c r="B556" s="555"/>
    </row>
    <row r="557" spans="2:9" ht="29.25" customHeight="1">
      <c r="B557" s="906" t="s">
        <v>1838</v>
      </c>
      <c r="C557" s="906"/>
      <c r="D557" s="906"/>
      <c r="E557" s="906"/>
      <c r="F557" s="906"/>
      <c r="G557" s="906"/>
      <c r="H557" s="906"/>
      <c r="I557" s="693"/>
    </row>
    <row r="558" spans="2:9">
      <c r="B558" s="554"/>
    </row>
    <row r="559" spans="2:9" ht="18">
      <c r="B559" s="569" t="s">
        <v>1690</v>
      </c>
      <c r="C559" s="569"/>
      <c r="D559" s="569"/>
      <c r="E559" s="569"/>
      <c r="F559" s="569"/>
      <c r="G559" s="569"/>
      <c r="H559" s="569"/>
      <c r="I559" s="569"/>
    </row>
    <row r="560" spans="2:9">
      <c r="B560" s="555"/>
    </row>
    <row r="561" spans="2:9" s="379" customFormat="1" ht="31.5" customHeight="1">
      <c r="B561" s="906" t="s">
        <v>1839</v>
      </c>
      <c r="C561" s="906"/>
      <c r="D561" s="906"/>
      <c r="E561" s="906"/>
      <c r="F561" s="906"/>
      <c r="G561" s="906"/>
      <c r="H561" s="906"/>
      <c r="I561" s="693"/>
    </row>
    <row r="563" spans="2:9" ht="18">
      <c r="B563" s="695" t="s">
        <v>1691</v>
      </c>
      <c r="C563" s="695"/>
      <c r="D563" s="695"/>
      <c r="E563" s="695"/>
      <c r="F563" s="695"/>
      <c r="G563" s="695"/>
      <c r="H563" s="695"/>
      <c r="I563" s="695"/>
    </row>
    <row r="564" spans="2:9" ht="18">
      <c r="B564" s="696" t="s">
        <v>1613</v>
      </c>
      <c r="C564" s="696"/>
      <c r="D564" s="696"/>
      <c r="E564" s="696"/>
      <c r="F564" s="696"/>
      <c r="G564" s="696"/>
      <c r="H564" s="696"/>
    </row>
    <row r="565" spans="2:9" s="379" customFormat="1">
      <c r="B565" s="555"/>
    </row>
    <row r="566" spans="2:9">
      <c r="B566" s="697" t="s">
        <v>1806</v>
      </c>
      <c r="C566" s="697"/>
      <c r="D566" s="697"/>
      <c r="E566" s="697"/>
      <c r="F566" s="697"/>
      <c r="G566" s="697"/>
      <c r="H566" s="697"/>
      <c r="I566" s="697"/>
    </row>
    <row r="567" spans="2:9">
      <c r="B567" s="554"/>
      <c r="E567"/>
    </row>
    <row r="568" spans="2:9" ht="26.25" customHeight="1">
      <c r="B568" s="906" t="s">
        <v>1738</v>
      </c>
      <c r="C568" s="906"/>
      <c r="D568" s="906"/>
      <c r="E568" s="906"/>
      <c r="F568" s="906"/>
      <c r="G568" s="906"/>
      <c r="H568" s="906"/>
      <c r="I568" s="693"/>
    </row>
    <row r="569" spans="2:9">
      <c r="B569" s="556"/>
      <c r="E569"/>
    </row>
    <row r="570" spans="2:9">
      <c r="B570" s="698" t="s">
        <v>1739</v>
      </c>
      <c r="C570" s="698"/>
      <c r="D570" s="698"/>
      <c r="E570" s="698"/>
      <c r="F570" s="698"/>
      <c r="G570" s="698"/>
      <c r="H570" s="698"/>
      <c r="I570" s="698"/>
    </row>
    <row r="571" spans="2:9">
      <c r="B571" s="57"/>
      <c r="E571"/>
    </row>
    <row r="572" spans="2:9">
      <c r="B572" s="57" t="s">
        <v>1610</v>
      </c>
      <c r="E572"/>
    </row>
    <row r="573" spans="2:9">
      <c r="B573" s="57"/>
      <c r="E573"/>
    </row>
    <row r="574" spans="2:9">
      <c r="B574" s="57" t="s">
        <v>903</v>
      </c>
      <c r="C574" s="50"/>
      <c r="D574" s="50"/>
      <c r="E574" s="50"/>
    </row>
    <row r="575" spans="2:9">
      <c r="B575" s="50"/>
      <c r="C575" s="50"/>
      <c r="D575" s="50"/>
      <c r="E575" s="50"/>
    </row>
    <row r="576" spans="2:9">
      <c r="B576" s="55" t="s">
        <v>275</v>
      </c>
      <c r="C576" s="50"/>
      <c r="D576" s="778" t="s">
        <v>1812</v>
      </c>
      <c r="E576" s="558"/>
      <c r="F576" s="778" t="s">
        <v>1710</v>
      </c>
    </row>
    <row r="577" spans="2:9">
      <c r="B577" s="56" t="s">
        <v>901</v>
      </c>
      <c r="C577" s="50"/>
      <c r="D577" s="543">
        <v>51718233400</v>
      </c>
      <c r="E577" s="462"/>
      <c r="F577" s="543">
        <v>55065832061</v>
      </c>
    </row>
    <row r="578" spans="2:9">
      <c r="B578" s="56" t="s">
        <v>824</v>
      </c>
      <c r="C578" s="50"/>
      <c r="D578" s="58">
        <v>4215780915341</v>
      </c>
      <c r="E578" s="468"/>
      <c r="F578" s="58">
        <v>3434028664910</v>
      </c>
    </row>
    <row r="579" spans="2:9" ht="15.75" thickBot="1">
      <c r="B579" s="57" t="s">
        <v>825</v>
      </c>
      <c r="C579" s="50"/>
      <c r="D579" s="777">
        <f>+D577+D578</f>
        <v>4267499148741</v>
      </c>
      <c r="E579" s="559"/>
      <c r="F579" s="777">
        <f>+F577+F578</f>
        <v>3489094496971</v>
      </c>
      <c r="G579" s="871">
        <f>+D579-'EEFF '!C71</f>
        <v>0</v>
      </c>
      <c r="H579" s="871">
        <f>+F579-'EEFF '!D71</f>
        <v>0</v>
      </c>
    </row>
    <row r="580" spans="2:9" ht="15.75" thickTop="1">
      <c r="B580" s="50"/>
      <c r="C580" s="50"/>
      <c r="D580" s="50"/>
      <c r="E580" s="437"/>
      <c r="F580" s="50"/>
    </row>
    <row r="581" spans="2:9">
      <c r="B581" s="55" t="s">
        <v>826</v>
      </c>
      <c r="C581" s="50"/>
      <c r="D581" s="778" t="s">
        <v>1812</v>
      </c>
      <c r="E581" s="558"/>
      <c r="F581" s="778" t="s">
        <v>1710</v>
      </c>
    </row>
    <row r="582" spans="2:9">
      <c r="B582" s="56" t="s">
        <v>902</v>
      </c>
      <c r="C582" s="50"/>
      <c r="D582" s="543">
        <v>51718233400</v>
      </c>
      <c r="E582" s="462"/>
      <c r="F582" s="543">
        <v>55065832061</v>
      </c>
    </row>
    <row r="583" spans="2:9">
      <c r="B583" s="56" t="s">
        <v>827</v>
      </c>
      <c r="C583" s="50"/>
      <c r="D583" s="58">
        <v>4215780915341</v>
      </c>
      <c r="E583" s="468"/>
      <c r="F583" s="58">
        <v>3434028664910</v>
      </c>
    </row>
    <row r="584" spans="2:9" ht="15.75" thickBot="1">
      <c r="B584" s="57" t="s">
        <v>828</v>
      </c>
      <c r="C584" s="50"/>
      <c r="D584" s="777">
        <f>+D582+D583</f>
        <v>4267499148741</v>
      </c>
      <c r="E584" s="559"/>
      <c r="F584" s="777">
        <f>+F582+F583</f>
        <v>3489094496971</v>
      </c>
    </row>
    <row r="585" spans="2:9" ht="15.75" thickTop="1">
      <c r="B585" s="57"/>
      <c r="E585"/>
    </row>
    <row r="586" spans="2:9" ht="18">
      <c r="B586" s="439" t="s">
        <v>1692</v>
      </c>
      <c r="C586" s="439"/>
      <c r="D586" s="907"/>
      <c r="E586" s="907"/>
      <c r="F586" s="907"/>
      <c r="G586" s="907"/>
      <c r="H586" s="907"/>
      <c r="I586" s="907"/>
    </row>
    <row r="587" spans="2:9">
      <c r="B587" s="147"/>
      <c r="E587"/>
    </row>
    <row r="588" spans="2:9" ht="15" customHeight="1">
      <c r="B588" s="692" t="s">
        <v>1611</v>
      </c>
      <c r="C588" s="692"/>
      <c r="D588" s="692"/>
      <c r="E588" s="692"/>
      <c r="F588" s="692"/>
      <c r="G588" s="692"/>
      <c r="H588" s="692"/>
      <c r="I588" s="692"/>
    </row>
    <row r="589" spans="2:9">
      <c r="B589" s="557"/>
      <c r="E589"/>
    </row>
    <row r="590" spans="2:9" ht="18">
      <c r="B590" s="695" t="s">
        <v>1693</v>
      </c>
      <c r="C590" s="695"/>
      <c r="D590" s="695"/>
      <c r="E590" s="695"/>
      <c r="F590" s="695"/>
      <c r="G590" s="695"/>
      <c r="H590" s="695"/>
      <c r="I590" s="695"/>
    </row>
    <row r="591" spans="2:9" ht="18">
      <c r="B591" s="439"/>
      <c r="E591"/>
    </row>
    <row r="592" spans="2:9">
      <c r="B592" s="555" t="s">
        <v>1612</v>
      </c>
      <c r="E592"/>
    </row>
    <row r="593" spans="2:9" ht="31.5" customHeight="1">
      <c r="B593" s="906" t="s">
        <v>1740</v>
      </c>
      <c r="C593" s="906"/>
      <c r="D593" s="906"/>
      <c r="E593" s="906"/>
      <c r="F593" s="906"/>
      <c r="G593" s="906"/>
      <c r="H593" s="693"/>
      <c r="I593" s="693"/>
    </row>
    <row r="594" spans="2:9" ht="31.5" customHeight="1">
      <c r="B594" s="906" t="s">
        <v>1789</v>
      </c>
      <c r="C594" s="906"/>
      <c r="D594" s="906"/>
      <c r="E594" s="906"/>
      <c r="F594" s="906"/>
      <c r="G594" s="906"/>
      <c r="H594" s="693"/>
      <c r="I594" s="693"/>
    </row>
    <row r="595" spans="2:9" ht="56.25" customHeight="1">
      <c r="B595" s="906" t="s">
        <v>1840</v>
      </c>
      <c r="C595" s="906"/>
      <c r="D595" s="906"/>
      <c r="E595" s="906"/>
      <c r="F595" s="906"/>
      <c r="G595" s="906"/>
      <c r="H595" s="693"/>
      <c r="I595" s="693"/>
    </row>
    <row r="596" spans="2:9">
      <c r="B596" s="56"/>
      <c r="E596"/>
    </row>
    <row r="597" spans="2:9" ht="18">
      <c r="B597" s="439" t="s">
        <v>1694</v>
      </c>
      <c r="C597" s="439"/>
      <c r="D597" s="439"/>
      <c r="E597"/>
    </row>
    <row r="598" spans="2:9">
      <c r="B598" s="555"/>
      <c r="E598"/>
    </row>
    <row r="599" spans="2:9" ht="28.5" customHeight="1">
      <c r="B599" s="906" t="s">
        <v>1741</v>
      </c>
      <c r="C599" s="906"/>
      <c r="D599" s="906"/>
      <c r="E599" s="906"/>
      <c r="F599" s="906"/>
      <c r="G599" s="906"/>
      <c r="H599" s="906"/>
      <c r="I599" s="693"/>
    </row>
  </sheetData>
  <mergeCells count="100">
    <mergeCell ref="B125:J125"/>
    <mergeCell ref="B182:J182"/>
    <mergeCell ref="B83:J83"/>
    <mergeCell ref="B71:J71"/>
    <mergeCell ref="B73:J73"/>
    <mergeCell ref="C75:J75"/>
    <mergeCell ref="B77:J77"/>
    <mergeCell ref="B81:J81"/>
    <mergeCell ref="B85:C85"/>
    <mergeCell ref="B86:C86"/>
    <mergeCell ref="B87:C87"/>
    <mergeCell ref="B88:C88"/>
    <mergeCell ref="B89:C89"/>
    <mergeCell ref="B91:J91"/>
    <mergeCell ref="B98:C98"/>
    <mergeCell ref="B99:C99"/>
    <mergeCell ref="C101:J101"/>
    <mergeCell ref="B69:J69"/>
    <mergeCell ref="B63:J63"/>
    <mergeCell ref="B65:J65"/>
    <mergeCell ref="B47:J47"/>
    <mergeCell ref="C49:J49"/>
    <mergeCell ref="B51:J51"/>
    <mergeCell ref="B53:J53"/>
    <mergeCell ref="B55:J55"/>
    <mergeCell ref="B6:J6"/>
    <mergeCell ref="B12:J12"/>
    <mergeCell ref="B18:J18"/>
    <mergeCell ref="B14:I14"/>
    <mergeCell ref="B10:H10"/>
    <mergeCell ref="B16:J16"/>
    <mergeCell ref="B43:J43"/>
    <mergeCell ref="B20:J20"/>
    <mergeCell ref="B22:J22"/>
    <mergeCell ref="B26:J26"/>
    <mergeCell ref="B93:J93"/>
    <mergeCell ref="B34:J34"/>
    <mergeCell ref="B36:J36"/>
    <mergeCell ref="B38:J38"/>
    <mergeCell ref="B39:J39"/>
    <mergeCell ref="B41:J41"/>
    <mergeCell ref="B32:J32"/>
    <mergeCell ref="B67:J67"/>
    <mergeCell ref="B45:J45"/>
    <mergeCell ref="B57:J57"/>
    <mergeCell ref="B59:J59"/>
    <mergeCell ref="B61:J61"/>
    <mergeCell ref="B103:J103"/>
    <mergeCell ref="B97:C97"/>
    <mergeCell ref="B95:J95"/>
    <mergeCell ref="B107:J107"/>
    <mergeCell ref="B105:J105"/>
    <mergeCell ref="B109:J109"/>
    <mergeCell ref="C111:J111"/>
    <mergeCell ref="B113:J113"/>
    <mergeCell ref="B117:J117"/>
    <mergeCell ref="B121:J121"/>
    <mergeCell ref="B149:I149"/>
    <mergeCell ref="B129:J129"/>
    <mergeCell ref="B131:J131"/>
    <mergeCell ref="B133:J133"/>
    <mergeCell ref="B165:C165"/>
    <mergeCell ref="B166:C166"/>
    <mergeCell ref="B168:C168"/>
    <mergeCell ref="B180:C180"/>
    <mergeCell ref="B170:C170"/>
    <mergeCell ref="B171:C171"/>
    <mergeCell ref="B176:J176"/>
    <mergeCell ref="B179:J179"/>
    <mergeCell ref="B172:C172"/>
    <mergeCell ref="B167:C167"/>
    <mergeCell ref="B169:C169"/>
    <mergeCell ref="B28:I28"/>
    <mergeCell ref="B115:J115"/>
    <mergeCell ref="B119:J119"/>
    <mergeCell ref="B281:B282"/>
    <mergeCell ref="J218:L218"/>
    <mergeCell ref="B187:I187"/>
    <mergeCell ref="B198:I198"/>
    <mergeCell ref="F236:G236"/>
    <mergeCell ref="B236:B237"/>
    <mergeCell ref="C236:C237"/>
    <mergeCell ref="D236:D237"/>
    <mergeCell ref="H236:H237"/>
    <mergeCell ref="C281:H281"/>
    <mergeCell ref="B181:C181"/>
    <mergeCell ref="B162:C162"/>
    <mergeCell ref="B164:C164"/>
    <mergeCell ref="C290:I290"/>
    <mergeCell ref="B543:H543"/>
    <mergeCell ref="B553:H553"/>
    <mergeCell ref="B557:H557"/>
    <mergeCell ref="B568:H568"/>
    <mergeCell ref="B561:H561"/>
    <mergeCell ref="B290:B291"/>
    <mergeCell ref="B593:G593"/>
    <mergeCell ref="B594:G594"/>
    <mergeCell ref="B595:G595"/>
    <mergeCell ref="B599:H599"/>
    <mergeCell ref="D586:I586"/>
  </mergeCells>
  <pageMargins left="0.7" right="0.7" top="0.75" bottom="0.75" header="0.3" footer="0.3"/>
  <pageSetup orientation="portrait" r:id="rId1"/>
  <ignoredErrors>
    <ignoredError sqref="G459:G460"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0"/>
  <sheetViews>
    <sheetView workbookViewId="0">
      <selection activeCell="F18" sqref="F18"/>
    </sheetView>
  </sheetViews>
  <sheetFormatPr baseColWidth="10" defaultRowHeight="15"/>
  <cols>
    <col min="1" max="1" width="18.7109375" style="379" customWidth="1"/>
    <col min="2" max="2" width="18.7109375" style="379" bestFit="1" customWidth="1"/>
    <col min="3" max="3" width="8.42578125" style="379" customWidth="1"/>
    <col min="4" max="4" width="10.7109375" style="379" customWidth="1"/>
    <col min="5" max="5" width="16.7109375" style="379" bestFit="1" customWidth="1"/>
    <col min="6" max="6" width="22" style="383" bestFit="1" customWidth="1"/>
    <col min="7" max="7" width="11.42578125" style="383"/>
    <col min="8" max="8" width="16.7109375" style="383" bestFit="1" customWidth="1"/>
    <col min="9" max="9" width="11.42578125" style="383"/>
    <col min="10" max="256" width="11.42578125" style="379"/>
    <col min="257" max="257" width="18.7109375" style="379" customWidth="1"/>
    <col min="258" max="258" width="18.7109375" style="379" bestFit="1" customWidth="1"/>
    <col min="259" max="259" width="8.42578125" style="379" customWidth="1"/>
    <col min="260" max="260" width="10.7109375" style="379" customWidth="1"/>
    <col min="261" max="261" width="16.7109375" style="379" bestFit="1" customWidth="1"/>
    <col min="262" max="262" width="22" style="379" bestFit="1" customWidth="1"/>
    <col min="263" max="263" width="11.42578125" style="379"/>
    <col min="264" max="264" width="16.7109375" style="379" bestFit="1" customWidth="1"/>
    <col min="265" max="512" width="11.42578125" style="379"/>
    <col min="513" max="513" width="18.7109375" style="379" customWidth="1"/>
    <col min="514" max="514" width="18.7109375" style="379" bestFit="1" customWidth="1"/>
    <col min="515" max="515" width="8.42578125" style="379" customWidth="1"/>
    <col min="516" max="516" width="10.7109375" style="379" customWidth="1"/>
    <col min="517" max="517" width="16.7109375" style="379" bestFit="1" customWidth="1"/>
    <col min="518" max="518" width="22" style="379" bestFit="1" customWidth="1"/>
    <col min="519" max="519" width="11.42578125" style="379"/>
    <col min="520" max="520" width="16.7109375" style="379" bestFit="1" customWidth="1"/>
    <col min="521" max="768" width="11.42578125" style="379"/>
    <col min="769" max="769" width="18.7109375" style="379" customWidth="1"/>
    <col min="770" max="770" width="18.7109375" style="379" bestFit="1" customWidth="1"/>
    <col min="771" max="771" width="8.42578125" style="379" customWidth="1"/>
    <col min="772" max="772" width="10.7109375" style="379" customWidth="1"/>
    <col min="773" max="773" width="16.7109375" style="379" bestFit="1" customWidth="1"/>
    <col min="774" max="774" width="22" style="379" bestFit="1" customWidth="1"/>
    <col min="775" max="775" width="11.42578125" style="379"/>
    <col min="776" max="776" width="16.7109375" style="379" bestFit="1" customWidth="1"/>
    <col min="777" max="1024" width="11.42578125" style="379"/>
    <col min="1025" max="1025" width="18.7109375" style="379" customWidth="1"/>
    <col min="1026" max="1026" width="18.7109375" style="379" bestFit="1" customWidth="1"/>
    <col min="1027" max="1027" width="8.42578125" style="379" customWidth="1"/>
    <col min="1028" max="1028" width="10.7109375" style="379" customWidth="1"/>
    <col min="1029" max="1029" width="16.7109375" style="379" bestFit="1" customWidth="1"/>
    <col min="1030" max="1030" width="22" style="379" bestFit="1" customWidth="1"/>
    <col min="1031" max="1031" width="11.42578125" style="379"/>
    <col min="1032" max="1032" width="16.7109375" style="379" bestFit="1" customWidth="1"/>
    <col min="1033" max="1280" width="11.42578125" style="379"/>
    <col min="1281" max="1281" width="18.7109375" style="379" customWidth="1"/>
    <col min="1282" max="1282" width="18.7109375" style="379" bestFit="1" customWidth="1"/>
    <col min="1283" max="1283" width="8.42578125" style="379" customWidth="1"/>
    <col min="1284" max="1284" width="10.7109375" style="379" customWidth="1"/>
    <col min="1285" max="1285" width="16.7109375" style="379" bestFit="1" customWidth="1"/>
    <col min="1286" max="1286" width="22" style="379" bestFit="1" customWidth="1"/>
    <col min="1287" max="1287" width="11.42578125" style="379"/>
    <col min="1288" max="1288" width="16.7109375" style="379" bestFit="1" customWidth="1"/>
    <col min="1289" max="1536" width="11.42578125" style="379"/>
    <col min="1537" max="1537" width="18.7109375" style="379" customWidth="1"/>
    <col min="1538" max="1538" width="18.7109375" style="379" bestFit="1" customWidth="1"/>
    <col min="1539" max="1539" width="8.42578125" style="379" customWidth="1"/>
    <col min="1540" max="1540" width="10.7109375" style="379" customWidth="1"/>
    <col min="1541" max="1541" width="16.7109375" style="379" bestFit="1" customWidth="1"/>
    <col min="1542" max="1542" width="22" style="379" bestFit="1" customWidth="1"/>
    <col min="1543" max="1543" width="11.42578125" style="379"/>
    <col min="1544" max="1544" width="16.7109375" style="379" bestFit="1" customWidth="1"/>
    <col min="1545" max="1792" width="11.42578125" style="379"/>
    <col min="1793" max="1793" width="18.7109375" style="379" customWidth="1"/>
    <col min="1794" max="1794" width="18.7109375" style="379" bestFit="1" customWidth="1"/>
    <col min="1795" max="1795" width="8.42578125" style="379" customWidth="1"/>
    <col min="1796" max="1796" width="10.7109375" style="379" customWidth="1"/>
    <col min="1797" max="1797" width="16.7109375" style="379" bestFit="1" customWidth="1"/>
    <col min="1798" max="1798" width="22" style="379" bestFit="1" customWidth="1"/>
    <col min="1799" max="1799" width="11.42578125" style="379"/>
    <col min="1800" max="1800" width="16.7109375" style="379" bestFit="1" customWidth="1"/>
    <col min="1801" max="2048" width="11.42578125" style="379"/>
    <col min="2049" max="2049" width="18.7109375" style="379" customWidth="1"/>
    <col min="2050" max="2050" width="18.7109375" style="379" bestFit="1" customWidth="1"/>
    <col min="2051" max="2051" width="8.42578125" style="379" customWidth="1"/>
    <col min="2052" max="2052" width="10.7109375" style="379" customWidth="1"/>
    <col min="2053" max="2053" width="16.7109375" style="379" bestFit="1" customWidth="1"/>
    <col min="2054" max="2054" width="22" style="379" bestFit="1" customWidth="1"/>
    <col min="2055" max="2055" width="11.42578125" style="379"/>
    <col min="2056" max="2056" width="16.7109375" style="379" bestFit="1" customWidth="1"/>
    <col min="2057" max="2304" width="11.42578125" style="379"/>
    <col min="2305" max="2305" width="18.7109375" style="379" customWidth="1"/>
    <col min="2306" max="2306" width="18.7109375" style="379" bestFit="1" customWidth="1"/>
    <col min="2307" max="2307" width="8.42578125" style="379" customWidth="1"/>
    <col min="2308" max="2308" width="10.7109375" style="379" customWidth="1"/>
    <col min="2309" max="2309" width="16.7109375" style="379" bestFit="1" customWidth="1"/>
    <col min="2310" max="2310" width="22" style="379" bestFit="1" customWidth="1"/>
    <col min="2311" max="2311" width="11.42578125" style="379"/>
    <col min="2312" max="2312" width="16.7109375" style="379" bestFit="1" customWidth="1"/>
    <col min="2313" max="2560" width="11.42578125" style="379"/>
    <col min="2561" max="2561" width="18.7109375" style="379" customWidth="1"/>
    <col min="2562" max="2562" width="18.7109375" style="379" bestFit="1" customWidth="1"/>
    <col min="2563" max="2563" width="8.42578125" style="379" customWidth="1"/>
    <col min="2564" max="2564" width="10.7109375" style="379" customWidth="1"/>
    <col min="2565" max="2565" width="16.7109375" style="379" bestFit="1" customWidth="1"/>
    <col min="2566" max="2566" width="22" style="379" bestFit="1" customWidth="1"/>
    <col min="2567" max="2567" width="11.42578125" style="379"/>
    <col min="2568" max="2568" width="16.7109375" style="379" bestFit="1" customWidth="1"/>
    <col min="2569" max="2816" width="11.42578125" style="379"/>
    <col min="2817" max="2817" width="18.7109375" style="379" customWidth="1"/>
    <col min="2818" max="2818" width="18.7109375" style="379" bestFit="1" customWidth="1"/>
    <col min="2819" max="2819" width="8.42578125" style="379" customWidth="1"/>
    <col min="2820" max="2820" width="10.7109375" style="379" customWidth="1"/>
    <col min="2821" max="2821" width="16.7109375" style="379" bestFit="1" customWidth="1"/>
    <col min="2822" max="2822" width="22" style="379" bestFit="1" customWidth="1"/>
    <col min="2823" max="2823" width="11.42578125" style="379"/>
    <col min="2824" max="2824" width="16.7109375" style="379" bestFit="1" customWidth="1"/>
    <col min="2825" max="3072" width="11.42578125" style="379"/>
    <col min="3073" max="3073" width="18.7109375" style="379" customWidth="1"/>
    <col min="3074" max="3074" width="18.7109375" style="379" bestFit="1" customWidth="1"/>
    <col min="3075" max="3075" width="8.42578125" style="379" customWidth="1"/>
    <col min="3076" max="3076" width="10.7109375" style="379" customWidth="1"/>
    <col min="3077" max="3077" width="16.7109375" style="379" bestFit="1" customWidth="1"/>
    <col min="3078" max="3078" width="22" style="379" bestFit="1" customWidth="1"/>
    <col min="3079" max="3079" width="11.42578125" style="379"/>
    <col min="3080" max="3080" width="16.7109375" style="379" bestFit="1" customWidth="1"/>
    <col min="3081" max="3328" width="11.42578125" style="379"/>
    <col min="3329" max="3329" width="18.7109375" style="379" customWidth="1"/>
    <col min="3330" max="3330" width="18.7109375" style="379" bestFit="1" customWidth="1"/>
    <col min="3331" max="3331" width="8.42578125" style="379" customWidth="1"/>
    <col min="3332" max="3332" width="10.7109375" style="379" customWidth="1"/>
    <col min="3333" max="3333" width="16.7109375" style="379" bestFit="1" customWidth="1"/>
    <col min="3334" max="3334" width="22" style="379" bestFit="1" customWidth="1"/>
    <col min="3335" max="3335" width="11.42578125" style="379"/>
    <col min="3336" max="3336" width="16.7109375" style="379" bestFit="1" customWidth="1"/>
    <col min="3337" max="3584" width="11.42578125" style="379"/>
    <col min="3585" max="3585" width="18.7109375" style="379" customWidth="1"/>
    <col min="3586" max="3586" width="18.7109375" style="379" bestFit="1" customWidth="1"/>
    <col min="3587" max="3587" width="8.42578125" style="379" customWidth="1"/>
    <col min="3588" max="3588" width="10.7109375" style="379" customWidth="1"/>
    <col min="3589" max="3589" width="16.7109375" style="379" bestFit="1" customWidth="1"/>
    <col min="3590" max="3590" width="22" style="379" bestFit="1" customWidth="1"/>
    <col min="3591" max="3591" width="11.42578125" style="379"/>
    <col min="3592" max="3592" width="16.7109375" style="379" bestFit="1" customWidth="1"/>
    <col min="3593" max="3840" width="11.42578125" style="379"/>
    <col min="3841" max="3841" width="18.7109375" style="379" customWidth="1"/>
    <col min="3842" max="3842" width="18.7109375" style="379" bestFit="1" customWidth="1"/>
    <col min="3843" max="3843" width="8.42578125" style="379" customWidth="1"/>
    <col min="3844" max="3844" width="10.7109375" style="379" customWidth="1"/>
    <col min="3845" max="3845" width="16.7109375" style="379" bestFit="1" customWidth="1"/>
    <col min="3846" max="3846" width="22" style="379" bestFit="1" customWidth="1"/>
    <col min="3847" max="3847" width="11.42578125" style="379"/>
    <col min="3848" max="3848" width="16.7109375" style="379" bestFit="1" customWidth="1"/>
    <col min="3849" max="4096" width="11.42578125" style="379"/>
    <col min="4097" max="4097" width="18.7109375" style="379" customWidth="1"/>
    <col min="4098" max="4098" width="18.7109375" style="379" bestFit="1" customWidth="1"/>
    <col min="4099" max="4099" width="8.42578125" style="379" customWidth="1"/>
    <col min="4100" max="4100" width="10.7109375" style="379" customWidth="1"/>
    <col min="4101" max="4101" width="16.7109375" style="379" bestFit="1" customWidth="1"/>
    <col min="4102" max="4102" width="22" style="379" bestFit="1" customWidth="1"/>
    <col min="4103" max="4103" width="11.42578125" style="379"/>
    <col min="4104" max="4104" width="16.7109375" style="379" bestFit="1" customWidth="1"/>
    <col min="4105" max="4352" width="11.42578125" style="379"/>
    <col min="4353" max="4353" width="18.7109375" style="379" customWidth="1"/>
    <col min="4354" max="4354" width="18.7109375" style="379" bestFit="1" customWidth="1"/>
    <col min="4355" max="4355" width="8.42578125" style="379" customWidth="1"/>
    <col min="4356" max="4356" width="10.7109375" style="379" customWidth="1"/>
    <col min="4357" max="4357" width="16.7109375" style="379" bestFit="1" customWidth="1"/>
    <col min="4358" max="4358" width="22" style="379" bestFit="1" customWidth="1"/>
    <col min="4359" max="4359" width="11.42578125" style="379"/>
    <col min="4360" max="4360" width="16.7109375" style="379" bestFit="1" customWidth="1"/>
    <col min="4361" max="4608" width="11.42578125" style="379"/>
    <col min="4609" max="4609" width="18.7109375" style="379" customWidth="1"/>
    <col min="4610" max="4610" width="18.7109375" style="379" bestFit="1" customWidth="1"/>
    <col min="4611" max="4611" width="8.42578125" style="379" customWidth="1"/>
    <col min="4612" max="4612" width="10.7109375" style="379" customWidth="1"/>
    <col min="4613" max="4613" width="16.7109375" style="379" bestFit="1" customWidth="1"/>
    <col min="4614" max="4614" width="22" style="379" bestFit="1" customWidth="1"/>
    <col min="4615" max="4615" width="11.42578125" style="379"/>
    <col min="4616" max="4616" width="16.7109375" style="379" bestFit="1" customWidth="1"/>
    <col min="4617" max="4864" width="11.42578125" style="379"/>
    <col min="4865" max="4865" width="18.7109375" style="379" customWidth="1"/>
    <col min="4866" max="4866" width="18.7109375" style="379" bestFit="1" customWidth="1"/>
    <col min="4867" max="4867" width="8.42578125" style="379" customWidth="1"/>
    <col min="4868" max="4868" width="10.7109375" style="379" customWidth="1"/>
    <col min="4869" max="4869" width="16.7109375" style="379" bestFit="1" customWidth="1"/>
    <col min="4870" max="4870" width="22" style="379" bestFit="1" customWidth="1"/>
    <col min="4871" max="4871" width="11.42578125" style="379"/>
    <col min="4872" max="4872" width="16.7109375" style="379" bestFit="1" customWidth="1"/>
    <col min="4873" max="5120" width="11.42578125" style="379"/>
    <col min="5121" max="5121" width="18.7109375" style="379" customWidth="1"/>
    <col min="5122" max="5122" width="18.7109375" style="379" bestFit="1" customWidth="1"/>
    <col min="5123" max="5123" width="8.42578125" style="379" customWidth="1"/>
    <col min="5124" max="5124" width="10.7109375" style="379" customWidth="1"/>
    <col min="5125" max="5125" width="16.7109375" style="379" bestFit="1" customWidth="1"/>
    <col min="5126" max="5126" width="22" style="379" bestFit="1" customWidth="1"/>
    <col min="5127" max="5127" width="11.42578125" style="379"/>
    <col min="5128" max="5128" width="16.7109375" style="379" bestFit="1" customWidth="1"/>
    <col min="5129" max="5376" width="11.42578125" style="379"/>
    <col min="5377" max="5377" width="18.7109375" style="379" customWidth="1"/>
    <col min="5378" max="5378" width="18.7109375" style="379" bestFit="1" customWidth="1"/>
    <col min="5379" max="5379" width="8.42578125" style="379" customWidth="1"/>
    <col min="5380" max="5380" width="10.7109375" style="379" customWidth="1"/>
    <col min="5381" max="5381" width="16.7109375" style="379" bestFit="1" customWidth="1"/>
    <col min="5382" max="5382" width="22" style="379" bestFit="1" customWidth="1"/>
    <col min="5383" max="5383" width="11.42578125" style="379"/>
    <col min="5384" max="5384" width="16.7109375" style="379" bestFit="1" customWidth="1"/>
    <col min="5385" max="5632" width="11.42578125" style="379"/>
    <col min="5633" max="5633" width="18.7109375" style="379" customWidth="1"/>
    <col min="5634" max="5634" width="18.7109375" style="379" bestFit="1" customWidth="1"/>
    <col min="5635" max="5635" width="8.42578125" style="379" customWidth="1"/>
    <col min="5636" max="5636" width="10.7109375" style="379" customWidth="1"/>
    <col min="5637" max="5637" width="16.7109375" style="379" bestFit="1" customWidth="1"/>
    <col min="5638" max="5638" width="22" style="379" bestFit="1" customWidth="1"/>
    <col min="5639" max="5639" width="11.42578125" style="379"/>
    <col min="5640" max="5640" width="16.7109375" style="379" bestFit="1" customWidth="1"/>
    <col min="5641" max="5888" width="11.42578125" style="379"/>
    <col min="5889" max="5889" width="18.7109375" style="379" customWidth="1"/>
    <col min="5890" max="5890" width="18.7109375" style="379" bestFit="1" customWidth="1"/>
    <col min="5891" max="5891" width="8.42578125" style="379" customWidth="1"/>
    <col min="5892" max="5892" width="10.7109375" style="379" customWidth="1"/>
    <col min="5893" max="5893" width="16.7109375" style="379" bestFit="1" customWidth="1"/>
    <col min="5894" max="5894" width="22" style="379" bestFit="1" customWidth="1"/>
    <col min="5895" max="5895" width="11.42578125" style="379"/>
    <col min="5896" max="5896" width="16.7109375" style="379" bestFit="1" customWidth="1"/>
    <col min="5897" max="6144" width="11.42578125" style="379"/>
    <col min="6145" max="6145" width="18.7109375" style="379" customWidth="1"/>
    <col min="6146" max="6146" width="18.7109375" style="379" bestFit="1" customWidth="1"/>
    <col min="6147" max="6147" width="8.42578125" style="379" customWidth="1"/>
    <col min="6148" max="6148" width="10.7109375" style="379" customWidth="1"/>
    <col min="6149" max="6149" width="16.7109375" style="379" bestFit="1" customWidth="1"/>
    <col min="6150" max="6150" width="22" style="379" bestFit="1" customWidth="1"/>
    <col min="6151" max="6151" width="11.42578125" style="379"/>
    <col min="6152" max="6152" width="16.7109375" style="379" bestFit="1" customWidth="1"/>
    <col min="6153" max="6400" width="11.42578125" style="379"/>
    <col min="6401" max="6401" width="18.7109375" style="379" customWidth="1"/>
    <col min="6402" max="6402" width="18.7109375" style="379" bestFit="1" customWidth="1"/>
    <col min="6403" max="6403" width="8.42578125" style="379" customWidth="1"/>
    <col min="6404" max="6404" width="10.7109375" style="379" customWidth="1"/>
    <col min="6405" max="6405" width="16.7109375" style="379" bestFit="1" customWidth="1"/>
    <col min="6406" max="6406" width="22" style="379" bestFit="1" customWidth="1"/>
    <col min="6407" max="6407" width="11.42578125" style="379"/>
    <col min="6408" max="6408" width="16.7109375" style="379" bestFit="1" customWidth="1"/>
    <col min="6409" max="6656" width="11.42578125" style="379"/>
    <col min="6657" max="6657" width="18.7109375" style="379" customWidth="1"/>
    <col min="6658" max="6658" width="18.7109375" style="379" bestFit="1" customWidth="1"/>
    <col min="6659" max="6659" width="8.42578125" style="379" customWidth="1"/>
    <col min="6660" max="6660" width="10.7109375" style="379" customWidth="1"/>
    <col min="6661" max="6661" width="16.7109375" style="379" bestFit="1" customWidth="1"/>
    <col min="6662" max="6662" width="22" style="379" bestFit="1" customWidth="1"/>
    <col min="6663" max="6663" width="11.42578125" style="379"/>
    <col min="6664" max="6664" width="16.7109375" style="379" bestFit="1" customWidth="1"/>
    <col min="6665" max="6912" width="11.42578125" style="379"/>
    <col min="6913" max="6913" width="18.7109375" style="379" customWidth="1"/>
    <col min="6914" max="6914" width="18.7109375" style="379" bestFit="1" customWidth="1"/>
    <col min="6915" max="6915" width="8.42578125" style="379" customWidth="1"/>
    <col min="6916" max="6916" width="10.7109375" style="379" customWidth="1"/>
    <col min="6917" max="6917" width="16.7109375" style="379" bestFit="1" customWidth="1"/>
    <col min="6918" max="6918" width="22" style="379" bestFit="1" customWidth="1"/>
    <col min="6919" max="6919" width="11.42578125" style="379"/>
    <col min="6920" max="6920" width="16.7109375" style="379" bestFit="1" customWidth="1"/>
    <col min="6921" max="7168" width="11.42578125" style="379"/>
    <col min="7169" max="7169" width="18.7109375" style="379" customWidth="1"/>
    <col min="7170" max="7170" width="18.7109375" style="379" bestFit="1" customWidth="1"/>
    <col min="7171" max="7171" width="8.42578125" style="379" customWidth="1"/>
    <col min="7172" max="7172" width="10.7109375" style="379" customWidth="1"/>
    <col min="7173" max="7173" width="16.7109375" style="379" bestFit="1" customWidth="1"/>
    <col min="7174" max="7174" width="22" style="379" bestFit="1" customWidth="1"/>
    <col min="7175" max="7175" width="11.42578125" style="379"/>
    <col min="7176" max="7176" width="16.7109375" style="379" bestFit="1" customWidth="1"/>
    <col min="7177" max="7424" width="11.42578125" style="379"/>
    <col min="7425" max="7425" width="18.7109375" style="379" customWidth="1"/>
    <col min="7426" max="7426" width="18.7109375" style="379" bestFit="1" customWidth="1"/>
    <col min="7427" max="7427" width="8.42578125" style="379" customWidth="1"/>
    <col min="7428" max="7428" width="10.7109375" style="379" customWidth="1"/>
    <col min="7429" max="7429" width="16.7109375" style="379" bestFit="1" customWidth="1"/>
    <col min="7430" max="7430" width="22" style="379" bestFit="1" customWidth="1"/>
    <col min="7431" max="7431" width="11.42578125" style="379"/>
    <col min="7432" max="7432" width="16.7109375" style="379" bestFit="1" customWidth="1"/>
    <col min="7433" max="7680" width="11.42578125" style="379"/>
    <col min="7681" max="7681" width="18.7109375" style="379" customWidth="1"/>
    <col min="7682" max="7682" width="18.7109375" style="379" bestFit="1" customWidth="1"/>
    <col min="7683" max="7683" width="8.42578125" style="379" customWidth="1"/>
    <col min="7684" max="7684" width="10.7109375" style="379" customWidth="1"/>
    <col min="7685" max="7685" width="16.7109375" style="379" bestFit="1" customWidth="1"/>
    <col min="7686" max="7686" width="22" style="379" bestFit="1" customWidth="1"/>
    <col min="7687" max="7687" width="11.42578125" style="379"/>
    <col min="7688" max="7688" width="16.7109375" style="379" bestFit="1" customWidth="1"/>
    <col min="7689" max="7936" width="11.42578125" style="379"/>
    <col min="7937" max="7937" width="18.7109375" style="379" customWidth="1"/>
    <col min="7938" max="7938" width="18.7109375" style="379" bestFit="1" customWidth="1"/>
    <col min="7939" max="7939" width="8.42578125" style="379" customWidth="1"/>
    <col min="7940" max="7940" width="10.7109375" style="379" customWidth="1"/>
    <col min="7941" max="7941" width="16.7109375" style="379" bestFit="1" customWidth="1"/>
    <col min="7942" max="7942" width="22" style="379" bestFit="1" customWidth="1"/>
    <col min="7943" max="7943" width="11.42578125" style="379"/>
    <col min="7944" max="7944" width="16.7109375" style="379" bestFit="1" customWidth="1"/>
    <col min="7945" max="8192" width="11.42578125" style="379"/>
    <col min="8193" max="8193" width="18.7109375" style="379" customWidth="1"/>
    <col min="8194" max="8194" width="18.7109375" style="379" bestFit="1" customWidth="1"/>
    <col min="8195" max="8195" width="8.42578125" style="379" customWidth="1"/>
    <col min="8196" max="8196" width="10.7109375" style="379" customWidth="1"/>
    <col min="8197" max="8197" width="16.7109375" style="379" bestFit="1" customWidth="1"/>
    <col min="8198" max="8198" width="22" style="379" bestFit="1" customWidth="1"/>
    <col min="8199" max="8199" width="11.42578125" style="379"/>
    <col min="8200" max="8200" width="16.7109375" style="379" bestFit="1" customWidth="1"/>
    <col min="8201" max="8448" width="11.42578125" style="379"/>
    <col min="8449" max="8449" width="18.7109375" style="379" customWidth="1"/>
    <col min="8450" max="8450" width="18.7109375" style="379" bestFit="1" customWidth="1"/>
    <col min="8451" max="8451" width="8.42578125" style="379" customWidth="1"/>
    <col min="8452" max="8452" width="10.7109375" style="379" customWidth="1"/>
    <col min="8453" max="8453" width="16.7109375" style="379" bestFit="1" customWidth="1"/>
    <col min="8454" max="8454" width="22" style="379" bestFit="1" customWidth="1"/>
    <col min="8455" max="8455" width="11.42578125" style="379"/>
    <col min="8456" max="8456" width="16.7109375" style="379" bestFit="1" customWidth="1"/>
    <col min="8457" max="8704" width="11.42578125" style="379"/>
    <col min="8705" max="8705" width="18.7109375" style="379" customWidth="1"/>
    <col min="8706" max="8706" width="18.7109375" style="379" bestFit="1" customWidth="1"/>
    <col min="8707" max="8707" width="8.42578125" style="379" customWidth="1"/>
    <col min="8708" max="8708" width="10.7109375" style="379" customWidth="1"/>
    <col min="8709" max="8709" width="16.7109375" style="379" bestFit="1" customWidth="1"/>
    <col min="8710" max="8710" width="22" style="379" bestFit="1" customWidth="1"/>
    <col min="8711" max="8711" width="11.42578125" style="379"/>
    <col min="8712" max="8712" width="16.7109375" style="379" bestFit="1" customWidth="1"/>
    <col min="8713" max="8960" width="11.42578125" style="379"/>
    <col min="8961" max="8961" width="18.7109375" style="379" customWidth="1"/>
    <col min="8962" max="8962" width="18.7109375" style="379" bestFit="1" customWidth="1"/>
    <col min="8963" max="8963" width="8.42578125" style="379" customWidth="1"/>
    <col min="8964" max="8964" width="10.7109375" style="379" customWidth="1"/>
    <col min="8965" max="8965" width="16.7109375" style="379" bestFit="1" customWidth="1"/>
    <col min="8966" max="8966" width="22" style="379" bestFit="1" customWidth="1"/>
    <col min="8967" max="8967" width="11.42578125" style="379"/>
    <col min="8968" max="8968" width="16.7109375" style="379" bestFit="1" customWidth="1"/>
    <col min="8969" max="9216" width="11.42578125" style="379"/>
    <col min="9217" max="9217" width="18.7109375" style="379" customWidth="1"/>
    <col min="9218" max="9218" width="18.7109375" style="379" bestFit="1" customWidth="1"/>
    <col min="9219" max="9219" width="8.42578125" style="379" customWidth="1"/>
    <col min="9220" max="9220" width="10.7109375" style="379" customWidth="1"/>
    <col min="9221" max="9221" width="16.7109375" style="379" bestFit="1" customWidth="1"/>
    <col min="9222" max="9222" width="22" style="379" bestFit="1" customWidth="1"/>
    <col min="9223" max="9223" width="11.42578125" style="379"/>
    <col min="9224" max="9224" width="16.7109375" style="379" bestFit="1" customWidth="1"/>
    <col min="9225" max="9472" width="11.42578125" style="379"/>
    <col min="9473" max="9473" width="18.7109375" style="379" customWidth="1"/>
    <col min="9474" max="9474" width="18.7109375" style="379" bestFit="1" customWidth="1"/>
    <col min="9475" max="9475" width="8.42578125" style="379" customWidth="1"/>
    <col min="9476" max="9476" width="10.7109375" style="379" customWidth="1"/>
    <col min="9477" max="9477" width="16.7109375" style="379" bestFit="1" customWidth="1"/>
    <col min="9478" max="9478" width="22" style="379" bestFit="1" customWidth="1"/>
    <col min="9479" max="9479" width="11.42578125" style="379"/>
    <col min="9480" max="9480" width="16.7109375" style="379" bestFit="1" customWidth="1"/>
    <col min="9481" max="9728" width="11.42578125" style="379"/>
    <col min="9729" max="9729" width="18.7109375" style="379" customWidth="1"/>
    <col min="9730" max="9730" width="18.7109375" style="379" bestFit="1" customWidth="1"/>
    <col min="9731" max="9731" width="8.42578125" style="379" customWidth="1"/>
    <col min="9732" max="9732" width="10.7109375" style="379" customWidth="1"/>
    <col min="9733" max="9733" width="16.7109375" style="379" bestFit="1" customWidth="1"/>
    <col min="9734" max="9734" width="22" style="379" bestFit="1" customWidth="1"/>
    <col min="9735" max="9735" width="11.42578125" style="379"/>
    <col min="9736" max="9736" width="16.7109375" style="379" bestFit="1" customWidth="1"/>
    <col min="9737" max="9984" width="11.42578125" style="379"/>
    <col min="9985" max="9985" width="18.7109375" style="379" customWidth="1"/>
    <col min="9986" max="9986" width="18.7109375" style="379" bestFit="1" customWidth="1"/>
    <col min="9987" max="9987" width="8.42578125" style="379" customWidth="1"/>
    <col min="9988" max="9988" width="10.7109375" style="379" customWidth="1"/>
    <col min="9989" max="9989" width="16.7109375" style="379" bestFit="1" customWidth="1"/>
    <col min="9990" max="9990" width="22" style="379" bestFit="1" customWidth="1"/>
    <col min="9991" max="9991" width="11.42578125" style="379"/>
    <col min="9992" max="9992" width="16.7109375" style="379" bestFit="1" customWidth="1"/>
    <col min="9993" max="10240" width="11.42578125" style="379"/>
    <col min="10241" max="10241" width="18.7109375" style="379" customWidth="1"/>
    <col min="10242" max="10242" width="18.7109375" style="379" bestFit="1" customWidth="1"/>
    <col min="10243" max="10243" width="8.42578125" style="379" customWidth="1"/>
    <col min="10244" max="10244" width="10.7109375" style="379" customWidth="1"/>
    <col min="10245" max="10245" width="16.7109375" style="379" bestFit="1" customWidth="1"/>
    <col min="10246" max="10246" width="22" style="379" bestFit="1" customWidth="1"/>
    <col min="10247" max="10247" width="11.42578125" style="379"/>
    <col min="10248" max="10248" width="16.7109375" style="379" bestFit="1" customWidth="1"/>
    <col min="10249" max="10496" width="11.42578125" style="379"/>
    <col min="10497" max="10497" width="18.7109375" style="379" customWidth="1"/>
    <col min="10498" max="10498" width="18.7109375" style="379" bestFit="1" customWidth="1"/>
    <col min="10499" max="10499" width="8.42578125" style="379" customWidth="1"/>
    <col min="10500" max="10500" width="10.7109375" style="379" customWidth="1"/>
    <col min="10501" max="10501" width="16.7109375" style="379" bestFit="1" customWidth="1"/>
    <col min="10502" max="10502" width="22" style="379" bestFit="1" customWidth="1"/>
    <col min="10503" max="10503" width="11.42578125" style="379"/>
    <col min="10504" max="10504" width="16.7109375" style="379" bestFit="1" customWidth="1"/>
    <col min="10505" max="10752" width="11.42578125" style="379"/>
    <col min="10753" max="10753" width="18.7109375" style="379" customWidth="1"/>
    <col min="10754" max="10754" width="18.7109375" style="379" bestFit="1" customWidth="1"/>
    <col min="10755" max="10755" width="8.42578125" style="379" customWidth="1"/>
    <col min="10756" max="10756" width="10.7109375" style="379" customWidth="1"/>
    <col min="10757" max="10757" width="16.7109375" style="379" bestFit="1" customWidth="1"/>
    <col min="10758" max="10758" width="22" style="379" bestFit="1" customWidth="1"/>
    <col min="10759" max="10759" width="11.42578125" style="379"/>
    <col min="10760" max="10760" width="16.7109375" style="379" bestFit="1" customWidth="1"/>
    <col min="10761" max="11008" width="11.42578125" style="379"/>
    <col min="11009" max="11009" width="18.7109375" style="379" customWidth="1"/>
    <col min="11010" max="11010" width="18.7109375" style="379" bestFit="1" customWidth="1"/>
    <col min="11011" max="11011" width="8.42578125" style="379" customWidth="1"/>
    <col min="11012" max="11012" width="10.7109375" style="379" customWidth="1"/>
    <col min="11013" max="11013" width="16.7109375" style="379" bestFit="1" customWidth="1"/>
    <col min="11014" max="11014" width="22" style="379" bestFit="1" customWidth="1"/>
    <col min="11015" max="11015" width="11.42578125" style="379"/>
    <col min="11016" max="11016" width="16.7109375" style="379" bestFit="1" customWidth="1"/>
    <col min="11017" max="11264" width="11.42578125" style="379"/>
    <col min="11265" max="11265" width="18.7109375" style="379" customWidth="1"/>
    <col min="11266" max="11266" width="18.7109375" style="379" bestFit="1" customWidth="1"/>
    <col min="11267" max="11267" width="8.42578125" style="379" customWidth="1"/>
    <col min="11268" max="11268" width="10.7109375" style="379" customWidth="1"/>
    <col min="11269" max="11269" width="16.7109375" style="379" bestFit="1" customWidth="1"/>
    <col min="11270" max="11270" width="22" style="379" bestFit="1" customWidth="1"/>
    <col min="11271" max="11271" width="11.42578125" style="379"/>
    <col min="11272" max="11272" width="16.7109375" style="379" bestFit="1" customWidth="1"/>
    <col min="11273" max="11520" width="11.42578125" style="379"/>
    <col min="11521" max="11521" width="18.7109375" style="379" customWidth="1"/>
    <col min="11522" max="11522" width="18.7109375" style="379" bestFit="1" customWidth="1"/>
    <col min="11523" max="11523" width="8.42578125" style="379" customWidth="1"/>
    <col min="11524" max="11524" width="10.7109375" style="379" customWidth="1"/>
    <col min="11525" max="11525" width="16.7109375" style="379" bestFit="1" customWidth="1"/>
    <col min="11526" max="11526" width="22" style="379" bestFit="1" customWidth="1"/>
    <col min="11527" max="11527" width="11.42578125" style="379"/>
    <col min="11528" max="11528" width="16.7109375" style="379" bestFit="1" customWidth="1"/>
    <col min="11529" max="11776" width="11.42578125" style="379"/>
    <col min="11777" max="11777" width="18.7109375" style="379" customWidth="1"/>
    <col min="11778" max="11778" width="18.7109375" style="379" bestFit="1" customWidth="1"/>
    <col min="11779" max="11779" width="8.42578125" style="379" customWidth="1"/>
    <col min="11780" max="11780" width="10.7109375" style="379" customWidth="1"/>
    <col min="11781" max="11781" width="16.7109375" style="379" bestFit="1" customWidth="1"/>
    <col min="11782" max="11782" width="22" style="379" bestFit="1" customWidth="1"/>
    <col min="11783" max="11783" width="11.42578125" style="379"/>
    <col min="11784" max="11784" width="16.7109375" style="379" bestFit="1" customWidth="1"/>
    <col min="11785" max="12032" width="11.42578125" style="379"/>
    <col min="12033" max="12033" width="18.7109375" style="379" customWidth="1"/>
    <col min="12034" max="12034" width="18.7109375" style="379" bestFit="1" customWidth="1"/>
    <col min="12035" max="12035" width="8.42578125" style="379" customWidth="1"/>
    <col min="12036" max="12036" width="10.7109375" style="379" customWidth="1"/>
    <col min="12037" max="12037" width="16.7109375" style="379" bestFit="1" customWidth="1"/>
    <col min="12038" max="12038" width="22" style="379" bestFit="1" customWidth="1"/>
    <col min="12039" max="12039" width="11.42578125" style="379"/>
    <col min="12040" max="12040" width="16.7109375" style="379" bestFit="1" customWidth="1"/>
    <col min="12041" max="12288" width="11.42578125" style="379"/>
    <col min="12289" max="12289" width="18.7109375" style="379" customWidth="1"/>
    <col min="12290" max="12290" width="18.7109375" style="379" bestFit="1" customWidth="1"/>
    <col min="12291" max="12291" width="8.42578125" style="379" customWidth="1"/>
    <col min="12292" max="12292" width="10.7109375" style="379" customWidth="1"/>
    <col min="12293" max="12293" width="16.7109375" style="379" bestFit="1" customWidth="1"/>
    <col min="12294" max="12294" width="22" style="379" bestFit="1" customWidth="1"/>
    <col min="12295" max="12295" width="11.42578125" style="379"/>
    <col min="12296" max="12296" width="16.7109375" style="379" bestFit="1" customWidth="1"/>
    <col min="12297" max="12544" width="11.42578125" style="379"/>
    <col min="12545" max="12545" width="18.7109375" style="379" customWidth="1"/>
    <col min="12546" max="12546" width="18.7109375" style="379" bestFit="1" customWidth="1"/>
    <col min="12547" max="12547" width="8.42578125" style="379" customWidth="1"/>
    <col min="12548" max="12548" width="10.7109375" style="379" customWidth="1"/>
    <col min="12549" max="12549" width="16.7109375" style="379" bestFit="1" customWidth="1"/>
    <col min="12550" max="12550" width="22" style="379" bestFit="1" customWidth="1"/>
    <col min="12551" max="12551" width="11.42578125" style="379"/>
    <col min="12552" max="12552" width="16.7109375" style="379" bestFit="1" customWidth="1"/>
    <col min="12553" max="12800" width="11.42578125" style="379"/>
    <col min="12801" max="12801" width="18.7109375" style="379" customWidth="1"/>
    <col min="12802" max="12802" width="18.7109375" style="379" bestFit="1" customWidth="1"/>
    <col min="12803" max="12803" width="8.42578125" style="379" customWidth="1"/>
    <col min="12804" max="12804" width="10.7109375" style="379" customWidth="1"/>
    <col min="12805" max="12805" width="16.7109375" style="379" bestFit="1" customWidth="1"/>
    <col min="12806" max="12806" width="22" style="379" bestFit="1" customWidth="1"/>
    <col min="12807" max="12807" width="11.42578125" style="379"/>
    <col min="12808" max="12808" width="16.7109375" style="379" bestFit="1" customWidth="1"/>
    <col min="12809" max="13056" width="11.42578125" style="379"/>
    <col min="13057" max="13057" width="18.7109375" style="379" customWidth="1"/>
    <col min="13058" max="13058" width="18.7109375" style="379" bestFit="1" customWidth="1"/>
    <col min="13059" max="13059" width="8.42578125" style="379" customWidth="1"/>
    <col min="13060" max="13060" width="10.7109375" style="379" customWidth="1"/>
    <col min="13061" max="13061" width="16.7109375" style="379" bestFit="1" customWidth="1"/>
    <col min="13062" max="13062" width="22" style="379" bestFit="1" customWidth="1"/>
    <col min="13063" max="13063" width="11.42578125" style="379"/>
    <col min="13064" max="13064" width="16.7109375" style="379" bestFit="1" customWidth="1"/>
    <col min="13065" max="13312" width="11.42578125" style="379"/>
    <col min="13313" max="13313" width="18.7109375" style="379" customWidth="1"/>
    <col min="13314" max="13314" width="18.7109375" style="379" bestFit="1" customWidth="1"/>
    <col min="13315" max="13315" width="8.42578125" style="379" customWidth="1"/>
    <col min="13316" max="13316" width="10.7109375" style="379" customWidth="1"/>
    <col min="13317" max="13317" width="16.7109375" style="379" bestFit="1" customWidth="1"/>
    <col min="13318" max="13318" width="22" style="379" bestFit="1" customWidth="1"/>
    <col min="13319" max="13319" width="11.42578125" style="379"/>
    <col min="13320" max="13320" width="16.7109375" style="379" bestFit="1" customWidth="1"/>
    <col min="13321" max="13568" width="11.42578125" style="379"/>
    <col min="13569" max="13569" width="18.7109375" style="379" customWidth="1"/>
    <col min="13570" max="13570" width="18.7109375" style="379" bestFit="1" customWidth="1"/>
    <col min="13571" max="13571" width="8.42578125" style="379" customWidth="1"/>
    <col min="13572" max="13572" width="10.7109375" style="379" customWidth="1"/>
    <col min="13573" max="13573" width="16.7109375" style="379" bestFit="1" customWidth="1"/>
    <col min="13574" max="13574" width="22" style="379" bestFit="1" customWidth="1"/>
    <col min="13575" max="13575" width="11.42578125" style="379"/>
    <col min="13576" max="13576" width="16.7109375" style="379" bestFit="1" customWidth="1"/>
    <col min="13577" max="13824" width="11.42578125" style="379"/>
    <col min="13825" max="13825" width="18.7109375" style="379" customWidth="1"/>
    <col min="13826" max="13826" width="18.7109375" style="379" bestFit="1" customWidth="1"/>
    <col min="13827" max="13827" width="8.42578125" style="379" customWidth="1"/>
    <col min="13828" max="13828" width="10.7109375" style="379" customWidth="1"/>
    <col min="13829" max="13829" width="16.7109375" style="379" bestFit="1" customWidth="1"/>
    <col min="13830" max="13830" width="22" style="379" bestFit="1" customWidth="1"/>
    <col min="13831" max="13831" width="11.42578125" style="379"/>
    <col min="13832" max="13832" width="16.7109375" style="379" bestFit="1" customWidth="1"/>
    <col min="13833" max="14080" width="11.42578125" style="379"/>
    <col min="14081" max="14081" width="18.7109375" style="379" customWidth="1"/>
    <col min="14082" max="14082" width="18.7109375" style="379" bestFit="1" customWidth="1"/>
    <col min="14083" max="14083" width="8.42578125" style="379" customWidth="1"/>
    <col min="14084" max="14084" width="10.7109375" style="379" customWidth="1"/>
    <col min="14085" max="14085" width="16.7109375" style="379" bestFit="1" customWidth="1"/>
    <col min="14086" max="14086" width="22" style="379" bestFit="1" customWidth="1"/>
    <col min="14087" max="14087" width="11.42578125" style="379"/>
    <col min="14088" max="14088" width="16.7109375" style="379" bestFit="1" customWidth="1"/>
    <col min="14089" max="14336" width="11.42578125" style="379"/>
    <col min="14337" max="14337" width="18.7109375" style="379" customWidth="1"/>
    <col min="14338" max="14338" width="18.7109375" style="379" bestFit="1" customWidth="1"/>
    <col min="14339" max="14339" width="8.42578125" style="379" customWidth="1"/>
    <col min="14340" max="14340" width="10.7109375" style="379" customWidth="1"/>
    <col min="14341" max="14341" width="16.7109375" style="379" bestFit="1" customWidth="1"/>
    <col min="14342" max="14342" width="22" style="379" bestFit="1" customWidth="1"/>
    <col min="14343" max="14343" width="11.42578125" style="379"/>
    <col min="14344" max="14344" width="16.7109375" style="379" bestFit="1" customWidth="1"/>
    <col min="14345" max="14592" width="11.42578125" style="379"/>
    <col min="14593" max="14593" width="18.7109375" style="379" customWidth="1"/>
    <col min="14594" max="14594" width="18.7109375" style="379" bestFit="1" customWidth="1"/>
    <col min="14595" max="14595" width="8.42578125" style="379" customWidth="1"/>
    <col min="14596" max="14596" width="10.7109375" style="379" customWidth="1"/>
    <col min="14597" max="14597" width="16.7109375" style="379" bestFit="1" customWidth="1"/>
    <col min="14598" max="14598" width="22" style="379" bestFit="1" customWidth="1"/>
    <col min="14599" max="14599" width="11.42578125" style="379"/>
    <col min="14600" max="14600" width="16.7109375" style="379" bestFit="1" customWidth="1"/>
    <col min="14601" max="14848" width="11.42578125" style="379"/>
    <col min="14849" max="14849" width="18.7109375" style="379" customWidth="1"/>
    <col min="14850" max="14850" width="18.7109375" style="379" bestFit="1" customWidth="1"/>
    <col min="14851" max="14851" width="8.42578125" style="379" customWidth="1"/>
    <col min="14852" max="14852" width="10.7109375" style="379" customWidth="1"/>
    <col min="14853" max="14853" width="16.7109375" style="379" bestFit="1" customWidth="1"/>
    <col min="14854" max="14854" width="22" style="379" bestFit="1" customWidth="1"/>
    <col min="14855" max="14855" width="11.42578125" style="379"/>
    <col min="14856" max="14856" width="16.7109375" style="379" bestFit="1" customWidth="1"/>
    <col min="14857" max="15104" width="11.42578125" style="379"/>
    <col min="15105" max="15105" width="18.7109375" style="379" customWidth="1"/>
    <col min="15106" max="15106" width="18.7109375" style="379" bestFit="1" customWidth="1"/>
    <col min="15107" max="15107" width="8.42578125" style="379" customWidth="1"/>
    <col min="15108" max="15108" width="10.7109375" style="379" customWidth="1"/>
    <col min="15109" max="15109" width="16.7109375" style="379" bestFit="1" customWidth="1"/>
    <col min="15110" max="15110" width="22" style="379" bestFit="1" customWidth="1"/>
    <col min="15111" max="15111" width="11.42578125" style="379"/>
    <col min="15112" max="15112" width="16.7109375" style="379" bestFit="1" customWidth="1"/>
    <col min="15113" max="15360" width="11.42578125" style="379"/>
    <col min="15361" max="15361" width="18.7109375" style="379" customWidth="1"/>
    <col min="15362" max="15362" width="18.7109375" style="379" bestFit="1" customWidth="1"/>
    <col min="15363" max="15363" width="8.42578125" style="379" customWidth="1"/>
    <col min="15364" max="15364" width="10.7109375" style="379" customWidth="1"/>
    <col min="15365" max="15365" width="16.7109375" style="379" bestFit="1" customWidth="1"/>
    <col min="15366" max="15366" width="22" style="379" bestFit="1" customWidth="1"/>
    <col min="15367" max="15367" width="11.42578125" style="379"/>
    <col min="15368" max="15368" width="16.7109375" style="379" bestFit="1" customWidth="1"/>
    <col min="15369" max="15616" width="11.42578125" style="379"/>
    <col min="15617" max="15617" width="18.7109375" style="379" customWidth="1"/>
    <col min="15618" max="15618" width="18.7109375" style="379" bestFit="1" customWidth="1"/>
    <col min="15619" max="15619" width="8.42578125" style="379" customWidth="1"/>
    <col min="15620" max="15620" width="10.7109375" style="379" customWidth="1"/>
    <col min="15621" max="15621" width="16.7109375" style="379" bestFit="1" customWidth="1"/>
    <col min="15622" max="15622" width="22" style="379" bestFit="1" customWidth="1"/>
    <col min="15623" max="15623" width="11.42578125" style="379"/>
    <col min="15624" max="15624" width="16.7109375" style="379" bestFit="1" customWidth="1"/>
    <col min="15625" max="15872" width="11.42578125" style="379"/>
    <col min="15873" max="15873" width="18.7109375" style="379" customWidth="1"/>
    <col min="15874" max="15874" width="18.7109375" style="379" bestFit="1" customWidth="1"/>
    <col min="15875" max="15875" width="8.42578125" style="379" customWidth="1"/>
    <col min="15876" max="15876" width="10.7109375" style="379" customWidth="1"/>
    <col min="15877" max="15877" width="16.7109375" style="379" bestFit="1" customWidth="1"/>
    <col min="15878" max="15878" width="22" style="379" bestFit="1" customWidth="1"/>
    <col min="15879" max="15879" width="11.42578125" style="379"/>
    <col min="15880" max="15880" width="16.7109375" style="379" bestFit="1" customWidth="1"/>
    <col min="15881" max="16128" width="11.42578125" style="379"/>
    <col min="16129" max="16129" width="18.7109375" style="379" customWidth="1"/>
    <col min="16130" max="16130" width="18.7109375" style="379" bestFit="1" customWidth="1"/>
    <col min="16131" max="16131" width="8.42578125" style="379" customWidth="1"/>
    <col min="16132" max="16132" width="10.7109375" style="379" customWidth="1"/>
    <col min="16133" max="16133" width="16.7109375" style="379" bestFit="1" customWidth="1"/>
    <col min="16134" max="16134" width="22" style="379" bestFit="1" customWidth="1"/>
    <col min="16135" max="16135" width="11.42578125" style="379"/>
    <col min="16136" max="16136" width="16.7109375" style="379" bestFit="1" customWidth="1"/>
    <col min="16137" max="16384" width="11.42578125" style="379"/>
  </cols>
  <sheetData>
    <row r="1" spans="1:9" ht="15.75">
      <c r="A1" s="380" t="s">
        <v>1070</v>
      </c>
    </row>
    <row r="2" spans="1:9">
      <c r="A2" s="376" t="s">
        <v>1371</v>
      </c>
    </row>
    <row r="3" spans="1:9">
      <c r="A3" s="381" t="s">
        <v>642</v>
      </c>
      <c r="B3" s="381" t="s">
        <v>643</v>
      </c>
      <c r="C3" s="381" t="s">
        <v>644</v>
      </c>
      <c r="D3" s="381" t="s">
        <v>645</v>
      </c>
      <c r="E3" s="381"/>
      <c r="F3" s="384" t="s">
        <v>646</v>
      </c>
      <c r="G3" s="384"/>
      <c r="H3" s="384" t="s">
        <v>647</v>
      </c>
      <c r="I3" s="384"/>
    </row>
    <row r="4" spans="1:9">
      <c r="A4" s="377" t="s">
        <v>0</v>
      </c>
      <c r="B4" s="381" t="s">
        <v>321</v>
      </c>
      <c r="C4" s="381"/>
      <c r="D4" s="381"/>
      <c r="E4" s="381"/>
      <c r="F4" s="384">
        <v>8384428474.4200001</v>
      </c>
      <c r="G4" s="384"/>
      <c r="H4" s="384">
        <v>1354552.35</v>
      </c>
      <c r="I4" s="384"/>
    </row>
    <row r="5" spans="1:9">
      <c r="A5" s="377" t="s">
        <v>1071</v>
      </c>
      <c r="B5" s="381" t="s">
        <v>323</v>
      </c>
      <c r="C5" s="381"/>
      <c r="D5" s="381"/>
      <c r="E5" s="381"/>
      <c r="F5" s="384">
        <v>7000578483.0799999</v>
      </c>
      <c r="G5" s="384"/>
      <c r="H5" s="384">
        <v>1131006.4099999999</v>
      </c>
      <c r="I5" s="384"/>
    </row>
    <row r="6" spans="1:9">
      <c r="A6" s="377" t="s">
        <v>1072</v>
      </c>
      <c r="B6" s="381" t="s">
        <v>875</v>
      </c>
      <c r="C6" s="381"/>
      <c r="D6" s="381"/>
      <c r="E6" s="381"/>
      <c r="F6" s="384">
        <v>1093970522.24</v>
      </c>
      <c r="G6" s="384"/>
      <c r="H6" s="384">
        <v>176719.08</v>
      </c>
      <c r="I6" s="384"/>
    </row>
    <row r="7" spans="1:9">
      <c r="A7" s="377" t="s">
        <v>1073</v>
      </c>
      <c r="B7" s="381" t="s">
        <v>1074</v>
      </c>
      <c r="C7" s="381"/>
      <c r="D7" s="381"/>
      <c r="E7" s="381"/>
      <c r="F7" s="384">
        <v>974103.75</v>
      </c>
      <c r="G7" s="384"/>
      <c r="H7" s="384">
        <v>157.36000000000001</v>
      </c>
      <c r="I7" s="384"/>
    </row>
    <row r="8" spans="1:9">
      <c r="A8" s="2" t="s">
        <v>386</v>
      </c>
      <c r="B8" s="379" t="s">
        <v>387</v>
      </c>
      <c r="C8" s="379" t="s">
        <v>3</v>
      </c>
      <c r="F8" s="383">
        <v>14584</v>
      </c>
      <c r="H8" s="383">
        <v>2.36</v>
      </c>
    </row>
    <row r="9" spans="1:9">
      <c r="A9" s="2" t="s">
        <v>649</v>
      </c>
      <c r="B9" s="379" t="s">
        <v>650</v>
      </c>
      <c r="C9" s="379" t="s">
        <v>4</v>
      </c>
      <c r="D9" s="379">
        <v>155</v>
      </c>
      <c r="F9" s="383">
        <v>959519.75</v>
      </c>
      <c r="H9" s="383">
        <v>155</v>
      </c>
    </row>
    <row r="10" spans="1:9">
      <c r="A10" s="377" t="s">
        <v>1075</v>
      </c>
      <c r="B10" s="381" t="s">
        <v>1076</v>
      </c>
      <c r="C10" s="381"/>
      <c r="D10" s="381"/>
      <c r="E10" s="381"/>
      <c r="F10" s="384">
        <v>1092996360.1199999</v>
      </c>
      <c r="G10" s="384"/>
      <c r="H10" s="384">
        <v>176561.71</v>
      </c>
      <c r="I10" s="384"/>
    </row>
    <row r="11" spans="1:9">
      <c r="A11" s="377" t="s">
        <v>1077</v>
      </c>
      <c r="B11" s="381" t="s">
        <v>1078</v>
      </c>
      <c r="C11" s="381"/>
      <c r="D11" s="381"/>
      <c r="E11" s="381"/>
      <c r="F11" s="384">
        <v>893772334.37</v>
      </c>
      <c r="G11" s="384"/>
      <c r="H11" s="384">
        <v>144379.23000000001</v>
      </c>
      <c r="I11" s="384"/>
    </row>
    <row r="12" spans="1:9">
      <c r="A12" s="2" t="s">
        <v>6</v>
      </c>
      <c r="B12" s="379" t="s">
        <v>7</v>
      </c>
      <c r="C12" s="379" t="s">
        <v>3</v>
      </c>
      <c r="F12" s="383">
        <v>158242820.74000001</v>
      </c>
      <c r="H12" s="383">
        <v>25562.41</v>
      </c>
    </row>
    <row r="13" spans="1:9">
      <c r="A13" s="2" t="s">
        <v>8</v>
      </c>
      <c r="B13" s="379" t="s">
        <v>9</v>
      </c>
      <c r="C13" s="379" t="s">
        <v>4</v>
      </c>
      <c r="D13" s="379">
        <v>47728.03</v>
      </c>
      <c r="F13" s="383">
        <v>295457983.31</v>
      </c>
      <c r="H13" s="383">
        <v>47728.03</v>
      </c>
    </row>
    <row r="14" spans="1:9">
      <c r="A14" s="2" t="s">
        <v>1372</v>
      </c>
      <c r="B14" s="379" t="s">
        <v>1373</v>
      </c>
      <c r="C14" s="379" t="s">
        <v>3</v>
      </c>
      <c r="F14" s="383">
        <v>140000</v>
      </c>
      <c r="H14" s="383">
        <v>22.62</v>
      </c>
    </row>
    <row r="15" spans="1:9">
      <c r="A15" s="2" t="s">
        <v>1374</v>
      </c>
      <c r="B15" s="379" t="s">
        <v>1375</v>
      </c>
      <c r="C15" s="379" t="s">
        <v>4</v>
      </c>
      <c r="D15" s="379">
        <v>4.3499999999999996</v>
      </c>
      <c r="F15" s="383">
        <v>26928.46</v>
      </c>
      <c r="H15" s="383">
        <v>4.3499999999999996</v>
      </c>
    </row>
    <row r="16" spans="1:9">
      <c r="A16" s="2" t="s">
        <v>315</v>
      </c>
      <c r="B16" s="379" t="s">
        <v>316</v>
      </c>
      <c r="C16" s="379" t="s">
        <v>3</v>
      </c>
      <c r="F16" s="383">
        <v>35955</v>
      </c>
      <c r="H16" s="383">
        <v>5.81</v>
      </c>
    </row>
    <row r="17" spans="1:9">
      <c r="A17" s="2" t="s">
        <v>10</v>
      </c>
      <c r="B17" s="379" t="s">
        <v>11</v>
      </c>
      <c r="C17" s="379" t="s">
        <v>4</v>
      </c>
      <c r="D17" s="379">
        <v>24</v>
      </c>
      <c r="F17" s="383">
        <v>148570.79999999999</v>
      </c>
      <c r="H17" s="383">
        <v>24</v>
      </c>
    </row>
    <row r="18" spans="1:9">
      <c r="A18" s="2" t="s">
        <v>12</v>
      </c>
      <c r="B18" s="379" t="s">
        <v>13</v>
      </c>
      <c r="C18" s="379" t="s">
        <v>3</v>
      </c>
      <c r="F18" s="383">
        <v>8312029</v>
      </c>
      <c r="H18" s="383">
        <v>1342.72</v>
      </c>
    </row>
    <row r="19" spans="1:9">
      <c r="A19" s="2" t="s">
        <v>591</v>
      </c>
      <c r="B19" s="379" t="s">
        <v>592</v>
      </c>
      <c r="C19" s="379" t="s">
        <v>4</v>
      </c>
      <c r="D19" s="379">
        <v>6636.01</v>
      </c>
      <c r="F19" s="383">
        <v>41079888.100000001</v>
      </c>
      <c r="H19" s="383">
        <v>6636.01</v>
      </c>
    </row>
    <row r="20" spans="1:9">
      <c r="A20" s="2" t="s">
        <v>1376</v>
      </c>
      <c r="B20" s="379" t="s">
        <v>1377</v>
      </c>
      <c r="C20" s="379" t="s">
        <v>4</v>
      </c>
      <c r="D20" s="379">
        <v>25591.88</v>
      </c>
      <c r="F20" s="383">
        <v>158425253.55000001</v>
      </c>
      <c r="H20" s="383">
        <v>25591.88</v>
      </c>
    </row>
    <row r="21" spans="1:9">
      <c r="A21" s="2" t="s">
        <v>464</v>
      </c>
      <c r="B21" s="379" t="s">
        <v>465</v>
      </c>
      <c r="C21" s="379" t="s">
        <v>3</v>
      </c>
      <c r="F21" s="383">
        <v>36657</v>
      </c>
      <c r="H21" s="383">
        <v>5.92</v>
      </c>
    </row>
    <row r="22" spans="1:9">
      <c r="A22" s="2" t="s">
        <v>14</v>
      </c>
      <c r="B22" s="379" t="s">
        <v>1378</v>
      </c>
      <c r="C22" s="379" t="s">
        <v>4</v>
      </c>
      <c r="D22" s="379">
        <v>1429.02</v>
      </c>
      <c r="F22" s="383">
        <v>8846276.8599999994</v>
      </c>
      <c r="H22" s="383">
        <v>1429.02</v>
      </c>
    </row>
    <row r="23" spans="1:9">
      <c r="A23" s="2" t="s">
        <v>1006</v>
      </c>
      <c r="B23" s="379" t="s">
        <v>1007</v>
      </c>
      <c r="C23" s="379" t="s">
        <v>4</v>
      </c>
      <c r="D23" s="379">
        <v>36.53</v>
      </c>
      <c r="F23" s="383">
        <v>226137.14</v>
      </c>
      <c r="H23" s="383">
        <v>36.53</v>
      </c>
    </row>
    <row r="24" spans="1:9">
      <c r="A24" s="2" t="s">
        <v>651</v>
      </c>
      <c r="B24" s="379" t="s">
        <v>652</v>
      </c>
      <c r="C24" s="379" t="s">
        <v>3</v>
      </c>
      <c r="F24" s="383">
        <v>42682.51</v>
      </c>
      <c r="H24" s="383">
        <v>6.89</v>
      </c>
    </row>
    <row r="25" spans="1:9">
      <c r="A25" s="2" t="s">
        <v>317</v>
      </c>
      <c r="B25" s="379" t="s">
        <v>319</v>
      </c>
      <c r="C25" s="379" t="s">
        <v>3</v>
      </c>
      <c r="F25" s="383">
        <v>59139122</v>
      </c>
      <c r="H25" s="383">
        <v>9553.2800000000007</v>
      </c>
    </row>
    <row r="26" spans="1:9">
      <c r="A26" s="2" t="s">
        <v>318</v>
      </c>
      <c r="B26" s="379" t="s">
        <v>320</v>
      </c>
      <c r="C26" s="379" t="s">
        <v>4</v>
      </c>
      <c r="D26" s="379">
        <v>14180.73</v>
      </c>
      <c r="F26" s="383">
        <v>87785100.030000001</v>
      </c>
      <c r="H26" s="383">
        <v>14180.73</v>
      </c>
    </row>
    <row r="27" spans="1:9">
      <c r="A27" s="2" t="s">
        <v>1379</v>
      </c>
      <c r="B27" s="379" t="s">
        <v>1380</v>
      </c>
      <c r="C27" s="379" t="s">
        <v>4</v>
      </c>
      <c r="D27" s="379">
        <v>191.79</v>
      </c>
      <c r="F27" s="383">
        <v>1187266.4099999999</v>
      </c>
      <c r="H27" s="383">
        <v>191.79</v>
      </c>
    </row>
    <row r="28" spans="1:9">
      <c r="A28" s="2" t="s">
        <v>830</v>
      </c>
      <c r="B28" s="379" t="s">
        <v>831</v>
      </c>
      <c r="C28" s="379" t="s">
        <v>4</v>
      </c>
      <c r="D28" s="379">
        <v>2500</v>
      </c>
      <c r="F28" s="383">
        <v>15476125</v>
      </c>
      <c r="H28" s="383">
        <v>2500</v>
      </c>
    </row>
    <row r="29" spans="1:9">
      <c r="A29" s="2" t="s">
        <v>832</v>
      </c>
      <c r="B29" s="379" t="s">
        <v>833</v>
      </c>
      <c r="C29" s="379" t="s">
        <v>3</v>
      </c>
      <c r="F29" s="383">
        <v>5890000</v>
      </c>
      <c r="H29" s="383">
        <v>951.47</v>
      </c>
    </row>
    <row r="30" spans="1:9">
      <c r="A30" s="2" t="s">
        <v>1008</v>
      </c>
      <c r="B30" s="379" t="s">
        <v>1009</v>
      </c>
      <c r="C30" s="379" t="s">
        <v>4</v>
      </c>
      <c r="D30" s="379">
        <v>3738.86</v>
      </c>
      <c r="F30" s="383">
        <v>23145225.890000001</v>
      </c>
      <c r="H30" s="383">
        <v>3738.86</v>
      </c>
    </row>
    <row r="31" spans="1:9">
      <c r="A31" s="2" t="s">
        <v>958</v>
      </c>
      <c r="B31" s="379" t="s">
        <v>959</v>
      </c>
      <c r="C31" s="379" t="s">
        <v>3</v>
      </c>
      <c r="F31" s="383">
        <v>30128312.57</v>
      </c>
      <c r="H31" s="383">
        <v>4866.8999999999996</v>
      </c>
    </row>
    <row r="32" spans="1:9">
      <c r="A32" s="377" t="s">
        <v>1079</v>
      </c>
      <c r="B32" s="381" t="s">
        <v>1080</v>
      </c>
      <c r="C32" s="381"/>
      <c r="D32" s="381"/>
      <c r="E32" s="381"/>
      <c r="F32" s="384">
        <v>199224025.75</v>
      </c>
      <c r="G32" s="384"/>
      <c r="H32" s="384">
        <v>32182.48</v>
      </c>
      <c r="I32" s="384"/>
    </row>
    <row r="33" spans="1:9">
      <c r="A33" s="2" t="s">
        <v>363</v>
      </c>
      <c r="B33" s="379" t="s">
        <v>365</v>
      </c>
      <c r="C33" s="379" t="s">
        <v>4</v>
      </c>
      <c r="D33" s="379">
        <v>1877.56</v>
      </c>
      <c r="F33" s="383">
        <v>11622941.300000001</v>
      </c>
      <c r="H33" s="383">
        <v>1877.56</v>
      </c>
    </row>
    <row r="34" spans="1:9">
      <c r="A34" s="2" t="s">
        <v>1381</v>
      </c>
      <c r="B34" s="379" t="s">
        <v>1382</v>
      </c>
      <c r="C34" s="379" t="s">
        <v>297</v>
      </c>
      <c r="D34" s="379">
        <v>2217.94</v>
      </c>
      <c r="F34" s="383">
        <v>15595822.710000001</v>
      </c>
      <c r="H34" s="383">
        <v>2519.34</v>
      </c>
    </row>
    <row r="35" spans="1:9">
      <c r="A35" s="2" t="s">
        <v>364</v>
      </c>
      <c r="B35" s="379" t="s">
        <v>366</v>
      </c>
      <c r="C35" s="379" t="s">
        <v>297</v>
      </c>
      <c r="D35" s="379">
        <v>24460.94</v>
      </c>
      <c r="F35" s="383">
        <v>172001264.09</v>
      </c>
      <c r="H35" s="383">
        <v>27784.94</v>
      </c>
    </row>
    <row r="36" spans="1:9">
      <c r="A36" s="2" t="s">
        <v>1010</v>
      </c>
      <c r="B36" s="379" t="s">
        <v>1011</v>
      </c>
      <c r="C36" s="379" t="s">
        <v>184</v>
      </c>
      <c r="D36" s="379">
        <v>27.43</v>
      </c>
      <c r="F36" s="383">
        <v>3997.65</v>
      </c>
      <c r="H36" s="383">
        <v>0.65</v>
      </c>
    </row>
    <row r="37" spans="1:9">
      <c r="A37" s="377" t="s">
        <v>1383</v>
      </c>
      <c r="B37" s="381" t="s">
        <v>1150</v>
      </c>
      <c r="C37" s="381"/>
      <c r="D37" s="381"/>
      <c r="E37" s="381"/>
      <c r="F37" s="384">
        <v>58.37</v>
      </c>
      <c r="G37" s="384"/>
      <c r="H37" s="384">
        <v>0.01</v>
      </c>
      <c r="I37" s="384"/>
    </row>
    <row r="38" spans="1:9">
      <c r="A38" s="2" t="s">
        <v>367</v>
      </c>
      <c r="B38" s="379" t="s">
        <v>369</v>
      </c>
      <c r="C38" s="379" t="s">
        <v>3</v>
      </c>
      <c r="F38" s="383">
        <v>-3.53</v>
      </c>
      <c r="H38" s="383">
        <v>0</v>
      </c>
    </row>
    <row r="39" spans="1:9">
      <c r="A39" s="2" t="s">
        <v>368</v>
      </c>
      <c r="B39" s="379" t="s">
        <v>370</v>
      </c>
      <c r="C39" s="379" t="s">
        <v>4</v>
      </c>
      <c r="D39" s="379">
        <v>0.01</v>
      </c>
      <c r="F39" s="383">
        <v>61.9</v>
      </c>
      <c r="H39" s="383">
        <v>0.01</v>
      </c>
    </row>
    <row r="40" spans="1:9">
      <c r="A40" s="377" t="s">
        <v>1081</v>
      </c>
      <c r="B40" s="381" t="s">
        <v>1082</v>
      </c>
      <c r="C40" s="381"/>
      <c r="D40" s="381"/>
      <c r="E40" s="381"/>
      <c r="F40" s="384">
        <v>5123592878.5900002</v>
      </c>
      <c r="G40" s="384"/>
      <c r="H40" s="384">
        <v>827799.75</v>
      </c>
      <c r="I40" s="384"/>
    </row>
    <row r="41" spans="1:9">
      <c r="A41" s="377" t="s">
        <v>1083</v>
      </c>
      <c r="B41" s="381" t="s">
        <v>1084</v>
      </c>
      <c r="C41" s="381"/>
      <c r="D41" s="381"/>
      <c r="E41" s="381"/>
      <c r="F41" s="384">
        <v>1392060711.29</v>
      </c>
      <c r="G41" s="384"/>
      <c r="H41" s="384">
        <v>224872.3</v>
      </c>
      <c r="I41" s="384"/>
    </row>
    <row r="42" spans="1:9">
      <c r="A42" s="377" t="s">
        <v>1085</v>
      </c>
      <c r="B42" s="381" t="s">
        <v>1086</v>
      </c>
      <c r="C42" s="381"/>
      <c r="D42" s="381"/>
      <c r="E42" s="381"/>
      <c r="F42" s="384">
        <v>619468983.91999996</v>
      </c>
      <c r="G42" s="384"/>
      <c r="H42" s="384">
        <v>100068.49</v>
      </c>
      <c r="I42" s="384"/>
    </row>
    <row r="43" spans="1:9">
      <c r="A43" s="2" t="s">
        <v>653</v>
      </c>
      <c r="B43" s="379" t="s">
        <v>432</v>
      </c>
      <c r="C43" s="379" t="s">
        <v>4</v>
      </c>
      <c r="D43" s="379">
        <v>100068.49</v>
      </c>
      <c r="F43" s="383">
        <v>619468983.91999996</v>
      </c>
      <c r="H43" s="383">
        <v>100068.49</v>
      </c>
    </row>
    <row r="44" spans="1:9">
      <c r="A44" s="377" t="s">
        <v>1087</v>
      </c>
      <c r="B44" s="381" t="s">
        <v>1088</v>
      </c>
      <c r="C44" s="381"/>
      <c r="D44" s="381"/>
      <c r="E44" s="381"/>
      <c r="F44" s="384">
        <v>772591727.37</v>
      </c>
      <c r="G44" s="384"/>
      <c r="H44" s="384">
        <v>124803.81</v>
      </c>
      <c r="I44" s="384"/>
    </row>
    <row r="45" spans="1:9">
      <c r="A45" s="377" t="s">
        <v>1089</v>
      </c>
      <c r="B45" s="381" t="s">
        <v>1090</v>
      </c>
      <c r="C45" s="381"/>
      <c r="D45" s="381"/>
      <c r="E45" s="381"/>
      <c r="F45" s="384">
        <v>772591727.37</v>
      </c>
      <c r="G45" s="384"/>
      <c r="H45" s="384">
        <v>124803.81</v>
      </c>
      <c r="I45" s="384"/>
    </row>
    <row r="46" spans="1:9">
      <c r="A46" s="2" t="s">
        <v>553</v>
      </c>
      <c r="B46" s="379" t="s">
        <v>554</v>
      </c>
      <c r="C46" s="379" t="s">
        <v>4</v>
      </c>
      <c r="D46" s="379">
        <v>7024.85</v>
      </c>
      <c r="F46" s="383">
        <v>43486982.68</v>
      </c>
      <c r="H46" s="383">
        <v>7024.85</v>
      </c>
    </row>
    <row r="47" spans="1:9">
      <c r="A47" s="2" t="s">
        <v>15</v>
      </c>
      <c r="B47" s="379" t="s">
        <v>16</v>
      </c>
      <c r="C47" s="379" t="s">
        <v>3</v>
      </c>
      <c r="F47" s="383">
        <v>0.78</v>
      </c>
      <c r="H47" s="383">
        <v>0</v>
      </c>
    </row>
    <row r="48" spans="1:9">
      <c r="A48" s="2" t="s">
        <v>371</v>
      </c>
      <c r="B48" s="379" t="s">
        <v>373</v>
      </c>
      <c r="C48" s="379" t="s">
        <v>3</v>
      </c>
      <c r="F48" s="383">
        <v>25960428.59</v>
      </c>
      <c r="H48" s="383">
        <v>4193.63</v>
      </c>
    </row>
    <row r="49" spans="1:9">
      <c r="A49" s="2" t="s">
        <v>372</v>
      </c>
      <c r="B49" s="379" t="s">
        <v>374</v>
      </c>
      <c r="C49" s="379" t="s">
        <v>4</v>
      </c>
      <c r="D49" s="379">
        <v>111718.3</v>
      </c>
      <c r="F49" s="383">
        <v>691586550.23000002</v>
      </c>
      <c r="H49" s="383">
        <v>111718.3</v>
      </c>
    </row>
    <row r="50" spans="1:9">
      <c r="A50" s="2" t="s">
        <v>377</v>
      </c>
      <c r="B50" s="379" t="s">
        <v>375</v>
      </c>
      <c r="C50" s="379" t="s">
        <v>3</v>
      </c>
      <c r="F50" s="383">
        <v>206140.79999999999</v>
      </c>
      <c r="H50" s="383">
        <v>33.299999999999997</v>
      </c>
    </row>
    <row r="51" spans="1:9">
      <c r="A51" s="2" t="s">
        <v>378</v>
      </c>
      <c r="B51" s="379" t="s">
        <v>376</v>
      </c>
      <c r="C51" s="379" t="s">
        <v>4</v>
      </c>
      <c r="D51" s="379">
        <v>1833.72</v>
      </c>
      <c r="F51" s="383">
        <v>11351551.970000001</v>
      </c>
      <c r="H51" s="383">
        <v>1833.72</v>
      </c>
    </row>
    <row r="52" spans="1:9">
      <c r="A52" s="2" t="s">
        <v>655</v>
      </c>
      <c r="B52" s="379" t="s">
        <v>656</v>
      </c>
      <c r="C52" s="379" t="s">
        <v>3</v>
      </c>
      <c r="F52" s="383">
        <v>2</v>
      </c>
      <c r="H52" s="383">
        <v>0</v>
      </c>
    </row>
    <row r="53" spans="1:9">
      <c r="A53" s="2" t="s">
        <v>657</v>
      </c>
      <c r="B53" s="379" t="s">
        <v>658</v>
      </c>
      <c r="C53" s="379" t="s">
        <v>297</v>
      </c>
      <c r="D53" s="379">
        <v>0.01</v>
      </c>
      <c r="F53" s="383">
        <v>70.319999999999993</v>
      </c>
      <c r="H53" s="383">
        <v>0.01</v>
      </c>
    </row>
    <row r="54" spans="1:9">
      <c r="A54" s="377" t="s">
        <v>1091</v>
      </c>
      <c r="B54" s="381" t="s">
        <v>1092</v>
      </c>
      <c r="C54" s="381"/>
      <c r="D54" s="381"/>
      <c r="E54" s="381"/>
      <c r="F54" s="384">
        <v>114671411.03</v>
      </c>
      <c r="G54" s="384"/>
      <c r="H54" s="384">
        <v>18523.919999999998</v>
      </c>
      <c r="I54" s="384"/>
    </row>
    <row r="55" spans="1:9">
      <c r="A55" s="2" t="s">
        <v>1012</v>
      </c>
      <c r="B55" s="379" t="s">
        <v>1013</v>
      </c>
      <c r="C55" s="379" t="s">
        <v>4</v>
      </c>
      <c r="D55" s="379">
        <v>3802.1</v>
      </c>
      <c r="F55" s="383">
        <v>23536709.949999999</v>
      </c>
      <c r="H55" s="383">
        <v>3802.1</v>
      </c>
    </row>
    <row r="56" spans="1:9">
      <c r="A56" s="2" t="s">
        <v>388</v>
      </c>
      <c r="B56" s="379" t="s">
        <v>389</v>
      </c>
      <c r="C56" s="379" t="s">
        <v>4</v>
      </c>
      <c r="D56" s="379">
        <v>11697.05</v>
      </c>
      <c r="F56" s="383">
        <v>72410003.170000002</v>
      </c>
      <c r="H56" s="383">
        <v>11697.05</v>
      </c>
    </row>
    <row r="57" spans="1:9">
      <c r="A57" s="2" t="s">
        <v>960</v>
      </c>
      <c r="B57" s="379" t="s">
        <v>961</v>
      </c>
      <c r="C57" s="379" t="s">
        <v>3</v>
      </c>
      <c r="F57" s="383">
        <v>18724697.91</v>
      </c>
      <c r="H57" s="383">
        <v>3024.77</v>
      </c>
    </row>
    <row r="58" spans="1:9">
      <c r="A58" s="377" t="s">
        <v>1093</v>
      </c>
      <c r="B58" s="381" t="s">
        <v>1094</v>
      </c>
      <c r="C58" s="381"/>
      <c r="D58" s="381"/>
      <c r="E58" s="381"/>
      <c r="F58" s="384">
        <v>-54445149</v>
      </c>
      <c r="G58" s="384"/>
      <c r="H58" s="384">
        <v>-8795.02</v>
      </c>
      <c r="I58" s="384"/>
    </row>
    <row r="59" spans="1:9">
      <c r="A59" s="377" t="s">
        <v>1095</v>
      </c>
      <c r="B59" s="381" t="s">
        <v>1096</v>
      </c>
      <c r="C59" s="381"/>
      <c r="D59" s="381"/>
      <c r="E59" s="381"/>
      <c r="F59" s="384">
        <v>-54445149</v>
      </c>
      <c r="G59" s="384"/>
      <c r="H59" s="384">
        <v>-8795.02</v>
      </c>
      <c r="I59" s="384"/>
    </row>
    <row r="60" spans="1:9">
      <c r="A60" s="2" t="s">
        <v>659</v>
      </c>
      <c r="B60" s="379" t="s">
        <v>660</v>
      </c>
      <c r="C60" s="379" t="s">
        <v>3</v>
      </c>
      <c r="F60" s="383">
        <v>0.1</v>
      </c>
      <c r="H60" s="383">
        <v>0</v>
      </c>
    </row>
    <row r="61" spans="1:9">
      <c r="A61" s="2" t="s">
        <v>19</v>
      </c>
      <c r="B61" s="379" t="s">
        <v>18</v>
      </c>
      <c r="C61" s="379" t="s">
        <v>3</v>
      </c>
      <c r="F61" s="383">
        <v>0.19</v>
      </c>
      <c r="H61" s="383">
        <v>0</v>
      </c>
    </row>
    <row r="62" spans="1:9">
      <c r="A62" s="2" t="s">
        <v>20</v>
      </c>
      <c r="B62" s="379" t="s">
        <v>21</v>
      </c>
      <c r="C62" s="379" t="s">
        <v>3</v>
      </c>
      <c r="F62" s="383">
        <v>-54717876.289999999</v>
      </c>
      <c r="H62" s="383">
        <v>-8839.08</v>
      </c>
    </row>
    <row r="63" spans="1:9">
      <c r="A63" s="2" t="s">
        <v>1014</v>
      </c>
      <c r="B63" s="379" t="s">
        <v>1015</v>
      </c>
      <c r="C63" s="379" t="s">
        <v>3</v>
      </c>
      <c r="F63" s="383">
        <v>272727</v>
      </c>
      <c r="H63" s="383">
        <v>44.06</v>
      </c>
    </row>
    <row r="64" spans="1:9">
      <c r="A64" s="377" t="s">
        <v>1097</v>
      </c>
      <c r="B64" s="381" t="s">
        <v>1098</v>
      </c>
      <c r="C64" s="381"/>
      <c r="D64" s="381"/>
      <c r="E64" s="381"/>
      <c r="F64" s="384">
        <v>295664158.80000001</v>
      </c>
      <c r="G64" s="384"/>
      <c r="H64" s="384">
        <v>47761.33</v>
      </c>
      <c r="I64" s="384"/>
    </row>
    <row r="65" spans="1:9">
      <c r="A65" s="377" t="s">
        <v>1099</v>
      </c>
      <c r="B65" s="381" t="s">
        <v>1100</v>
      </c>
      <c r="C65" s="381"/>
      <c r="D65" s="381"/>
      <c r="E65" s="381"/>
      <c r="F65" s="384">
        <v>30526071.010000002</v>
      </c>
      <c r="G65" s="384"/>
      <c r="H65" s="384">
        <v>4931.1499999999996</v>
      </c>
      <c r="I65" s="384"/>
    </row>
    <row r="66" spans="1:9">
      <c r="A66" s="2" t="s">
        <v>26</v>
      </c>
      <c r="B66" s="379" t="s">
        <v>22</v>
      </c>
      <c r="C66" s="379" t="s">
        <v>3</v>
      </c>
      <c r="F66" s="383">
        <v>30526071.010000002</v>
      </c>
      <c r="H66" s="383">
        <v>4931.16</v>
      </c>
    </row>
    <row r="67" spans="1:9">
      <c r="A67" s="377" t="s">
        <v>1101</v>
      </c>
      <c r="B67" s="381" t="s">
        <v>661</v>
      </c>
      <c r="C67" s="381"/>
      <c r="D67" s="381"/>
      <c r="E67" s="381"/>
      <c r="F67" s="384">
        <v>265138087.78999999</v>
      </c>
      <c r="G67" s="384"/>
      <c r="H67" s="384">
        <v>42830.18</v>
      </c>
      <c r="I67" s="384"/>
    </row>
    <row r="68" spans="1:9">
      <c r="A68" s="2" t="s">
        <v>379</v>
      </c>
      <c r="B68" s="379" t="s">
        <v>380</v>
      </c>
      <c r="C68" s="379" t="s">
        <v>4</v>
      </c>
      <c r="D68" s="379">
        <v>6750</v>
      </c>
      <c r="F68" s="383">
        <v>41785537.5</v>
      </c>
      <c r="H68" s="383">
        <v>6750</v>
      </c>
    </row>
    <row r="69" spans="1:9">
      <c r="A69" s="2" t="s">
        <v>662</v>
      </c>
      <c r="B69" s="379" t="s">
        <v>661</v>
      </c>
      <c r="C69" s="379" t="s">
        <v>4</v>
      </c>
      <c r="D69" s="379">
        <v>36080.080000000002</v>
      </c>
      <c r="F69" s="383">
        <v>223351931.24000001</v>
      </c>
      <c r="H69" s="383">
        <v>36080.080000000002</v>
      </c>
    </row>
    <row r="70" spans="1:9">
      <c r="A70" s="2" t="s">
        <v>555</v>
      </c>
      <c r="B70" s="379" t="s">
        <v>556</v>
      </c>
      <c r="C70" s="379" t="s">
        <v>4</v>
      </c>
      <c r="D70" s="379">
        <v>0.1</v>
      </c>
      <c r="F70" s="383">
        <v>619.04999999999995</v>
      </c>
      <c r="H70" s="383">
        <v>0.1</v>
      </c>
    </row>
    <row r="71" spans="1:9">
      <c r="A71" s="377" t="s">
        <v>1102</v>
      </c>
      <c r="B71" s="381" t="s">
        <v>1103</v>
      </c>
      <c r="C71" s="381"/>
      <c r="D71" s="381"/>
      <c r="E71" s="381"/>
      <c r="F71" s="384">
        <v>3375641746.4699998</v>
      </c>
      <c r="G71" s="384"/>
      <c r="H71" s="384">
        <v>545437.22</v>
      </c>
      <c r="I71" s="384"/>
    </row>
    <row r="72" spans="1:9">
      <c r="A72" s="377" t="s">
        <v>1104</v>
      </c>
      <c r="B72" s="381" t="s">
        <v>1105</v>
      </c>
      <c r="C72" s="381"/>
      <c r="D72" s="381"/>
      <c r="E72" s="381"/>
      <c r="F72" s="384">
        <v>3300796258.3499999</v>
      </c>
      <c r="G72" s="384"/>
      <c r="H72" s="384">
        <v>533346.74</v>
      </c>
      <c r="I72" s="384"/>
    </row>
    <row r="73" spans="1:9">
      <c r="A73" s="2" t="s">
        <v>27</v>
      </c>
      <c r="B73" s="379" t="s">
        <v>24</v>
      </c>
      <c r="C73" s="379" t="s">
        <v>4</v>
      </c>
      <c r="D73" s="379">
        <v>338892.62</v>
      </c>
      <c r="F73" s="383">
        <v>2097897819.48</v>
      </c>
      <c r="H73" s="383">
        <v>338892.62</v>
      </c>
    </row>
    <row r="74" spans="1:9">
      <c r="A74" s="2" t="s">
        <v>466</v>
      </c>
      <c r="B74" s="379" t="s">
        <v>1384</v>
      </c>
      <c r="C74" s="379" t="s">
        <v>4</v>
      </c>
      <c r="D74" s="379">
        <v>45556.4</v>
      </c>
      <c r="F74" s="383">
        <v>282014616.38</v>
      </c>
      <c r="H74" s="383">
        <v>45556.4</v>
      </c>
    </row>
    <row r="75" spans="1:9">
      <c r="A75" s="2" t="s">
        <v>28</v>
      </c>
      <c r="B75" s="379" t="s">
        <v>25</v>
      </c>
      <c r="C75" s="379" t="s">
        <v>3</v>
      </c>
      <c r="F75" s="383">
        <v>63631000.140000001</v>
      </c>
      <c r="H75" s="383">
        <v>10278.9</v>
      </c>
    </row>
    <row r="76" spans="1:9">
      <c r="A76" s="2" t="s">
        <v>558</v>
      </c>
      <c r="B76" s="379" t="s">
        <v>557</v>
      </c>
      <c r="C76" s="379" t="s">
        <v>4</v>
      </c>
      <c r="D76" s="379">
        <v>-2492.84</v>
      </c>
      <c r="F76" s="383">
        <v>-15431801.380000001</v>
      </c>
      <c r="H76" s="383">
        <v>-2492.84</v>
      </c>
    </row>
    <row r="77" spans="1:9">
      <c r="A77" s="2" t="s">
        <v>663</v>
      </c>
      <c r="B77" s="379" t="s">
        <v>664</v>
      </c>
      <c r="C77" s="379" t="s">
        <v>4</v>
      </c>
      <c r="D77" s="379">
        <v>120111.03999999999</v>
      </c>
      <c r="F77" s="383">
        <v>743541387.57000005</v>
      </c>
      <c r="H77" s="383">
        <v>120111.03999999999</v>
      </c>
    </row>
    <row r="78" spans="1:9">
      <c r="A78" s="2" t="s">
        <v>1016</v>
      </c>
      <c r="B78" s="379" t="s">
        <v>1017</v>
      </c>
      <c r="C78" s="379" t="s">
        <v>297</v>
      </c>
      <c r="D78" s="379">
        <v>18488.25</v>
      </c>
      <c r="F78" s="383">
        <v>129143236.16</v>
      </c>
      <c r="H78" s="383">
        <v>21000.62</v>
      </c>
    </row>
    <row r="79" spans="1:9">
      <c r="A79" s="377" t="s">
        <v>1106</v>
      </c>
      <c r="B79" s="381" t="s">
        <v>1107</v>
      </c>
      <c r="C79" s="381"/>
      <c r="D79" s="381"/>
      <c r="E79" s="381"/>
      <c r="F79" s="384">
        <v>23858303.82</v>
      </c>
      <c r="G79" s="384"/>
      <c r="H79" s="384">
        <v>3854.05</v>
      </c>
      <c r="I79" s="384"/>
    </row>
    <row r="80" spans="1:9">
      <c r="A80" s="2" t="s">
        <v>834</v>
      </c>
      <c r="B80" s="379" t="s">
        <v>835</v>
      </c>
      <c r="C80" s="379" t="s">
        <v>4</v>
      </c>
      <c r="D80" s="379">
        <v>6178.49</v>
      </c>
      <c r="F80" s="383">
        <v>38247633.420000002</v>
      </c>
      <c r="H80" s="383">
        <v>6178.49</v>
      </c>
    </row>
    <row r="81" spans="1:9">
      <c r="A81" s="2" t="s">
        <v>836</v>
      </c>
      <c r="B81" s="379" t="s">
        <v>837</v>
      </c>
      <c r="C81" s="379" t="s">
        <v>4</v>
      </c>
      <c r="D81" s="379">
        <v>-2963.42</v>
      </c>
      <c r="F81" s="383">
        <v>-18344903.34</v>
      </c>
      <c r="H81" s="383">
        <v>-2963.42</v>
      </c>
    </row>
    <row r="82" spans="1:9">
      <c r="A82" s="2" t="s">
        <v>962</v>
      </c>
      <c r="B82" s="379" t="s">
        <v>963</v>
      </c>
      <c r="C82" s="379" t="s">
        <v>4</v>
      </c>
      <c r="D82" s="379">
        <v>638.98</v>
      </c>
      <c r="F82" s="383">
        <v>3955573.74</v>
      </c>
      <c r="H82" s="383">
        <v>638.98</v>
      </c>
    </row>
    <row r="83" spans="1:9">
      <c r="A83" s="377" t="s">
        <v>1108</v>
      </c>
      <c r="B83" s="381" t="s">
        <v>1109</v>
      </c>
      <c r="C83" s="381"/>
      <c r="D83" s="381"/>
      <c r="E83" s="381"/>
      <c r="F83" s="384">
        <v>50987184.299999997</v>
      </c>
      <c r="G83" s="384"/>
      <c r="H83" s="384">
        <v>8236.43</v>
      </c>
      <c r="I83" s="384"/>
    </row>
    <row r="84" spans="1:9">
      <c r="A84" s="2" t="s">
        <v>1018</v>
      </c>
      <c r="B84" s="379" t="s">
        <v>1019</v>
      </c>
      <c r="C84" s="379" t="s">
        <v>3</v>
      </c>
      <c r="F84" s="383">
        <v>0.01</v>
      </c>
      <c r="H84" s="383">
        <v>0</v>
      </c>
    </row>
    <row r="85" spans="1:9">
      <c r="A85" s="2" t="s">
        <v>1385</v>
      </c>
      <c r="B85" s="379" t="s">
        <v>1386</v>
      </c>
      <c r="C85" s="379" t="s">
        <v>3</v>
      </c>
      <c r="F85" s="383">
        <v>0.01</v>
      </c>
      <c r="H85" s="383">
        <v>0</v>
      </c>
    </row>
    <row r="86" spans="1:9">
      <c r="A86" s="2" t="s">
        <v>381</v>
      </c>
      <c r="B86" s="379" t="s">
        <v>382</v>
      </c>
      <c r="C86" s="379" t="s">
        <v>3</v>
      </c>
      <c r="F86" s="383">
        <v>4500000</v>
      </c>
      <c r="H86" s="383">
        <v>726.93</v>
      </c>
    </row>
    <row r="87" spans="1:9">
      <c r="A87" s="2" t="s">
        <v>31</v>
      </c>
      <c r="B87" s="379" t="s">
        <v>32</v>
      </c>
      <c r="C87" s="379" t="s">
        <v>4</v>
      </c>
      <c r="D87" s="379">
        <v>7509.5</v>
      </c>
      <c r="F87" s="383">
        <v>46487184.280000001</v>
      </c>
      <c r="H87" s="383">
        <v>7509.5</v>
      </c>
    </row>
    <row r="88" spans="1:9">
      <c r="A88" s="377" t="s">
        <v>1110</v>
      </c>
      <c r="B88" s="381" t="s">
        <v>1111</v>
      </c>
      <c r="C88" s="381"/>
      <c r="D88" s="381"/>
      <c r="E88" s="381"/>
      <c r="F88" s="384">
        <v>783015082.25</v>
      </c>
      <c r="G88" s="384"/>
      <c r="H88" s="384">
        <v>126487.58</v>
      </c>
      <c r="I88" s="384"/>
    </row>
    <row r="89" spans="1:9">
      <c r="A89" s="377" t="s">
        <v>1387</v>
      </c>
      <c r="B89" s="381" t="s">
        <v>1388</v>
      </c>
      <c r="C89" s="381"/>
      <c r="D89" s="381"/>
      <c r="E89" s="381"/>
      <c r="F89" s="384">
        <v>-61.9</v>
      </c>
      <c r="G89" s="384"/>
      <c r="H89" s="384">
        <v>-0.01</v>
      </c>
      <c r="I89" s="384"/>
    </row>
    <row r="90" spans="1:9">
      <c r="A90" s="377" t="s">
        <v>1389</v>
      </c>
      <c r="B90" s="381" t="s">
        <v>1390</v>
      </c>
      <c r="C90" s="381"/>
      <c r="D90" s="381"/>
      <c r="E90" s="381"/>
      <c r="F90" s="384">
        <v>-61.9</v>
      </c>
      <c r="G90" s="384"/>
      <c r="H90" s="384">
        <v>-0.01</v>
      </c>
      <c r="I90" s="384"/>
    </row>
    <row r="91" spans="1:9">
      <c r="A91" s="2" t="s">
        <v>1391</v>
      </c>
      <c r="B91" s="379" t="s">
        <v>1392</v>
      </c>
      <c r="C91" s="379" t="s">
        <v>4</v>
      </c>
      <c r="D91" s="379">
        <v>-0.01</v>
      </c>
      <c r="F91" s="383">
        <v>-61.9</v>
      </c>
      <c r="H91" s="383">
        <v>-0.01</v>
      </c>
    </row>
    <row r="92" spans="1:9">
      <c r="A92" s="377" t="s">
        <v>1112</v>
      </c>
      <c r="B92" s="381" t="s">
        <v>1113</v>
      </c>
      <c r="C92" s="381"/>
      <c r="D92" s="381"/>
      <c r="E92" s="381"/>
      <c r="F92" s="384">
        <v>783606533.23000002</v>
      </c>
      <c r="G92" s="384"/>
      <c r="H92" s="384">
        <v>126583.12</v>
      </c>
      <c r="I92" s="384"/>
    </row>
    <row r="93" spans="1:9">
      <c r="A93" s="377" t="s">
        <v>1114</v>
      </c>
      <c r="B93" s="381" t="s">
        <v>1115</v>
      </c>
      <c r="C93" s="381"/>
      <c r="D93" s="381"/>
      <c r="E93" s="381"/>
      <c r="F93" s="384">
        <v>783606533.23000002</v>
      </c>
      <c r="G93" s="384"/>
      <c r="H93" s="384">
        <v>126583.12</v>
      </c>
      <c r="I93" s="384"/>
    </row>
    <row r="94" spans="1:9">
      <c r="A94" s="2" t="s">
        <v>33</v>
      </c>
      <c r="B94" s="379" t="s">
        <v>34</v>
      </c>
      <c r="C94" s="379" t="s">
        <v>4</v>
      </c>
      <c r="D94" s="379">
        <v>222188.87</v>
      </c>
      <c r="F94" s="383">
        <v>1375449262.3699999</v>
      </c>
      <c r="H94" s="383">
        <v>222188.9</v>
      </c>
    </row>
    <row r="95" spans="1:9">
      <c r="A95" s="2" t="s">
        <v>35</v>
      </c>
      <c r="B95" s="379" t="s">
        <v>36</v>
      </c>
      <c r="C95" s="379" t="s">
        <v>3</v>
      </c>
      <c r="F95" s="383">
        <v>27308550.09</v>
      </c>
      <c r="H95" s="383">
        <v>4411.3999999999996</v>
      </c>
    </row>
    <row r="96" spans="1:9">
      <c r="A96" s="2" t="s">
        <v>666</v>
      </c>
      <c r="B96" s="379" t="s">
        <v>446</v>
      </c>
      <c r="C96" s="379" t="s">
        <v>4</v>
      </c>
      <c r="D96" s="379">
        <v>-100017.17</v>
      </c>
      <c r="F96" s="383">
        <v>-619151279.23000002</v>
      </c>
      <c r="H96" s="383">
        <v>-100017.17</v>
      </c>
    </row>
    <row r="97" spans="1:9">
      <c r="A97" s="377" t="s">
        <v>1393</v>
      </c>
      <c r="B97" s="381" t="s">
        <v>1394</v>
      </c>
      <c r="C97" s="381"/>
      <c r="D97" s="381"/>
      <c r="E97" s="381"/>
      <c r="F97" s="384">
        <v>-591389.07999999996</v>
      </c>
      <c r="G97" s="384"/>
      <c r="H97" s="384">
        <v>-95.53</v>
      </c>
      <c r="I97" s="384"/>
    </row>
    <row r="98" spans="1:9">
      <c r="A98" s="2" t="s">
        <v>38</v>
      </c>
      <c r="B98" s="379" t="s">
        <v>39</v>
      </c>
      <c r="C98" s="379" t="s">
        <v>4</v>
      </c>
      <c r="D98" s="379">
        <v>-28.03</v>
      </c>
      <c r="F98" s="383">
        <v>-173518.31</v>
      </c>
      <c r="H98" s="383">
        <v>-28.03</v>
      </c>
    </row>
    <row r="99" spans="1:9">
      <c r="A99" s="2" t="s">
        <v>29</v>
      </c>
      <c r="B99" s="379" t="s">
        <v>30</v>
      </c>
      <c r="C99" s="379" t="s">
        <v>3</v>
      </c>
      <c r="F99" s="383">
        <v>-417870.77</v>
      </c>
      <c r="H99" s="383">
        <v>-67.5</v>
      </c>
    </row>
    <row r="100" spans="1:9">
      <c r="A100" s="377" t="s">
        <v>1116</v>
      </c>
      <c r="B100" s="381" t="s">
        <v>335</v>
      </c>
      <c r="C100" s="381"/>
      <c r="D100" s="381"/>
      <c r="E100" s="381"/>
      <c r="F100" s="384">
        <v>1383849991.3399999</v>
      </c>
      <c r="G100" s="384"/>
      <c r="H100" s="384">
        <v>223545.94</v>
      </c>
      <c r="I100" s="384"/>
    </row>
    <row r="101" spans="1:9">
      <c r="A101" s="377" t="s">
        <v>1117</v>
      </c>
      <c r="B101" s="381" t="s">
        <v>1118</v>
      </c>
      <c r="C101" s="381"/>
      <c r="D101" s="381"/>
      <c r="E101" s="381"/>
      <c r="F101" s="384">
        <v>351468865</v>
      </c>
      <c r="G101" s="384"/>
      <c r="H101" s="384">
        <v>56775.98</v>
      </c>
      <c r="I101" s="384"/>
    </row>
    <row r="102" spans="1:9">
      <c r="A102" s="377" t="s">
        <v>1119</v>
      </c>
      <c r="B102" s="381" t="s">
        <v>1120</v>
      </c>
      <c r="C102" s="381"/>
      <c r="D102" s="381"/>
      <c r="E102" s="381"/>
      <c r="F102" s="384">
        <v>351468865</v>
      </c>
      <c r="G102" s="384"/>
      <c r="H102" s="384">
        <v>56775.98</v>
      </c>
      <c r="I102" s="384"/>
    </row>
    <row r="103" spans="1:9">
      <c r="A103" s="2" t="s">
        <v>47</v>
      </c>
      <c r="B103" s="379" t="s">
        <v>40</v>
      </c>
      <c r="C103" s="379" t="s">
        <v>3</v>
      </c>
      <c r="F103" s="383">
        <v>314326165</v>
      </c>
      <c r="H103" s="383">
        <v>50775.98</v>
      </c>
    </row>
    <row r="104" spans="1:9">
      <c r="A104" s="2" t="s">
        <v>838</v>
      </c>
      <c r="B104" s="379" t="s">
        <v>839</v>
      </c>
      <c r="C104" s="379" t="s">
        <v>4</v>
      </c>
      <c r="D104" s="379">
        <v>6000</v>
      </c>
      <c r="F104" s="383">
        <v>37142700</v>
      </c>
      <c r="H104" s="383">
        <v>6000</v>
      </c>
    </row>
    <row r="105" spans="1:9">
      <c r="A105" s="377" t="s">
        <v>1121</v>
      </c>
      <c r="B105" s="381" t="s">
        <v>894</v>
      </c>
      <c r="C105" s="381"/>
      <c r="D105" s="381"/>
      <c r="E105" s="381"/>
      <c r="F105" s="384">
        <v>891664699.55999994</v>
      </c>
      <c r="G105" s="384"/>
      <c r="H105" s="384">
        <v>144038.75</v>
      </c>
      <c r="I105" s="384"/>
    </row>
    <row r="106" spans="1:9">
      <c r="A106" s="377" t="s">
        <v>1122</v>
      </c>
      <c r="B106" s="381" t="s">
        <v>1123</v>
      </c>
      <c r="C106" s="381"/>
      <c r="D106" s="381"/>
      <c r="E106" s="381"/>
      <c r="F106" s="384">
        <v>225148403.03</v>
      </c>
      <c r="G106" s="384"/>
      <c r="H106" s="384">
        <v>36370.29</v>
      </c>
      <c r="I106" s="384"/>
    </row>
    <row r="107" spans="1:9">
      <c r="A107" s="2" t="s">
        <v>41</v>
      </c>
      <c r="B107" s="379" t="s">
        <v>42</v>
      </c>
      <c r="C107" s="379" t="s">
        <v>3</v>
      </c>
      <c r="F107" s="383">
        <v>300983680.02999997</v>
      </c>
      <c r="H107" s="383">
        <v>48620.65</v>
      </c>
    </row>
    <row r="108" spans="1:9">
      <c r="A108" s="2" t="s">
        <v>560</v>
      </c>
      <c r="B108" s="379" t="s">
        <v>559</v>
      </c>
      <c r="C108" s="379" t="s">
        <v>3</v>
      </c>
      <c r="F108" s="383">
        <v>37124170</v>
      </c>
      <c r="H108" s="383">
        <v>5997.01</v>
      </c>
    </row>
    <row r="109" spans="1:9">
      <c r="A109" s="2" t="s">
        <v>43</v>
      </c>
      <c r="B109" s="379" t="s">
        <v>44</v>
      </c>
      <c r="C109" s="379" t="s">
        <v>3</v>
      </c>
      <c r="F109" s="383">
        <v>-112959447</v>
      </c>
      <c r="H109" s="383">
        <v>-18247.37</v>
      </c>
    </row>
    <row r="110" spans="1:9">
      <c r="A110" s="377" t="s">
        <v>1124</v>
      </c>
      <c r="B110" s="381" t="s">
        <v>1125</v>
      </c>
      <c r="C110" s="381"/>
      <c r="D110" s="381"/>
      <c r="E110" s="381"/>
      <c r="F110" s="384">
        <v>46803597.020000003</v>
      </c>
      <c r="G110" s="384"/>
      <c r="H110" s="384">
        <v>7560.61</v>
      </c>
      <c r="I110" s="384"/>
    </row>
    <row r="111" spans="1:9">
      <c r="A111" s="2" t="s">
        <v>383</v>
      </c>
      <c r="B111" s="379" t="s">
        <v>45</v>
      </c>
      <c r="C111" s="379" t="s">
        <v>3</v>
      </c>
      <c r="F111" s="383">
        <v>91674949.019999996</v>
      </c>
      <c r="H111" s="383">
        <v>14809.09</v>
      </c>
    </row>
    <row r="112" spans="1:9">
      <c r="A112" s="2" t="s">
        <v>562</v>
      </c>
      <c r="B112" s="379" t="s">
        <v>561</v>
      </c>
      <c r="C112" s="379" t="s">
        <v>3</v>
      </c>
      <c r="F112" s="383">
        <v>8508372</v>
      </c>
      <c r="H112" s="383">
        <v>1374.44</v>
      </c>
    </row>
    <row r="113" spans="1:9">
      <c r="A113" s="2" t="s">
        <v>564</v>
      </c>
      <c r="B113" s="379" t="s">
        <v>563</v>
      </c>
      <c r="C113" s="379" t="s">
        <v>3</v>
      </c>
      <c r="F113" s="383">
        <v>-53379724</v>
      </c>
      <c r="H113" s="383">
        <v>-8622.91</v>
      </c>
    </row>
    <row r="114" spans="1:9">
      <c r="A114" s="377" t="s">
        <v>1126</v>
      </c>
      <c r="B114" s="381" t="s">
        <v>1127</v>
      </c>
      <c r="C114" s="381"/>
      <c r="D114" s="381"/>
      <c r="E114" s="381"/>
      <c r="F114" s="384">
        <v>144976035.5</v>
      </c>
      <c r="G114" s="384"/>
      <c r="H114" s="384">
        <v>23419.3</v>
      </c>
      <c r="I114" s="384"/>
    </row>
    <row r="115" spans="1:9">
      <c r="A115" s="2" t="s">
        <v>53</v>
      </c>
      <c r="B115" s="379" t="s">
        <v>46</v>
      </c>
      <c r="C115" s="379" t="s">
        <v>3</v>
      </c>
      <c r="F115" s="383">
        <v>411764113.5</v>
      </c>
      <c r="H115" s="383">
        <v>66516.02</v>
      </c>
    </row>
    <row r="116" spans="1:9">
      <c r="A116" s="2" t="s">
        <v>566</v>
      </c>
      <c r="B116" s="379" t="s">
        <v>565</v>
      </c>
      <c r="C116" s="379" t="s">
        <v>3</v>
      </c>
      <c r="F116" s="383">
        <v>41368739</v>
      </c>
      <c r="H116" s="383">
        <v>6682.67</v>
      </c>
    </row>
    <row r="117" spans="1:9">
      <c r="A117" s="2" t="s">
        <v>54</v>
      </c>
      <c r="B117" s="379" t="s">
        <v>55</v>
      </c>
      <c r="C117" s="379" t="s">
        <v>3</v>
      </c>
      <c r="F117" s="383">
        <v>-308156817</v>
      </c>
      <c r="H117" s="383">
        <v>-49779.39</v>
      </c>
    </row>
    <row r="118" spans="1:9">
      <c r="A118" s="377" t="s">
        <v>1128</v>
      </c>
      <c r="B118" s="381" t="s">
        <v>61</v>
      </c>
      <c r="C118" s="381"/>
      <c r="D118" s="381"/>
      <c r="E118" s="381"/>
      <c r="F118" s="384">
        <v>474736664.00999999</v>
      </c>
      <c r="G118" s="384"/>
      <c r="H118" s="384">
        <v>76688.55</v>
      </c>
      <c r="I118" s="384"/>
    </row>
    <row r="119" spans="1:9">
      <c r="A119" s="2" t="s">
        <v>60</v>
      </c>
      <c r="B119" s="379" t="s">
        <v>61</v>
      </c>
      <c r="C119" s="379" t="s">
        <v>3</v>
      </c>
      <c r="F119" s="383">
        <v>1066300512.01</v>
      </c>
      <c r="H119" s="383">
        <v>172249.27</v>
      </c>
    </row>
    <row r="120" spans="1:9">
      <c r="A120" s="2" t="s">
        <v>568</v>
      </c>
      <c r="B120" s="379" t="s">
        <v>567</v>
      </c>
      <c r="C120" s="379" t="s">
        <v>3</v>
      </c>
      <c r="F120" s="383">
        <v>113322874</v>
      </c>
      <c r="H120" s="383">
        <v>18306.080000000002</v>
      </c>
    </row>
    <row r="121" spans="1:9">
      <c r="A121" s="2" t="s">
        <v>62</v>
      </c>
      <c r="B121" s="379" t="s">
        <v>63</v>
      </c>
      <c r="C121" s="379" t="s">
        <v>3</v>
      </c>
      <c r="F121" s="383">
        <v>-704886722</v>
      </c>
      <c r="H121" s="383">
        <v>-113866.8</v>
      </c>
    </row>
    <row r="122" spans="1:9">
      <c r="A122" s="377" t="s">
        <v>1129</v>
      </c>
      <c r="B122" s="381" t="s">
        <v>1130</v>
      </c>
      <c r="C122" s="381"/>
      <c r="D122" s="381"/>
      <c r="E122" s="381"/>
      <c r="F122" s="384">
        <v>140716426.78</v>
      </c>
      <c r="G122" s="384"/>
      <c r="H122" s="384">
        <v>22731.21</v>
      </c>
      <c r="I122" s="384"/>
    </row>
    <row r="123" spans="1:9">
      <c r="A123" s="377" t="s">
        <v>1131</v>
      </c>
      <c r="B123" s="381" t="s">
        <v>50</v>
      </c>
      <c r="C123" s="381"/>
      <c r="D123" s="381"/>
      <c r="E123" s="381"/>
      <c r="F123" s="384">
        <v>-1</v>
      </c>
      <c r="G123" s="384"/>
      <c r="H123" s="384">
        <v>0</v>
      </c>
      <c r="I123" s="384"/>
    </row>
    <row r="124" spans="1:9">
      <c r="A124" s="2" t="s">
        <v>48</v>
      </c>
      <c r="B124" s="379" t="s">
        <v>50</v>
      </c>
      <c r="C124" s="379" t="s">
        <v>3</v>
      </c>
      <c r="F124" s="383">
        <v>18766649</v>
      </c>
      <c r="H124" s="383">
        <v>3031.55</v>
      </c>
    </row>
    <row r="125" spans="1:9">
      <c r="A125" s="2" t="s">
        <v>51</v>
      </c>
      <c r="B125" s="379" t="s">
        <v>52</v>
      </c>
      <c r="C125" s="379" t="s">
        <v>3</v>
      </c>
      <c r="F125" s="383">
        <v>-18766650</v>
      </c>
      <c r="H125" s="383">
        <v>-3031.55</v>
      </c>
    </row>
    <row r="126" spans="1:9">
      <c r="A126" s="377" t="s">
        <v>1132</v>
      </c>
      <c r="B126" s="381" t="s">
        <v>1133</v>
      </c>
      <c r="C126" s="381"/>
      <c r="D126" s="381"/>
      <c r="E126" s="381"/>
      <c r="F126" s="384">
        <v>140716427.78</v>
      </c>
      <c r="G126" s="384"/>
      <c r="H126" s="384">
        <v>22731.21</v>
      </c>
      <c r="I126" s="384"/>
    </row>
    <row r="127" spans="1:9">
      <c r="A127" s="2" t="s">
        <v>56</v>
      </c>
      <c r="B127" s="379" t="s">
        <v>57</v>
      </c>
      <c r="C127" s="379" t="s">
        <v>3</v>
      </c>
      <c r="F127" s="383">
        <v>280215227.77999997</v>
      </c>
      <c r="H127" s="383">
        <v>45265.73</v>
      </c>
    </row>
    <row r="128" spans="1:9">
      <c r="A128" s="2" t="s">
        <v>58</v>
      </c>
      <c r="B128" s="379" t="s">
        <v>59</v>
      </c>
      <c r="C128" s="379" t="s">
        <v>3</v>
      </c>
      <c r="F128" s="383">
        <v>-139498800</v>
      </c>
      <c r="H128" s="383">
        <v>-22534.52</v>
      </c>
    </row>
    <row r="129" spans="1:9">
      <c r="A129" s="377" t="s">
        <v>64</v>
      </c>
      <c r="B129" s="381" t="s">
        <v>322</v>
      </c>
      <c r="C129" s="381"/>
      <c r="D129" s="381"/>
      <c r="E129" s="381"/>
      <c r="F129" s="384">
        <v>2073863148.04</v>
      </c>
      <c r="G129" s="384"/>
      <c r="H129" s="384">
        <v>335009.91999999998</v>
      </c>
      <c r="I129" s="384"/>
    </row>
    <row r="130" spans="1:9">
      <c r="A130" s="377" t="s">
        <v>1134</v>
      </c>
      <c r="B130" s="381" t="s">
        <v>324</v>
      </c>
      <c r="C130" s="381"/>
      <c r="D130" s="381"/>
      <c r="E130" s="381"/>
      <c r="F130" s="384">
        <v>2073863148.04</v>
      </c>
      <c r="G130" s="384"/>
      <c r="H130" s="384">
        <v>335009.91999999998</v>
      </c>
      <c r="I130" s="384"/>
    </row>
    <row r="131" spans="1:9">
      <c r="A131" s="377" t="s">
        <v>1135</v>
      </c>
      <c r="B131" s="381" t="s">
        <v>1136</v>
      </c>
      <c r="C131" s="381"/>
      <c r="D131" s="381"/>
      <c r="E131" s="381"/>
      <c r="F131" s="384">
        <v>2073863148.04</v>
      </c>
      <c r="G131" s="384"/>
      <c r="H131" s="384">
        <v>335009.91999999998</v>
      </c>
      <c r="I131" s="384"/>
    </row>
    <row r="132" spans="1:9">
      <c r="A132" s="377" t="s">
        <v>1137</v>
      </c>
      <c r="B132" s="381" t="s">
        <v>1138</v>
      </c>
      <c r="C132" s="381"/>
      <c r="D132" s="381"/>
      <c r="E132" s="381"/>
      <c r="F132" s="384">
        <v>346456581.83999997</v>
      </c>
      <c r="G132" s="384"/>
      <c r="H132" s="384">
        <v>55966.3</v>
      </c>
      <c r="I132" s="384"/>
    </row>
    <row r="133" spans="1:9">
      <c r="A133" s="2" t="s">
        <v>964</v>
      </c>
      <c r="B133" s="379" t="s">
        <v>965</v>
      </c>
      <c r="C133" s="379" t="s">
        <v>4</v>
      </c>
      <c r="D133" s="379">
        <v>55966.3</v>
      </c>
      <c r="F133" s="383">
        <v>346456581.83999997</v>
      </c>
      <c r="H133" s="383">
        <v>55966.3</v>
      </c>
    </row>
    <row r="134" spans="1:9">
      <c r="A134" s="377" t="s">
        <v>1139</v>
      </c>
      <c r="B134" s="381" t="s">
        <v>1140</v>
      </c>
      <c r="C134" s="381"/>
      <c r="D134" s="381"/>
      <c r="E134" s="381"/>
      <c r="F134" s="384">
        <v>1072506437.76</v>
      </c>
      <c r="G134" s="384"/>
      <c r="H134" s="384">
        <v>173251.78</v>
      </c>
      <c r="I134" s="384"/>
    </row>
    <row r="135" spans="1:9">
      <c r="A135" s="377" t="s">
        <v>1141</v>
      </c>
      <c r="B135" s="381" t="s">
        <v>1142</v>
      </c>
      <c r="C135" s="381"/>
      <c r="D135" s="381"/>
      <c r="E135" s="381"/>
      <c r="F135" s="384">
        <v>13447607.48</v>
      </c>
      <c r="G135" s="384"/>
      <c r="H135" s="384">
        <v>2172.3200000000002</v>
      </c>
      <c r="I135" s="384"/>
    </row>
    <row r="136" spans="1:9">
      <c r="A136" s="2" t="s">
        <v>467</v>
      </c>
      <c r="B136" s="379" t="s">
        <v>468</v>
      </c>
      <c r="C136" s="379" t="s">
        <v>3</v>
      </c>
      <c r="F136" s="383">
        <v>12332718</v>
      </c>
      <c r="H136" s="383">
        <v>1992.22</v>
      </c>
    </row>
    <row r="137" spans="1:9">
      <c r="A137" s="2" t="s">
        <v>67</v>
      </c>
      <c r="B137" s="379" t="s">
        <v>68</v>
      </c>
      <c r="C137" s="379" t="s">
        <v>3</v>
      </c>
      <c r="F137" s="383">
        <v>664039.01</v>
      </c>
      <c r="H137" s="383">
        <v>107.27</v>
      </c>
    </row>
    <row r="138" spans="1:9">
      <c r="A138" s="2" t="s">
        <v>667</v>
      </c>
      <c r="B138" s="379" t="s">
        <v>668</v>
      </c>
      <c r="C138" s="379" t="s">
        <v>4</v>
      </c>
      <c r="D138" s="379">
        <v>72.83</v>
      </c>
      <c r="F138" s="383">
        <v>450850.47</v>
      </c>
      <c r="H138" s="383">
        <v>72.83</v>
      </c>
    </row>
    <row r="139" spans="1:9">
      <c r="A139" s="377" t="s">
        <v>1143</v>
      </c>
      <c r="B139" s="381" t="s">
        <v>1144</v>
      </c>
      <c r="C139" s="381"/>
      <c r="D139" s="381"/>
      <c r="E139" s="381"/>
      <c r="F139" s="384">
        <v>50514.07</v>
      </c>
      <c r="G139" s="384"/>
      <c r="H139" s="384">
        <v>8.16</v>
      </c>
      <c r="I139" s="384"/>
    </row>
    <row r="140" spans="1:9">
      <c r="A140" s="2" t="s">
        <v>669</v>
      </c>
      <c r="B140" s="379" t="s">
        <v>670</v>
      </c>
      <c r="C140" s="379" t="s">
        <v>4</v>
      </c>
      <c r="D140" s="379">
        <v>8.16</v>
      </c>
      <c r="F140" s="383">
        <v>50514.07</v>
      </c>
      <c r="H140" s="383">
        <v>8.16</v>
      </c>
    </row>
    <row r="141" spans="1:9">
      <c r="A141" s="377" t="s">
        <v>1145</v>
      </c>
      <c r="B141" s="381" t="s">
        <v>1146</v>
      </c>
      <c r="C141" s="381"/>
      <c r="D141" s="381"/>
      <c r="E141" s="381"/>
      <c r="F141" s="384">
        <v>9216460</v>
      </c>
      <c r="G141" s="384"/>
      <c r="H141" s="384">
        <v>1488.82</v>
      </c>
      <c r="I141" s="384"/>
    </row>
    <row r="142" spans="1:9">
      <c r="A142" s="2" t="s">
        <v>966</v>
      </c>
      <c r="B142" s="379" t="s">
        <v>967</v>
      </c>
      <c r="C142" s="379" t="s">
        <v>3</v>
      </c>
      <c r="F142" s="383">
        <v>423500</v>
      </c>
      <c r="H142" s="383">
        <v>68.41</v>
      </c>
    </row>
    <row r="143" spans="1:9">
      <c r="A143" s="2" t="s">
        <v>469</v>
      </c>
      <c r="B143" s="379" t="s">
        <v>470</v>
      </c>
      <c r="C143" s="379" t="s">
        <v>3</v>
      </c>
      <c r="F143" s="383">
        <v>8792960</v>
      </c>
      <c r="H143" s="383">
        <v>1420.41</v>
      </c>
    </row>
    <row r="144" spans="1:9">
      <c r="A144" s="377" t="s">
        <v>1147</v>
      </c>
      <c r="B144" s="381" t="s">
        <v>1148</v>
      </c>
      <c r="C144" s="381"/>
      <c r="D144" s="381"/>
      <c r="E144" s="381"/>
      <c r="F144" s="384">
        <v>147825346.00999999</v>
      </c>
      <c r="G144" s="384"/>
      <c r="H144" s="384">
        <v>23879.58</v>
      </c>
      <c r="I144" s="384"/>
    </row>
    <row r="145" spans="1:9">
      <c r="A145" s="2" t="s">
        <v>69</v>
      </c>
      <c r="B145" s="379" t="s">
        <v>968</v>
      </c>
      <c r="C145" s="379" t="s">
        <v>4</v>
      </c>
      <c r="D145" s="379">
        <v>23879.58</v>
      </c>
      <c r="F145" s="383">
        <v>147825346.00999999</v>
      </c>
      <c r="H145" s="383">
        <v>23879.58</v>
      </c>
    </row>
    <row r="146" spans="1:9">
      <c r="A146" s="377" t="s">
        <v>1149</v>
      </c>
      <c r="B146" s="381" t="s">
        <v>1150</v>
      </c>
      <c r="C146" s="381"/>
      <c r="D146" s="381"/>
      <c r="E146" s="381"/>
      <c r="F146" s="384">
        <v>39393713.509999998</v>
      </c>
      <c r="G146" s="384"/>
      <c r="H146" s="384">
        <v>6363.63</v>
      </c>
      <c r="I146" s="384"/>
    </row>
    <row r="147" spans="1:9">
      <c r="A147" s="2" t="s">
        <v>70</v>
      </c>
      <c r="B147" s="379" t="s">
        <v>71</v>
      </c>
      <c r="C147" s="379" t="s">
        <v>3</v>
      </c>
      <c r="F147" s="383">
        <v>4140123</v>
      </c>
      <c r="H147" s="383">
        <v>668.79</v>
      </c>
    </row>
    <row r="148" spans="1:9">
      <c r="A148" s="2" t="s">
        <v>72</v>
      </c>
      <c r="B148" s="379" t="s">
        <v>73</v>
      </c>
      <c r="C148" s="379" t="s">
        <v>3</v>
      </c>
      <c r="F148" s="383">
        <v>863536</v>
      </c>
      <c r="H148" s="383">
        <v>139.49</v>
      </c>
    </row>
    <row r="149" spans="1:9">
      <c r="A149" s="2" t="s">
        <v>672</v>
      </c>
      <c r="B149" s="379" t="s">
        <v>673</v>
      </c>
      <c r="C149" s="379" t="s">
        <v>4</v>
      </c>
      <c r="D149" s="379">
        <v>4526.57</v>
      </c>
      <c r="F149" s="383">
        <v>28021505.260000002</v>
      </c>
      <c r="H149" s="383">
        <v>4526.57</v>
      </c>
    </row>
    <row r="150" spans="1:9">
      <c r="A150" s="2" t="s">
        <v>569</v>
      </c>
      <c r="B150" s="379" t="s">
        <v>674</v>
      </c>
      <c r="C150" s="379" t="s">
        <v>4</v>
      </c>
      <c r="D150" s="379">
        <v>1028.77</v>
      </c>
      <c r="F150" s="383">
        <v>6368549.25</v>
      </c>
      <c r="H150" s="383">
        <v>1028.77</v>
      </c>
    </row>
    <row r="151" spans="1:9">
      <c r="A151" s="377" t="s">
        <v>1151</v>
      </c>
      <c r="B151" s="381" t="s">
        <v>887</v>
      </c>
      <c r="C151" s="381"/>
      <c r="D151" s="381"/>
      <c r="E151" s="381"/>
      <c r="F151" s="384">
        <v>862572796.69000006</v>
      </c>
      <c r="G151" s="384"/>
      <c r="H151" s="384">
        <v>139339.26999999999</v>
      </c>
      <c r="I151" s="384"/>
    </row>
    <row r="152" spans="1:9">
      <c r="A152" s="377" t="s">
        <v>1152</v>
      </c>
      <c r="B152" s="381" t="s">
        <v>1153</v>
      </c>
      <c r="C152" s="381"/>
      <c r="D152" s="381"/>
      <c r="E152" s="381"/>
      <c r="F152" s="384">
        <v>415328690.19</v>
      </c>
      <c r="G152" s="384"/>
      <c r="H152" s="384">
        <v>67091.839999999997</v>
      </c>
      <c r="I152" s="384"/>
    </row>
    <row r="153" spans="1:9">
      <c r="A153" s="2" t="s">
        <v>675</v>
      </c>
      <c r="B153" s="379" t="s">
        <v>676</v>
      </c>
      <c r="C153" s="379" t="s">
        <v>4</v>
      </c>
      <c r="D153" s="379">
        <v>2666.7</v>
      </c>
      <c r="F153" s="383">
        <v>16508073.01</v>
      </c>
      <c r="H153" s="383">
        <v>2666.7</v>
      </c>
    </row>
    <row r="154" spans="1:9">
      <c r="A154" s="2" t="s">
        <v>451</v>
      </c>
      <c r="B154" s="379" t="s">
        <v>452</v>
      </c>
      <c r="C154" s="379" t="s">
        <v>4</v>
      </c>
      <c r="D154" s="379">
        <v>16881.91</v>
      </c>
      <c r="F154" s="383">
        <v>104506619.76000001</v>
      </c>
      <c r="H154" s="383">
        <v>16881.91</v>
      </c>
    </row>
    <row r="155" spans="1:9">
      <c r="A155" s="2" t="s">
        <v>677</v>
      </c>
      <c r="B155" s="379" t="s">
        <v>678</v>
      </c>
      <c r="C155" s="379" t="s">
        <v>3</v>
      </c>
      <c r="F155" s="383">
        <v>294313997.42000002</v>
      </c>
      <c r="H155" s="383">
        <v>47543.23</v>
      </c>
    </row>
    <row r="156" spans="1:9">
      <c r="A156" s="377" t="s">
        <v>1395</v>
      </c>
      <c r="B156" s="381" t="s">
        <v>1396</v>
      </c>
      <c r="C156" s="381"/>
      <c r="D156" s="381"/>
      <c r="E156" s="381"/>
      <c r="F156" s="384">
        <v>78251880.319999993</v>
      </c>
      <c r="G156" s="384"/>
      <c r="H156" s="384">
        <v>12640.74</v>
      </c>
      <c r="I156" s="384"/>
    </row>
    <row r="157" spans="1:9">
      <c r="A157" s="2" t="s">
        <v>1397</v>
      </c>
      <c r="B157" s="379" t="s">
        <v>1398</v>
      </c>
      <c r="C157" s="379" t="s">
        <v>3</v>
      </c>
      <c r="F157" s="383">
        <v>78251880.319999993</v>
      </c>
      <c r="H157" s="383">
        <v>12640.74</v>
      </c>
    </row>
    <row r="158" spans="1:9">
      <c r="A158" s="377" t="s">
        <v>1154</v>
      </c>
      <c r="B158" s="381" t="s">
        <v>1155</v>
      </c>
      <c r="C158" s="381"/>
      <c r="D158" s="381"/>
      <c r="E158" s="381"/>
      <c r="F158" s="384">
        <v>368992226.18000001</v>
      </c>
      <c r="G158" s="384"/>
      <c r="H158" s="384">
        <v>59606.69</v>
      </c>
      <c r="I158" s="384"/>
    </row>
    <row r="159" spans="1:9">
      <c r="A159" s="2" t="s">
        <v>679</v>
      </c>
      <c r="B159" s="379" t="s">
        <v>680</v>
      </c>
      <c r="C159" s="379" t="s">
        <v>4</v>
      </c>
      <c r="D159" s="379">
        <v>49751.519999999997</v>
      </c>
      <c r="F159" s="383">
        <v>307984296.98000002</v>
      </c>
      <c r="H159" s="383">
        <v>49751.519999999997</v>
      </c>
    </row>
    <row r="160" spans="1:9">
      <c r="A160" s="2" t="s">
        <v>1050</v>
      </c>
      <c r="B160" s="379" t="s">
        <v>1399</v>
      </c>
      <c r="C160" s="379" t="s">
        <v>3</v>
      </c>
      <c r="F160" s="383">
        <v>61007929.200000003</v>
      </c>
      <c r="H160" s="383">
        <v>9855.17</v>
      </c>
    </row>
    <row r="161" spans="1:9">
      <c r="A161" s="377" t="s">
        <v>1156</v>
      </c>
      <c r="B161" s="381" t="s">
        <v>1157</v>
      </c>
      <c r="C161" s="381"/>
      <c r="D161" s="381"/>
      <c r="E161" s="381"/>
      <c r="F161" s="384">
        <v>283688617.48000002</v>
      </c>
      <c r="G161" s="384"/>
      <c r="H161" s="384">
        <v>45826.82</v>
      </c>
      <c r="I161" s="384"/>
    </row>
    <row r="162" spans="1:9">
      <c r="A162" s="377" t="s">
        <v>1158</v>
      </c>
      <c r="B162" s="381" t="s">
        <v>1159</v>
      </c>
      <c r="C162" s="381"/>
      <c r="D162" s="381"/>
      <c r="E162" s="381"/>
      <c r="F162" s="384">
        <v>283688617.48000002</v>
      </c>
      <c r="G162" s="384"/>
      <c r="H162" s="384">
        <v>45826.82</v>
      </c>
      <c r="I162" s="384"/>
    </row>
    <row r="163" spans="1:9">
      <c r="A163" s="2" t="s">
        <v>74</v>
      </c>
      <c r="B163" s="379" t="s">
        <v>75</v>
      </c>
      <c r="C163" s="379" t="s">
        <v>3</v>
      </c>
      <c r="F163" s="383">
        <v>283688617.48000002</v>
      </c>
      <c r="H163" s="383">
        <v>45826.82</v>
      </c>
    </row>
    <row r="164" spans="1:9">
      <c r="A164" s="377" t="s">
        <v>1160</v>
      </c>
      <c r="B164" s="381" t="s">
        <v>1161</v>
      </c>
      <c r="C164" s="381"/>
      <c r="D164" s="381"/>
      <c r="E164" s="381"/>
      <c r="F164" s="384">
        <v>15305</v>
      </c>
      <c r="G164" s="384"/>
      <c r="H164" s="384">
        <v>2.29</v>
      </c>
      <c r="I164" s="384"/>
    </row>
    <row r="165" spans="1:9">
      <c r="A165" s="377" t="s">
        <v>1162</v>
      </c>
      <c r="B165" s="381" t="s">
        <v>1163</v>
      </c>
      <c r="C165" s="381"/>
      <c r="D165" s="381"/>
      <c r="E165" s="381"/>
      <c r="F165" s="384">
        <v>15305</v>
      </c>
      <c r="G165" s="384"/>
      <c r="H165" s="384">
        <v>2.29</v>
      </c>
      <c r="I165" s="384"/>
    </row>
    <row r="166" spans="1:9">
      <c r="A166" s="377" t="s">
        <v>1164</v>
      </c>
      <c r="B166" s="381" t="s">
        <v>1165</v>
      </c>
      <c r="C166" s="381"/>
      <c r="D166" s="381"/>
      <c r="E166" s="381"/>
      <c r="F166" s="384">
        <v>-4554.62</v>
      </c>
      <c r="G166" s="384"/>
      <c r="H166" s="384">
        <v>-0.74</v>
      </c>
      <c r="I166" s="384"/>
    </row>
    <row r="167" spans="1:9">
      <c r="A167" s="2" t="s">
        <v>76</v>
      </c>
      <c r="B167" s="379" t="s">
        <v>77</v>
      </c>
      <c r="C167" s="379" t="s">
        <v>3</v>
      </c>
      <c r="F167" s="383">
        <v>-1664.26</v>
      </c>
      <c r="H167" s="383">
        <v>-0.27</v>
      </c>
    </row>
    <row r="168" spans="1:9">
      <c r="A168" s="2" t="s">
        <v>78</v>
      </c>
      <c r="B168" s="379" t="s">
        <v>79</v>
      </c>
      <c r="C168" s="379" t="s">
        <v>3</v>
      </c>
      <c r="F168" s="383">
        <v>-2890.36</v>
      </c>
      <c r="H168" s="383">
        <v>-0.47</v>
      </c>
    </row>
    <row r="169" spans="1:9">
      <c r="A169" s="377" t="s">
        <v>1400</v>
      </c>
      <c r="B169" s="381" t="s">
        <v>1401</v>
      </c>
      <c r="C169" s="381"/>
      <c r="D169" s="381"/>
      <c r="E169" s="381"/>
      <c r="F169" s="384">
        <v>19859.62</v>
      </c>
      <c r="G169" s="384"/>
      <c r="H169" s="384">
        <v>3.03</v>
      </c>
      <c r="I169" s="384"/>
    </row>
    <row r="170" spans="1:9">
      <c r="A170" s="2" t="s">
        <v>471</v>
      </c>
      <c r="B170" s="379" t="s">
        <v>472</v>
      </c>
      <c r="C170" s="379" t="s">
        <v>3</v>
      </c>
      <c r="F170" s="383">
        <v>18739.990000000002</v>
      </c>
      <c r="H170" s="383">
        <v>3.03</v>
      </c>
    </row>
    <row r="171" spans="1:9">
      <c r="A171" s="2" t="s">
        <v>80</v>
      </c>
      <c r="B171" s="379" t="s">
        <v>81</v>
      </c>
      <c r="C171" s="379" t="s">
        <v>4</v>
      </c>
      <c r="F171" s="383">
        <v>0.03</v>
      </c>
      <c r="H171" s="383">
        <v>0</v>
      </c>
    </row>
    <row r="172" spans="1:9">
      <c r="A172" s="2" t="s">
        <v>681</v>
      </c>
      <c r="B172" s="379" t="s">
        <v>682</v>
      </c>
      <c r="C172" s="379" t="s">
        <v>297</v>
      </c>
      <c r="F172" s="383">
        <v>222.52</v>
      </c>
      <c r="H172" s="383">
        <v>0</v>
      </c>
    </row>
    <row r="173" spans="1:9">
      <c r="A173" s="2" t="s">
        <v>969</v>
      </c>
      <c r="B173" s="379" t="s">
        <v>970</v>
      </c>
      <c r="C173" s="379" t="s">
        <v>184</v>
      </c>
      <c r="F173" s="383">
        <v>898.09</v>
      </c>
      <c r="H173" s="383">
        <v>0</v>
      </c>
    </row>
    <row r="174" spans="1:9">
      <c r="A174" s="2" t="s">
        <v>840</v>
      </c>
      <c r="B174" s="379" t="s">
        <v>841</v>
      </c>
      <c r="C174" s="379" t="s">
        <v>3</v>
      </c>
      <c r="F174" s="383">
        <v>-1.01</v>
      </c>
      <c r="H174" s="383">
        <v>0</v>
      </c>
    </row>
    <row r="175" spans="1:9">
      <c r="A175" s="377" t="s">
        <v>1166</v>
      </c>
      <c r="B175" s="381" t="s">
        <v>1167</v>
      </c>
      <c r="C175" s="381"/>
      <c r="D175" s="381"/>
      <c r="E175" s="381"/>
      <c r="F175" s="384">
        <v>371196205.95999998</v>
      </c>
      <c r="G175" s="384"/>
      <c r="H175" s="384">
        <v>59962.73</v>
      </c>
      <c r="I175" s="384"/>
    </row>
    <row r="176" spans="1:9">
      <c r="A176" s="377" t="s">
        <v>1168</v>
      </c>
      <c r="B176" s="381" t="s">
        <v>842</v>
      </c>
      <c r="C176" s="381"/>
      <c r="D176" s="381"/>
      <c r="E176" s="381"/>
      <c r="F176" s="384">
        <v>107909247</v>
      </c>
      <c r="G176" s="384"/>
      <c r="H176" s="384">
        <v>17431.580000000002</v>
      </c>
      <c r="I176" s="384"/>
    </row>
    <row r="177" spans="1:9">
      <c r="A177" s="2" t="s">
        <v>82</v>
      </c>
      <c r="B177" s="379" t="s">
        <v>83</v>
      </c>
      <c r="C177" s="379" t="s">
        <v>3</v>
      </c>
      <c r="F177" s="383">
        <v>26337</v>
      </c>
      <c r="H177" s="383">
        <v>4.25</v>
      </c>
    </row>
    <row r="178" spans="1:9">
      <c r="A178" s="2" t="s">
        <v>84</v>
      </c>
      <c r="B178" s="379" t="s">
        <v>842</v>
      </c>
      <c r="C178" s="379" t="s">
        <v>3</v>
      </c>
      <c r="F178" s="383">
        <v>64490517</v>
      </c>
      <c r="H178" s="383">
        <v>10417.74</v>
      </c>
    </row>
    <row r="179" spans="1:9">
      <c r="A179" s="2" t="s">
        <v>683</v>
      </c>
      <c r="B179" s="379" t="s">
        <v>684</v>
      </c>
      <c r="C179" s="379" t="s">
        <v>3</v>
      </c>
      <c r="F179" s="383">
        <v>2231971</v>
      </c>
      <c r="H179" s="383">
        <v>360.55</v>
      </c>
    </row>
    <row r="180" spans="1:9">
      <c r="A180" s="2" t="s">
        <v>87</v>
      </c>
      <c r="B180" s="379" t="s">
        <v>88</v>
      </c>
      <c r="C180" s="379" t="s">
        <v>3</v>
      </c>
      <c r="F180" s="383">
        <v>2365747</v>
      </c>
      <c r="H180" s="383">
        <v>382.16</v>
      </c>
    </row>
    <row r="181" spans="1:9">
      <c r="A181" s="2" t="s">
        <v>85</v>
      </c>
      <c r="B181" s="379" t="s">
        <v>86</v>
      </c>
      <c r="C181" s="379" t="s">
        <v>3</v>
      </c>
      <c r="F181" s="383">
        <v>353342</v>
      </c>
      <c r="H181" s="383">
        <v>57.08</v>
      </c>
    </row>
    <row r="182" spans="1:9">
      <c r="A182" s="2" t="s">
        <v>685</v>
      </c>
      <c r="B182" s="379" t="s">
        <v>686</v>
      </c>
      <c r="C182" s="379" t="s">
        <v>3</v>
      </c>
      <c r="F182" s="383">
        <v>819302</v>
      </c>
      <c r="H182" s="383">
        <v>132.35</v>
      </c>
    </row>
    <row r="183" spans="1:9">
      <c r="A183" s="2" t="s">
        <v>89</v>
      </c>
      <c r="B183" s="379" t="s">
        <v>90</v>
      </c>
      <c r="C183" s="379" t="s">
        <v>3</v>
      </c>
      <c r="F183" s="383">
        <v>27944744</v>
      </c>
      <c r="H183" s="383">
        <v>4514.17</v>
      </c>
    </row>
    <row r="184" spans="1:9">
      <c r="A184" s="2" t="s">
        <v>1020</v>
      </c>
      <c r="B184" s="379" t="s">
        <v>1021</v>
      </c>
      <c r="C184" s="379" t="s">
        <v>3</v>
      </c>
      <c r="F184" s="383">
        <v>5700000</v>
      </c>
      <c r="H184" s="383">
        <v>920.77</v>
      </c>
    </row>
    <row r="185" spans="1:9">
      <c r="A185" s="2" t="s">
        <v>687</v>
      </c>
      <c r="B185" s="379" t="s">
        <v>688</v>
      </c>
      <c r="C185" s="379" t="s">
        <v>3</v>
      </c>
      <c r="F185" s="383">
        <v>405442</v>
      </c>
      <c r="H185" s="383">
        <v>65.489999999999995</v>
      </c>
    </row>
    <row r="186" spans="1:9">
      <c r="A186" s="2" t="s">
        <v>571</v>
      </c>
      <c r="B186" s="379" t="s">
        <v>570</v>
      </c>
      <c r="C186" s="379" t="s">
        <v>3</v>
      </c>
      <c r="F186" s="383">
        <v>2002000</v>
      </c>
      <c r="H186" s="383">
        <v>323.39999999999998</v>
      </c>
    </row>
    <row r="187" spans="1:9">
      <c r="A187" s="2" t="s">
        <v>1402</v>
      </c>
      <c r="B187" s="379" t="s">
        <v>1403</v>
      </c>
      <c r="C187" s="379" t="s">
        <v>3</v>
      </c>
      <c r="F187" s="383">
        <v>1569845</v>
      </c>
      <c r="H187" s="383">
        <v>253.59</v>
      </c>
    </row>
    <row r="188" spans="1:9">
      <c r="A188" s="377" t="s">
        <v>1169</v>
      </c>
      <c r="B188" s="381" t="s">
        <v>1170</v>
      </c>
      <c r="C188" s="381"/>
      <c r="D188" s="381"/>
      <c r="E188" s="381"/>
      <c r="F188" s="384">
        <v>263286957.52000001</v>
      </c>
      <c r="G188" s="384"/>
      <c r="H188" s="384">
        <v>42531.15</v>
      </c>
      <c r="I188" s="384"/>
    </row>
    <row r="189" spans="1:9">
      <c r="A189" s="2" t="s">
        <v>94</v>
      </c>
      <c r="B189" s="379" t="s">
        <v>91</v>
      </c>
      <c r="C189" s="379" t="s">
        <v>4</v>
      </c>
      <c r="D189" s="379">
        <v>1372.53</v>
      </c>
      <c r="F189" s="383">
        <v>8496578.3399999999</v>
      </c>
      <c r="H189" s="383">
        <v>1372.53</v>
      </c>
    </row>
    <row r="190" spans="1:9">
      <c r="A190" s="2" t="s">
        <v>95</v>
      </c>
      <c r="B190" s="379" t="s">
        <v>92</v>
      </c>
      <c r="C190" s="379" t="s">
        <v>4</v>
      </c>
      <c r="D190" s="379">
        <v>6750</v>
      </c>
      <c r="F190" s="383">
        <v>41785537.5</v>
      </c>
      <c r="H190" s="383">
        <v>6750</v>
      </c>
    </row>
    <row r="191" spans="1:9">
      <c r="A191" s="2" t="s">
        <v>1404</v>
      </c>
      <c r="B191" s="379" t="s">
        <v>1405</v>
      </c>
      <c r="C191" s="379" t="s">
        <v>4</v>
      </c>
      <c r="D191" s="379">
        <v>-0.01</v>
      </c>
      <c r="F191" s="383">
        <v>-61.9</v>
      </c>
      <c r="H191" s="383">
        <v>-0.01</v>
      </c>
    </row>
    <row r="192" spans="1:9">
      <c r="A192" s="2" t="s">
        <v>689</v>
      </c>
      <c r="B192" s="379" t="s">
        <v>690</v>
      </c>
      <c r="C192" s="379" t="s">
        <v>4</v>
      </c>
      <c r="D192" s="379">
        <v>8800</v>
      </c>
      <c r="F192" s="383">
        <v>54475960</v>
      </c>
      <c r="H192" s="383">
        <v>8800</v>
      </c>
    </row>
    <row r="193" spans="1:9">
      <c r="A193" s="2" t="s">
        <v>1406</v>
      </c>
      <c r="B193" s="379" t="s">
        <v>1407</v>
      </c>
      <c r="C193" s="379" t="s">
        <v>4</v>
      </c>
      <c r="D193" s="379">
        <v>1346.1</v>
      </c>
      <c r="F193" s="383">
        <v>8332964.7400000002</v>
      </c>
      <c r="H193" s="383">
        <v>1346.1</v>
      </c>
    </row>
    <row r="194" spans="1:9">
      <c r="A194" s="2" t="s">
        <v>691</v>
      </c>
      <c r="B194" s="379" t="s">
        <v>692</v>
      </c>
      <c r="C194" s="379" t="s">
        <v>4</v>
      </c>
      <c r="D194" s="379">
        <v>7700</v>
      </c>
      <c r="F194" s="383">
        <v>47666465</v>
      </c>
      <c r="H194" s="383">
        <v>7700</v>
      </c>
    </row>
    <row r="195" spans="1:9">
      <c r="A195" s="2" t="s">
        <v>693</v>
      </c>
      <c r="B195" s="379" t="s">
        <v>694</v>
      </c>
      <c r="C195" s="379" t="s">
        <v>4</v>
      </c>
      <c r="D195" s="379">
        <v>11765.83</v>
      </c>
      <c r="F195" s="383">
        <v>72835782.319999993</v>
      </c>
      <c r="H195" s="383">
        <v>11765.83</v>
      </c>
    </row>
    <row r="196" spans="1:9">
      <c r="A196" s="2" t="s">
        <v>96</v>
      </c>
      <c r="B196" s="379" t="s">
        <v>93</v>
      </c>
      <c r="C196" s="379" t="s">
        <v>4</v>
      </c>
      <c r="D196" s="379">
        <v>4796.7</v>
      </c>
      <c r="F196" s="383">
        <v>29693731.52</v>
      </c>
      <c r="H196" s="383">
        <v>4796.7</v>
      </c>
    </row>
    <row r="197" spans="1:9">
      <c r="A197" s="2" t="s">
        <v>1022</v>
      </c>
      <c r="B197" s="379" t="s">
        <v>452</v>
      </c>
      <c r="C197" s="379" t="s">
        <v>3</v>
      </c>
      <c r="F197" s="383">
        <v>1.44</v>
      </c>
      <c r="H197" s="383">
        <v>0</v>
      </c>
    </row>
    <row r="198" spans="1:9">
      <c r="A198" s="377" t="s">
        <v>97</v>
      </c>
      <c r="B198" s="381" t="s">
        <v>1171</v>
      </c>
      <c r="C198" s="381"/>
      <c r="D198" s="381"/>
      <c r="E198" s="381"/>
      <c r="F198" s="384">
        <v>5376873523.6400003</v>
      </c>
      <c r="G198" s="384"/>
      <c r="H198" s="384">
        <v>868575.56</v>
      </c>
      <c r="I198" s="384"/>
    </row>
    <row r="199" spans="1:9">
      <c r="A199" s="377" t="s">
        <v>1172</v>
      </c>
      <c r="B199" s="381" t="s">
        <v>1173</v>
      </c>
      <c r="C199" s="381"/>
      <c r="D199" s="381"/>
      <c r="E199" s="381"/>
      <c r="F199" s="384">
        <v>5164876638.1099997</v>
      </c>
      <c r="G199" s="384"/>
      <c r="H199" s="384">
        <v>834329.76</v>
      </c>
      <c r="I199" s="384"/>
    </row>
    <row r="200" spans="1:9">
      <c r="A200" s="2" t="s">
        <v>99</v>
      </c>
      <c r="B200" s="379" t="s">
        <v>98</v>
      </c>
      <c r="C200" s="379" t="s">
        <v>3</v>
      </c>
      <c r="F200" s="385">
        <v>4724000000</v>
      </c>
      <c r="H200" s="383">
        <v>763110.92</v>
      </c>
    </row>
    <row r="201" spans="1:9">
      <c r="A201" s="377" t="s">
        <v>1174</v>
      </c>
      <c r="B201" s="381" t="s">
        <v>1175</v>
      </c>
      <c r="C201" s="381"/>
      <c r="D201" s="381"/>
      <c r="E201" s="381"/>
      <c r="F201" s="384">
        <v>57500.11</v>
      </c>
      <c r="G201" s="384"/>
      <c r="H201" s="384">
        <v>9.2899999999999991</v>
      </c>
      <c r="I201" s="384"/>
    </row>
    <row r="202" spans="1:9">
      <c r="A202" s="2" t="s">
        <v>100</v>
      </c>
      <c r="B202" s="379" t="s">
        <v>101</v>
      </c>
      <c r="C202" s="379" t="s">
        <v>3</v>
      </c>
      <c r="F202" s="383">
        <v>57500.11</v>
      </c>
      <c r="H202" s="383">
        <v>9.2899999999999991</v>
      </c>
    </row>
    <row r="203" spans="1:9">
      <c r="A203" s="377" t="s">
        <v>1408</v>
      </c>
      <c r="B203" s="381" t="s">
        <v>1409</v>
      </c>
      <c r="C203" s="381"/>
      <c r="D203" s="381"/>
      <c r="E203" s="381"/>
      <c r="F203" s="384">
        <v>440819138</v>
      </c>
      <c r="G203" s="384"/>
      <c r="H203" s="384">
        <v>71209.55</v>
      </c>
      <c r="I203" s="384"/>
    </row>
    <row r="204" spans="1:9">
      <c r="A204" s="2" t="s">
        <v>1410</v>
      </c>
      <c r="B204" s="379" t="s">
        <v>1409</v>
      </c>
      <c r="C204" s="379" t="s">
        <v>3</v>
      </c>
      <c r="F204" s="383">
        <v>440819138</v>
      </c>
      <c r="H204" s="383">
        <v>71209.55</v>
      </c>
    </row>
    <row r="205" spans="1:9">
      <c r="A205" s="377" t="s">
        <v>1176</v>
      </c>
      <c r="B205" s="381" t="s">
        <v>1177</v>
      </c>
      <c r="C205" s="381"/>
      <c r="D205" s="381"/>
      <c r="E205" s="381"/>
      <c r="F205" s="384">
        <v>212651711</v>
      </c>
      <c r="G205" s="384"/>
      <c r="H205" s="384">
        <v>34351.58</v>
      </c>
      <c r="I205" s="384"/>
    </row>
    <row r="206" spans="1:9">
      <c r="A206" s="2" t="s">
        <v>103</v>
      </c>
      <c r="B206" s="379" t="s">
        <v>102</v>
      </c>
      <c r="C206" s="379" t="s">
        <v>3</v>
      </c>
      <c r="F206" s="383">
        <v>32151128</v>
      </c>
      <c r="H206" s="383">
        <v>5193.67</v>
      </c>
    </row>
    <row r="207" spans="1:9">
      <c r="A207" s="2" t="s">
        <v>104</v>
      </c>
      <c r="B207" s="379" t="s">
        <v>105</v>
      </c>
      <c r="C207" s="379" t="s">
        <v>3</v>
      </c>
      <c r="F207" s="383">
        <v>180500583</v>
      </c>
      <c r="H207" s="383">
        <v>29157.91</v>
      </c>
    </row>
    <row r="208" spans="1:9">
      <c r="A208" s="377" t="s">
        <v>1178</v>
      </c>
      <c r="B208" s="381" t="s">
        <v>748</v>
      </c>
      <c r="C208" s="381"/>
      <c r="D208" s="381"/>
      <c r="E208" s="381"/>
      <c r="F208" s="384">
        <v>-654825.47</v>
      </c>
      <c r="G208" s="384"/>
      <c r="H208" s="384">
        <v>-105.78</v>
      </c>
      <c r="I208" s="384"/>
    </row>
    <row r="209" spans="1:9">
      <c r="A209" s="2" t="s">
        <v>107</v>
      </c>
      <c r="B209" s="379" t="s">
        <v>106</v>
      </c>
      <c r="C209" s="379" t="s">
        <v>3</v>
      </c>
      <c r="F209" s="383">
        <v>-654822.68999999994</v>
      </c>
      <c r="H209" s="383">
        <v>-105.78</v>
      </c>
    </row>
    <row r="210" spans="1:9">
      <c r="A210" s="2" t="s">
        <v>695</v>
      </c>
      <c r="B210" s="379" t="s">
        <v>362</v>
      </c>
      <c r="C210" s="379" t="s">
        <v>3</v>
      </c>
      <c r="F210" s="383">
        <v>-2.78</v>
      </c>
      <c r="H210" s="383">
        <v>0</v>
      </c>
    </row>
    <row r="211" spans="1:9">
      <c r="A211" s="377" t="s">
        <v>108</v>
      </c>
      <c r="B211" s="381" t="s">
        <v>1179</v>
      </c>
      <c r="C211" s="381"/>
      <c r="D211" s="381"/>
      <c r="E211" s="381"/>
      <c r="F211" s="384">
        <v>15366459714.02</v>
      </c>
      <c r="G211" s="384"/>
      <c r="H211" s="384">
        <v>2482562.89</v>
      </c>
      <c r="I211" s="384"/>
    </row>
    <row r="212" spans="1:9">
      <c r="A212" s="377" t="s">
        <v>1180</v>
      </c>
      <c r="B212" s="381" t="s">
        <v>1181</v>
      </c>
      <c r="C212" s="381"/>
      <c r="D212" s="381"/>
      <c r="E212" s="381"/>
      <c r="F212" s="384">
        <v>15366459714.02</v>
      </c>
      <c r="G212" s="384"/>
      <c r="H212" s="384">
        <v>2482562.89</v>
      </c>
      <c r="I212" s="384"/>
    </row>
    <row r="213" spans="1:9">
      <c r="A213" s="377" t="s">
        <v>1182</v>
      </c>
      <c r="B213" s="381" t="s">
        <v>1183</v>
      </c>
      <c r="C213" s="381"/>
      <c r="D213" s="381"/>
      <c r="E213" s="381"/>
      <c r="F213" s="384">
        <v>4644854400.1300001</v>
      </c>
      <c r="G213" s="384"/>
      <c r="H213" s="384">
        <v>750610.13</v>
      </c>
      <c r="I213" s="384"/>
    </row>
    <row r="214" spans="1:9">
      <c r="A214" s="377" t="s">
        <v>1184</v>
      </c>
      <c r="B214" s="381" t="s">
        <v>1185</v>
      </c>
      <c r="C214" s="381"/>
      <c r="D214" s="381"/>
      <c r="E214" s="381"/>
      <c r="F214" s="384">
        <v>4644854400.1300001</v>
      </c>
      <c r="G214" s="384"/>
      <c r="H214" s="384">
        <v>750610.13</v>
      </c>
      <c r="I214" s="384"/>
    </row>
    <row r="215" spans="1:9">
      <c r="A215" s="377" t="s">
        <v>1186</v>
      </c>
      <c r="B215" s="381" t="s">
        <v>1187</v>
      </c>
      <c r="C215" s="381"/>
      <c r="D215" s="381"/>
      <c r="E215" s="381"/>
      <c r="F215" s="384">
        <v>2078684215.3800001</v>
      </c>
      <c r="G215" s="384"/>
      <c r="H215" s="384">
        <v>335802.26</v>
      </c>
      <c r="I215" s="384"/>
    </row>
    <row r="216" spans="1:9">
      <c r="A216" s="377" t="s">
        <v>1188</v>
      </c>
      <c r="B216" s="381" t="s">
        <v>1189</v>
      </c>
      <c r="C216" s="381"/>
      <c r="D216" s="381"/>
      <c r="E216" s="381"/>
      <c r="F216" s="384">
        <v>730585188.01999998</v>
      </c>
      <c r="G216" s="384"/>
      <c r="H216" s="384">
        <v>118034.42</v>
      </c>
      <c r="I216" s="384"/>
    </row>
    <row r="217" spans="1:9">
      <c r="A217" s="2" t="s">
        <v>696</v>
      </c>
      <c r="B217" s="379" t="s">
        <v>697</v>
      </c>
      <c r="C217" s="379" t="s">
        <v>4</v>
      </c>
      <c r="D217" s="379">
        <v>110506.43</v>
      </c>
      <c r="F217" s="383">
        <v>688553177.21000004</v>
      </c>
      <c r="H217" s="383">
        <v>111228.29</v>
      </c>
    </row>
    <row r="218" spans="1:9">
      <c r="A218" s="2" t="s">
        <v>698</v>
      </c>
      <c r="B218" s="379" t="s">
        <v>699</v>
      </c>
      <c r="C218" s="379" t="s">
        <v>297</v>
      </c>
      <c r="D218" s="379">
        <v>2541.23</v>
      </c>
      <c r="F218" s="383">
        <v>17710367.899999999</v>
      </c>
      <c r="H218" s="383">
        <v>2877.23</v>
      </c>
    </row>
    <row r="219" spans="1:9">
      <c r="A219" s="2" t="s">
        <v>700</v>
      </c>
      <c r="B219" s="379" t="s">
        <v>701</v>
      </c>
      <c r="C219" s="379" t="s">
        <v>3</v>
      </c>
      <c r="F219" s="383">
        <v>24321642.91</v>
      </c>
      <c r="H219" s="383">
        <v>3928.9</v>
      </c>
    </row>
    <row r="220" spans="1:9">
      <c r="A220" s="377" t="s">
        <v>1190</v>
      </c>
      <c r="B220" s="381" t="s">
        <v>1191</v>
      </c>
      <c r="C220" s="381"/>
      <c r="D220" s="381"/>
      <c r="E220" s="381"/>
      <c r="F220" s="384">
        <v>1348099027.3599999</v>
      </c>
      <c r="G220" s="384"/>
      <c r="H220" s="384">
        <v>217767.84</v>
      </c>
      <c r="I220" s="384"/>
    </row>
    <row r="221" spans="1:9">
      <c r="A221" s="2" t="s">
        <v>115</v>
      </c>
      <c r="B221" s="379" t="s">
        <v>109</v>
      </c>
      <c r="C221" s="379" t="s">
        <v>4</v>
      </c>
      <c r="D221" s="379">
        <v>173373.12</v>
      </c>
      <c r="F221" s="383">
        <v>1065044576.34</v>
      </c>
      <c r="H221" s="383">
        <v>172046.39</v>
      </c>
    </row>
    <row r="222" spans="1:9">
      <c r="A222" s="2" t="s">
        <v>116</v>
      </c>
      <c r="B222" s="379" t="s">
        <v>110</v>
      </c>
      <c r="C222" s="379" t="s">
        <v>3</v>
      </c>
      <c r="F222" s="383">
        <v>88991888</v>
      </c>
      <c r="H222" s="383">
        <v>14375.67</v>
      </c>
    </row>
    <row r="223" spans="1:9">
      <c r="A223" s="2" t="s">
        <v>111</v>
      </c>
      <c r="B223" s="379" t="s">
        <v>112</v>
      </c>
      <c r="C223" s="379" t="s">
        <v>3</v>
      </c>
      <c r="F223" s="383">
        <v>1500000</v>
      </c>
      <c r="H223" s="383">
        <v>242.31</v>
      </c>
    </row>
    <row r="224" spans="1:9">
      <c r="A224" s="2" t="s">
        <v>113</v>
      </c>
      <c r="B224" s="379" t="s">
        <v>114</v>
      </c>
      <c r="C224" s="379" t="s">
        <v>4</v>
      </c>
      <c r="D224" s="379">
        <v>30750</v>
      </c>
      <c r="F224" s="383">
        <v>191089130.02000001</v>
      </c>
      <c r="H224" s="383">
        <v>30868.37</v>
      </c>
    </row>
    <row r="225" spans="1:9">
      <c r="A225" s="2" t="s">
        <v>1411</v>
      </c>
      <c r="B225" s="379" t="s">
        <v>1412</v>
      </c>
      <c r="C225" s="379" t="s">
        <v>184</v>
      </c>
      <c r="D225" s="379">
        <v>10563</v>
      </c>
      <c r="F225" s="383">
        <v>1473433</v>
      </c>
      <c r="H225" s="383">
        <v>235.1</v>
      </c>
    </row>
    <row r="226" spans="1:9">
      <c r="A226" s="377" t="s">
        <v>1192</v>
      </c>
      <c r="B226" s="381" t="s">
        <v>1185</v>
      </c>
      <c r="C226" s="381"/>
      <c r="D226" s="381"/>
      <c r="E226" s="381"/>
      <c r="F226" s="384">
        <v>2566170184.75</v>
      </c>
      <c r="G226" s="384"/>
      <c r="H226" s="384">
        <v>414807.87</v>
      </c>
      <c r="I226" s="384"/>
    </row>
    <row r="227" spans="1:9">
      <c r="A227" s="377" t="s">
        <v>1193</v>
      </c>
      <c r="B227" s="381" t="s">
        <v>1189</v>
      </c>
      <c r="C227" s="381"/>
      <c r="D227" s="381"/>
      <c r="E227" s="381"/>
      <c r="F227" s="384">
        <v>-5865599.0599999996</v>
      </c>
      <c r="G227" s="384"/>
      <c r="H227" s="384">
        <v>-947.52</v>
      </c>
      <c r="I227" s="384"/>
    </row>
    <row r="228" spans="1:9">
      <c r="A228" s="2" t="s">
        <v>1023</v>
      </c>
      <c r="B228" s="379" t="s">
        <v>1024</v>
      </c>
      <c r="C228" s="379" t="s">
        <v>4</v>
      </c>
      <c r="D228" s="379">
        <v>-936</v>
      </c>
      <c r="F228" s="383">
        <v>-5865599.0599999996</v>
      </c>
      <c r="H228" s="383">
        <v>-947.52</v>
      </c>
    </row>
    <row r="229" spans="1:9">
      <c r="A229" s="377" t="s">
        <v>1194</v>
      </c>
      <c r="B229" s="381" t="s">
        <v>1195</v>
      </c>
      <c r="C229" s="381"/>
      <c r="D229" s="381"/>
      <c r="E229" s="381"/>
      <c r="F229" s="384">
        <v>19966108.100000001</v>
      </c>
      <c r="G229" s="384"/>
      <c r="H229" s="384">
        <v>3496.24</v>
      </c>
      <c r="I229" s="384"/>
    </row>
    <row r="230" spans="1:9">
      <c r="A230" s="2" t="s">
        <v>117</v>
      </c>
      <c r="B230" s="379" t="s">
        <v>118</v>
      </c>
      <c r="C230" s="379" t="s">
        <v>4</v>
      </c>
      <c r="D230" s="379">
        <v>2941.14</v>
      </c>
      <c r="F230" s="383">
        <v>18206422.370000001</v>
      </c>
      <c r="H230" s="383">
        <v>2941.05</v>
      </c>
    </row>
    <row r="231" spans="1:9">
      <c r="A231" s="2" t="s">
        <v>971</v>
      </c>
      <c r="B231" s="379" t="s">
        <v>972</v>
      </c>
      <c r="C231" s="379" t="s">
        <v>184</v>
      </c>
      <c r="D231" s="379">
        <v>277.56</v>
      </c>
      <c r="F231" s="383">
        <v>41017.97</v>
      </c>
      <c r="H231" s="383">
        <v>277.56</v>
      </c>
    </row>
    <row r="232" spans="1:9">
      <c r="A232" s="2" t="s">
        <v>119</v>
      </c>
      <c r="B232" s="379" t="s">
        <v>120</v>
      </c>
      <c r="C232" s="379" t="s">
        <v>3</v>
      </c>
      <c r="F232" s="383">
        <v>1718667.76</v>
      </c>
      <c r="H232" s="383">
        <v>277.63</v>
      </c>
    </row>
    <row r="233" spans="1:9">
      <c r="A233" s="377" t="s">
        <v>1196</v>
      </c>
      <c r="B233" s="381" t="s">
        <v>974</v>
      </c>
      <c r="C233" s="381"/>
      <c r="D233" s="381"/>
      <c r="E233" s="381"/>
      <c r="F233" s="384">
        <v>822092317.30999994</v>
      </c>
      <c r="G233" s="384"/>
      <c r="H233" s="384">
        <v>132800.09</v>
      </c>
      <c r="I233" s="384"/>
    </row>
    <row r="234" spans="1:9">
      <c r="A234" s="2" t="s">
        <v>973</v>
      </c>
      <c r="B234" s="379" t="s">
        <v>974</v>
      </c>
      <c r="C234" s="379" t="s">
        <v>4</v>
      </c>
      <c r="D234" s="379">
        <v>133701.85999999999</v>
      </c>
      <c r="F234" s="383">
        <v>822092317.30999994</v>
      </c>
      <c r="H234" s="383">
        <v>132800.09</v>
      </c>
    </row>
    <row r="235" spans="1:9">
      <c r="A235" s="377" t="s">
        <v>1197</v>
      </c>
      <c r="B235" s="381" t="s">
        <v>1198</v>
      </c>
      <c r="C235" s="381"/>
      <c r="D235" s="381"/>
      <c r="E235" s="381"/>
      <c r="F235" s="384">
        <v>1729977358.4000001</v>
      </c>
      <c r="G235" s="384"/>
      <c r="H235" s="384">
        <v>279459.06</v>
      </c>
      <c r="I235" s="384"/>
    </row>
    <row r="236" spans="1:9">
      <c r="A236" s="2" t="s">
        <v>573</v>
      </c>
      <c r="B236" s="379" t="s">
        <v>572</v>
      </c>
      <c r="C236" s="379" t="s">
        <v>3</v>
      </c>
      <c r="F236" s="383">
        <v>-230426</v>
      </c>
      <c r="H236" s="383">
        <v>-37.22</v>
      </c>
    </row>
    <row r="237" spans="1:9">
      <c r="A237" s="2" t="s">
        <v>843</v>
      </c>
      <c r="B237" s="379" t="s">
        <v>844</v>
      </c>
      <c r="C237" s="379" t="s">
        <v>4</v>
      </c>
      <c r="D237" s="379">
        <v>85918</v>
      </c>
      <c r="F237" s="383">
        <v>537205377.89999998</v>
      </c>
      <c r="H237" s="383">
        <v>86779.7</v>
      </c>
    </row>
    <row r="238" spans="1:9">
      <c r="A238" s="2" t="s">
        <v>845</v>
      </c>
      <c r="B238" s="379" t="s">
        <v>846</v>
      </c>
      <c r="C238" s="379" t="s">
        <v>4</v>
      </c>
      <c r="D238" s="379">
        <v>83896.99</v>
      </c>
      <c r="F238" s="383">
        <v>525961463.60000002</v>
      </c>
      <c r="H238" s="383">
        <v>84963.37</v>
      </c>
    </row>
    <row r="239" spans="1:9">
      <c r="A239" s="2" t="s">
        <v>847</v>
      </c>
      <c r="B239" s="379" t="s">
        <v>848</v>
      </c>
      <c r="C239" s="379" t="s">
        <v>3</v>
      </c>
      <c r="F239" s="383">
        <v>266672500.05000001</v>
      </c>
      <c r="H239" s="383">
        <v>43078.05</v>
      </c>
    </row>
    <row r="240" spans="1:9">
      <c r="A240" s="2" t="s">
        <v>849</v>
      </c>
      <c r="B240" s="379" t="s">
        <v>850</v>
      </c>
      <c r="C240" s="379" t="s">
        <v>3</v>
      </c>
      <c r="F240" s="383">
        <v>181472500.06</v>
      </c>
      <c r="H240" s="383">
        <v>29314.91</v>
      </c>
    </row>
    <row r="241" spans="1:9">
      <c r="A241" s="2" t="s">
        <v>1025</v>
      </c>
      <c r="B241" s="379" t="s">
        <v>1026</v>
      </c>
      <c r="C241" s="379" t="s">
        <v>3</v>
      </c>
      <c r="F241" s="383">
        <v>93187014.819999993</v>
      </c>
      <c r="H241" s="383">
        <v>15053.35</v>
      </c>
    </row>
    <row r="242" spans="1:9">
      <c r="A242" s="2" t="s">
        <v>1027</v>
      </c>
      <c r="B242" s="379" t="s">
        <v>1028</v>
      </c>
      <c r="C242" s="379" t="s">
        <v>4</v>
      </c>
      <c r="D242" s="379">
        <v>20267.32</v>
      </c>
      <c r="F242" s="383">
        <v>125708927.97</v>
      </c>
      <c r="H242" s="383">
        <v>20306.91</v>
      </c>
    </row>
    <row r="243" spans="1:9">
      <c r="A243" s="377" t="s">
        <v>1199</v>
      </c>
      <c r="B243" s="381" t="s">
        <v>1200</v>
      </c>
      <c r="C243" s="381"/>
      <c r="D243" s="381"/>
      <c r="E243" s="381"/>
      <c r="F243" s="384">
        <v>7582119533.0900002</v>
      </c>
      <c r="G243" s="384"/>
      <c r="H243" s="384">
        <v>1224825.57</v>
      </c>
      <c r="I243" s="384"/>
    </row>
    <row r="244" spans="1:9">
      <c r="A244" s="377" t="s">
        <v>1201</v>
      </c>
      <c r="B244" s="381" t="s">
        <v>1202</v>
      </c>
      <c r="C244" s="381"/>
      <c r="D244" s="381"/>
      <c r="E244" s="381"/>
      <c r="F244" s="384">
        <v>121323240.70999999</v>
      </c>
      <c r="G244" s="384"/>
      <c r="H244" s="384">
        <v>19598.439999999999</v>
      </c>
      <c r="I244" s="384"/>
    </row>
    <row r="245" spans="1:9">
      <c r="A245" s="377" t="s">
        <v>1203</v>
      </c>
      <c r="B245" s="381" t="s">
        <v>1204</v>
      </c>
      <c r="C245" s="381"/>
      <c r="D245" s="381"/>
      <c r="E245" s="381"/>
      <c r="F245" s="384">
        <v>121323240.70999999</v>
      </c>
      <c r="G245" s="384"/>
      <c r="H245" s="384">
        <v>19598.439999999999</v>
      </c>
      <c r="I245" s="384"/>
    </row>
    <row r="246" spans="1:9">
      <c r="A246" s="2" t="s">
        <v>121</v>
      </c>
      <c r="B246" s="379" t="s">
        <v>122</v>
      </c>
      <c r="C246" s="379" t="s">
        <v>3</v>
      </c>
      <c r="F246" s="383">
        <v>8077354.7599999998</v>
      </c>
      <c r="H246" s="383">
        <v>1304.81</v>
      </c>
    </row>
    <row r="247" spans="1:9">
      <c r="A247" s="2" t="s">
        <v>125</v>
      </c>
      <c r="B247" s="379" t="s">
        <v>126</v>
      </c>
      <c r="C247" s="379" t="s">
        <v>4</v>
      </c>
      <c r="D247" s="379">
        <v>5573.82</v>
      </c>
      <c r="F247" s="383">
        <v>33932786.359999999</v>
      </c>
      <c r="H247" s="383">
        <v>5481.47</v>
      </c>
    </row>
    <row r="248" spans="1:9">
      <c r="A248" s="2" t="s">
        <v>391</v>
      </c>
      <c r="B248" s="379" t="s">
        <v>390</v>
      </c>
      <c r="C248" s="379" t="s">
        <v>3</v>
      </c>
      <c r="F248" s="383">
        <v>2258976.2999999998</v>
      </c>
      <c r="H248" s="383">
        <v>364.91</v>
      </c>
    </row>
    <row r="249" spans="1:9">
      <c r="A249" s="2" t="s">
        <v>1413</v>
      </c>
      <c r="B249" s="379" t="s">
        <v>1414</v>
      </c>
      <c r="C249" s="379" t="s">
        <v>3</v>
      </c>
      <c r="F249" s="383">
        <v>6610012</v>
      </c>
      <c r="H249" s="383">
        <v>1067.78</v>
      </c>
    </row>
    <row r="250" spans="1:9">
      <c r="A250" s="2" t="s">
        <v>1415</v>
      </c>
      <c r="B250" s="379" t="s">
        <v>1416</v>
      </c>
      <c r="C250" s="379" t="s">
        <v>4</v>
      </c>
      <c r="D250" s="379">
        <v>11362.21</v>
      </c>
      <c r="F250" s="383">
        <v>70444111.290000007</v>
      </c>
      <c r="H250" s="383">
        <v>11379.48</v>
      </c>
    </row>
    <row r="251" spans="1:9">
      <c r="A251" s="377" t="s">
        <v>1205</v>
      </c>
      <c r="B251" s="381" t="s">
        <v>1206</v>
      </c>
      <c r="C251" s="381"/>
      <c r="D251" s="381"/>
      <c r="E251" s="381"/>
      <c r="F251" s="384">
        <v>3400899368.1500001</v>
      </c>
      <c r="G251" s="384"/>
      <c r="H251" s="384">
        <v>549378.38</v>
      </c>
      <c r="I251" s="384"/>
    </row>
    <row r="252" spans="1:9">
      <c r="A252" s="2" t="s">
        <v>123</v>
      </c>
      <c r="B252" s="379" t="s">
        <v>124</v>
      </c>
      <c r="C252" s="379" t="s">
        <v>3</v>
      </c>
      <c r="F252" s="383">
        <v>2715116214.3699999</v>
      </c>
      <c r="H252" s="383">
        <v>438597.55</v>
      </c>
    </row>
    <row r="253" spans="1:9">
      <c r="A253" s="2" t="s">
        <v>127</v>
      </c>
      <c r="B253" s="379" t="s">
        <v>128</v>
      </c>
      <c r="C253" s="379" t="s">
        <v>3</v>
      </c>
      <c r="F253" s="383">
        <v>685783153.77999997</v>
      </c>
      <c r="H253" s="383">
        <v>110780.82</v>
      </c>
    </row>
    <row r="254" spans="1:9">
      <c r="A254" s="377" t="s">
        <v>1207</v>
      </c>
      <c r="B254" s="381" t="s">
        <v>1208</v>
      </c>
      <c r="C254" s="381"/>
      <c r="D254" s="381"/>
      <c r="E254" s="381"/>
      <c r="F254" s="384">
        <v>4059896924.23</v>
      </c>
      <c r="G254" s="384"/>
      <c r="H254" s="384">
        <v>655848.75</v>
      </c>
      <c r="I254" s="384"/>
    </row>
    <row r="255" spans="1:9">
      <c r="A255" s="377" t="s">
        <v>1209</v>
      </c>
      <c r="B255" s="381" t="s">
        <v>1210</v>
      </c>
      <c r="C255" s="381"/>
      <c r="D255" s="381"/>
      <c r="E255" s="381"/>
      <c r="F255" s="384">
        <v>1034162061.7</v>
      </c>
      <c r="G255" s="384"/>
      <c r="H255" s="384">
        <v>167057.65</v>
      </c>
      <c r="I255" s="384"/>
    </row>
    <row r="256" spans="1:9">
      <c r="A256" s="2" t="s">
        <v>132</v>
      </c>
      <c r="B256" s="379" t="s">
        <v>130</v>
      </c>
      <c r="C256" s="379" t="s">
        <v>3</v>
      </c>
      <c r="F256" s="383">
        <v>-99323002964.75</v>
      </c>
      <c r="H256" s="383">
        <v>-16044552.98</v>
      </c>
    </row>
    <row r="257" spans="1:9">
      <c r="A257" s="2" t="s">
        <v>133</v>
      </c>
      <c r="B257" s="379" t="s">
        <v>131</v>
      </c>
      <c r="C257" s="379" t="s">
        <v>3</v>
      </c>
      <c r="F257" s="383">
        <v>100357164976.45</v>
      </c>
      <c r="H257" s="383">
        <v>16211610.619999999</v>
      </c>
    </row>
    <row r="258" spans="1:9">
      <c r="A258" s="2" t="s">
        <v>134</v>
      </c>
      <c r="B258" s="379" t="s">
        <v>135</v>
      </c>
      <c r="C258" s="379" t="s">
        <v>3</v>
      </c>
      <c r="F258" s="383">
        <v>50</v>
      </c>
      <c r="H258" s="383">
        <v>0.01</v>
      </c>
    </row>
    <row r="259" spans="1:9">
      <c r="A259" s="377" t="s">
        <v>1211</v>
      </c>
      <c r="B259" s="381" t="s">
        <v>1212</v>
      </c>
      <c r="C259" s="381"/>
      <c r="D259" s="381"/>
      <c r="E259" s="381"/>
      <c r="F259" s="384">
        <v>3021119294.3299999</v>
      </c>
      <c r="G259" s="384"/>
      <c r="H259" s="384">
        <v>488029.03</v>
      </c>
      <c r="I259" s="384"/>
    </row>
    <row r="260" spans="1:9">
      <c r="A260" s="2" t="s">
        <v>136</v>
      </c>
      <c r="B260" s="379" t="s">
        <v>130</v>
      </c>
      <c r="C260" s="379" t="s">
        <v>4</v>
      </c>
      <c r="D260" s="379">
        <v>-86684675.569999993</v>
      </c>
      <c r="F260" s="383">
        <v>-534817212276.21997</v>
      </c>
      <c r="H260" s="383">
        <v>-86393915.189999998</v>
      </c>
    </row>
    <row r="261" spans="1:9">
      <c r="A261" s="2" t="s">
        <v>137</v>
      </c>
      <c r="B261" s="379" t="s">
        <v>131</v>
      </c>
      <c r="C261" s="379" t="s">
        <v>4</v>
      </c>
      <c r="D261" s="379">
        <v>87176024.340000004</v>
      </c>
      <c r="F261" s="383">
        <v>537838331570.54999</v>
      </c>
      <c r="H261" s="383">
        <v>86881944.219999999</v>
      </c>
    </row>
    <row r="262" spans="1:9">
      <c r="A262" s="377" t="s">
        <v>1213</v>
      </c>
      <c r="B262" s="381" t="s">
        <v>1214</v>
      </c>
      <c r="C262" s="381"/>
      <c r="D262" s="381"/>
      <c r="E262" s="381"/>
      <c r="F262" s="384">
        <v>4615568.2</v>
      </c>
      <c r="G262" s="384"/>
      <c r="H262" s="384">
        <v>762.07</v>
      </c>
      <c r="I262" s="384"/>
    </row>
    <row r="263" spans="1:9">
      <c r="A263" s="2" t="s">
        <v>392</v>
      </c>
      <c r="B263" s="379" t="s">
        <v>130</v>
      </c>
      <c r="C263" s="379" t="s">
        <v>297</v>
      </c>
      <c r="D263" s="379">
        <v>-485325</v>
      </c>
      <c r="F263" s="383">
        <v>-3318593538.3200002</v>
      </c>
      <c r="H263" s="383">
        <v>-547931.93000000005</v>
      </c>
    </row>
    <row r="264" spans="1:9">
      <c r="A264" s="2" t="s">
        <v>393</v>
      </c>
      <c r="B264" s="379" t="s">
        <v>131</v>
      </c>
      <c r="C264" s="379" t="s">
        <v>297</v>
      </c>
      <c r="D264" s="379">
        <v>486000</v>
      </c>
      <c r="F264" s="383">
        <v>3323209106.52</v>
      </c>
      <c r="H264" s="383">
        <v>548694</v>
      </c>
    </row>
    <row r="265" spans="1:9">
      <c r="A265" s="377" t="s">
        <v>1215</v>
      </c>
      <c r="B265" s="381" t="s">
        <v>1049</v>
      </c>
      <c r="C265" s="381"/>
      <c r="D265" s="381"/>
      <c r="E265" s="381"/>
      <c r="F265" s="384">
        <v>3139485780.8000002</v>
      </c>
      <c r="G265" s="384"/>
      <c r="H265" s="384">
        <v>507127.19</v>
      </c>
      <c r="I265" s="384"/>
    </row>
    <row r="266" spans="1:9">
      <c r="A266" s="377" t="s">
        <v>1216</v>
      </c>
      <c r="B266" s="381" t="s">
        <v>1217</v>
      </c>
      <c r="C266" s="381"/>
      <c r="D266" s="381"/>
      <c r="E266" s="381"/>
      <c r="F266" s="384">
        <v>493559414.77999997</v>
      </c>
      <c r="G266" s="384"/>
      <c r="H266" s="384">
        <v>79729.16</v>
      </c>
      <c r="I266" s="384"/>
    </row>
    <row r="267" spans="1:9">
      <c r="A267" s="377" t="s">
        <v>1218</v>
      </c>
      <c r="B267" s="381" t="s">
        <v>1219</v>
      </c>
      <c r="C267" s="381"/>
      <c r="D267" s="381"/>
      <c r="E267" s="381"/>
      <c r="F267" s="384">
        <v>158709623.97999999</v>
      </c>
      <c r="G267" s="384"/>
      <c r="H267" s="384">
        <v>25637.81</v>
      </c>
      <c r="I267" s="384"/>
    </row>
    <row r="268" spans="1:9">
      <c r="A268" s="2" t="s">
        <v>140</v>
      </c>
      <c r="B268" s="379" t="s">
        <v>138</v>
      </c>
      <c r="C268" s="379" t="s">
        <v>4</v>
      </c>
      <c r="D268" s="379">
        <v>15590.9</v>
      </c>
      <c r="F268" s="383">
        <v>95492684.450000003</v>
      </c>
      <c r="H268" s="383">
        <v>15425.81</v>
      </c>
    </row>
    <row r="269" spans="1:9">
      <c r="A269" s="2" t="s">
        <v>141</v>
      </c>
      <c r="B269" s="379" t="s">
        <v>139</v>
      </c>
      <c r="C269" s="379" t="s">
        <v>3</v>
      </c>
      <c r="F269" s="383">
        <v>63216939.530000001</v>
      </c>
      <c r="H269" s="383">
        <v>10212.01</v>
      </c>
    </row>
    <row r="270" spans="1:9">
      <c r="A270" s="377" t="s">
        <v>1220</v>
      </c>
      <c r="B270" s="381" t="s">
        <v>1030</v>
      </c>
      <c r="C270" s="381"/>
      <c r="D270" s="381"/>
      <c r="E270" s="381"/>
      <c r="F270" s="384">
        <v>334849790.80000001</v>
      </c>
      <c r="G270" s="384"/>
      <c r="H270" s="384">
        <v>54091.35</v>
      </c>
      <c r="I270" s="384"/>
    </row>
    <row r="271" spans="1:9">
      <c r="A271" s="2" t="s">
        <v>1029</v>
      </c>
      <c r="B271" s="379" t="s">
        <v>1030</v>
      </c>
      <c r="C271" s="379" t="s">
        <v>4</v>
      </c>
      <c r="D271" s="379">
        <v>37195.26</v>
      </c>
      <c r="F271" s="383">
        <v>229327560.80000001</v>
      </c>
      <c r="H271" s="383">
        <v>37045.379999999997</v>
      </c>
    </row>
    <row r="272" spans="1:9">
      <c r="A272" s="2" t="s">
        <v>1031</v>
      </c>
      <c r="B272" s="379" t="s">
        <v>1032</v>
      </c>
      <c r="C272" s="379" t="s">
        <v>4</v>
      </c>
      <c r="D272" s="379">
        <v>17000</v>
      </c>
      <c r="F272" s="383">
        <v>105522230</v>
      </c>
      <c r="H272" s="383">
        <v>17045.97</v>
      </c>
    </row>
    <row r="273" spans="1:9">
      <c r="A273" s="377" t="s">
        <v>1221</v>
      </c>
      <c r="B273" s="381" t="s">
        <v>1222</v>
      </c>
      <c r="C273" s="381"/>
      <c r="D273" s="381"/>
      <c r="E273" s="381"/>
      <c r="F273" s="384">
        <v>2645926366.02</v>
      </c>
      <c r="G273" s="384"/>
      <c r="H273" s="384">
        <v>427398.03</v>
      </c>
      <c r="I273" s="384"/>
    </row>
    <row r="274" spans="1:9">
      <c r="A274" s="377" t="s">
        <v>1223</v>
      </c>
      <c r="B274" s="381" t="s">
        <v>1224</v>
      </c>
      <c r="C274" s="381"/>
      <c r="D274" s="381"/>
      <c r="E274" s="381"/>
      <c r="F274" s="384">
        <v>1783126591.04</v>
      </c>
      <c r="G274" s="384"/>
      <c r="H274" s="384">
        <v>288044.75</v>
      </c>
      <c r="I274" s="384"/>
    </row>
    <row r="275" spans="1:9">
      <c r="A275" s="2" t="s">
        <v>702</v>
      </c>
      <c r="B275" s="379" t="s">
        <v>703</v>
      </c>
      <c r="C275" s="379" t="s">
        <v>4</v>
      </c>
      <c r="D275" s="379">
        <v>283500</v>
      </c>
      <c r="F275" s="383">
        <v>1715092025</v>
      </c>
      <c r="H275" s="383">
        <v>277054.5</v>
      </c>
    </row>
    <row r="276" spans="1:9">
      <c r="A276" s="2" t="s">
        <v>1417</v>
      </c>
      <c r="B276" s="379" t="s">
        <v>1418</v>
      </c>
      <c r="C276" s="379" t="s">
        <v>3</v>
      </c>
      <c r="F276" s="383">
        <v>68034566.040000007</v>
      </c>
      <c r="H276" s="383">
        <v>10990.25</v>
      </c>
    </row>
    <row r="277" spans="1:9">
      <c r="A277" s="377" t="s">
        <v>1225</v>
      </c>
      <c r="B277" s="381" t="s">
        <v>1226</v>
      </c>
      <c r="C277" s="381"/>
      <c r="D277" s="381"/>
      <c r="E277" s="381"/>
      <c r="F277" s="384">
        <v>862799774.98000002</v>
      </c>
      <c r="G277" s="384"/>
      <c r="H277" s="384">
        <v>139353.28</v>
      </c>
      <c r="I277" s="384"/>
    </row>
    <row r="278" spans="1:9">
      <c r="A278" s="2" t="s">
        <v>704</v>
      </c>
      <c r="B278" s="379" t="s">
        <v>705</v>
      </c>
      <c r="C278" s="379" t="s">
        <v>4</v>
      </c>
      <c r="D278" s="379">
        <v>118518.04</v>
      </c>
      <c r="F278" s="383">
        <v>733863217.5</v>
      </c>
      <c r="H278" s="383">
        <v>118547.64</v>
      </c>
    </row>
    <row r="279" spans="1:9">
      <c r="A279" s="2" t="s">
        <v>1033</v>
      </c>
      <c r="B279" s="379" t="s">
        <v>1017</v>
      </c>
      <c r="C279" s="379" t="s">
        <v>297</v>
      </c>
      <c r="D279" s="379">
        <v>18488.25</v>
      </c>
      <c r="F279" s="383">
        <v>128936557.48</v>
      </c>
      <c r="H279" s="383">
        <v>20805.650000000001</v>
      </c>
    </row>
    <row r="280" spans="1:9">
      <c r="A280" s="377" t="s">
        <v>142</v>
      </c>
      <c r="B280" s="381" t="s">
        <v>1227</v>
      </c>
      <c r="C280" s="381"/>
      <c r="D280" s="381"/>
      <c r="E280" s="381"/>
      <c r="F280" s="384">
        <v>14432621039.5</v>
      </c>
      <c r="G280" s="384"/>
      <c r="H280" s="384">
        <v>2331437.02</v>
      </c>
      <c r="I280" s="384"/>
    </row>
    <row r="281" spans="1:9">
      <c r="A281" s="377" t="s">
        <v>1228</v>
      </c>
      <c r="B281" s="381" t="s">
        <v>1229</v>
      </c>
      <c r="C281" s="381"/>
      <c r="D281" s="381"/>
      <c r="E281" s="381"/>
      <c r="F281" s="384">
        <v>14432621039.5</v>
      </c>
      <c r="G281" s="384"/>
      <c r="H281" s="384">
        <v>2331437.02</v>
      </c>
      <c r="I281" s="384"/>
    </row>
    <row r="282" spans="1:9">
      <c r="A282" s="377" t="s">
        <v>1230</v>
      </c>
      <c r="B282" s="381" t="s">
        <v>1231</v>
      </c>
      <c r="C282" s="381"/>
      <c r="D282" s="381"/>
      <c r="E282" s="381"/>
      <c r="F282" s="384">
        <v>7144319801.4099998</v>
      </c>
      <c r="G282" s="384"/>
      <c r="H282" s="384">
        <v>1154087.3</v>
      </c>
      <c r="I282" s="384"/>
    </row>
    <row r="283" spans="1:9">
      <c r="A283" s="377" t="s">
        <v>1232</v>
      </c>
      <c r="B283" s="381" t="s">
        <v>1233</v>
      </c>
      <c r="C283" s="381"/>
      <c r="D283" s="381"/>
      <c r="E283" s="381"/>
      <c r="F283" s="384">
        <v>3687994276.4099998</v>
      </c>
      <c r="G283" s="384"/>
      <c r="H283" s="384">
        <v>595755.43999999994</v>
      </c>
      <c r="I283" s="384"/>
    </row>
    <row r="284" spans="1:9">
      <c r="A284" s="377" t="s">
        <v>1234</v>
      </c>
      <c r="B284" s="381" t="s">
        <v>1235</v>
      </c>
      <c r="C284" s="381"/>
      <c r="D284" s="381"/>
      <c r="E284" s="381"/>
      <c r="F284" s="384">
        <v>3687994276.4099998</v>
      </c>
      <c r="G284" s="384"/>
      <c r="H284" s="384">
        <v>595755.43999999994</v>
      </c>
      <c r="I284" s="384"/>
    </row>
    <row r="285" spans="1:9">
      <c r="A285" s="2" t="s">
        <v>149</v>
      </c>
      <c r="B285" s="379" t="s">
        <v>144</v>
      </c>
      <c r="C285" s="379" t="s">
        <v>4</v>
      </c>
      <c r="D285" s="379">
        <v>36266.660000000003</v>
      </c>
      <c r="F285" s="383">
        <v>223602649.38999999</v>
      </c>
      <c r="H285" s="383">
        <v>36120.58</v>
      </c>
    </row>
    <row r="286" spans="1:9">
      <c r="A286" s="2" t="s">
        <v>150</v>
      </c>
      <c r="B286" s="379" t="s">
        <v>145</v>
      </c>
      <c r="C286" s="379" t="s">
        <v>3</v>
      </c>
      <c r="F286" s="383">
        <v>3467875794.02</v>
      </c>
      <c r="H286" s="383">
        <v>560197.68999999994</v>
      </c>
    </row>
    <row r="287" spans="1:9">
      <c r="A287" s="2" t="s">
        <v>1419</v>
      </c>
      <c r="B287" s="379" t="s">
        <v>1420</v>
      </c>
      <c r="C287" s="379" t="s">
        <v>3</v>
      </c>
      <c r="F287" s="383">
        <v>-3484167</v>
      </c>
      <c r="H287" s="383">
        <v>-562.83000000000004</v>
      </c>
    </row>
    <row r="288" spans="1:9">
      <c r="A288" s="377" t="s">
        <v>1236</v>
      </c>
      <c r="B288" s="381" t="s">
        <v>1237</v>
      </c>
      <c r="C288" s="381"/>
      <c r="D288" s="381"/>
      <c r="E288" s="381"/>
      <c r="F288" s="384">
        <v>627695668.84000003</v>
      </c>
      <c r="G288" s="384"/>
      <c r="H288" s="384">
        <v>101397.42</v>
      </c>
      <c r="I288" s="384"/>
    </row>
    <row r="289" spans="1:9">
      <c r="A289" s="377" t="s">
        <v>1238</v>
      </c>
      <c r="B289" s="381" t="s">
        <v>146</v>
      </c>
      <c r="C289" s="381"/>
      <c r="D289" s="381"/>
      <c r="E289" s="381"/>
      <c r="F289" s="384">
        <v>627695668.84000003</v>
      </c>
      <c r="G289" s="384"/>
      <c r="H289" s="384">
        <v>101397.42</v>
      </c>
      <c r="I289" s="384"/>
    </row>
    <row r="290" spans="1:9">
      <c r="A290" s="2" t="s">
        <v>151</v>
      </c>
      <c r="B290" s="379" t="s">
        <v>146</v>
      </c>
      <c r="C290" s="379" t="s">
        <v>3</v>
      </c>
      <c r="F290" s="383">
        <v>627695668.84000003</v>
      </c>
      <c r="H290" s="383">
        <v>101397.42</v>
      </c>
    </row>
    <row r="291" spans="1:9">
      <c r="A291" s="377" t="s">
        <v>1239</v>
      </c>
      <c r="B291" s="381" t="s">
        <v>1240</v>
      </c>
      <c r="C291" s="381"/>
      <c r="D291" s="381"/>
      <c r="E291" s="381"/>
      <c r="F291" s="384">
        <v>471362058.74000001</v>
      </c>
      <c r="G291" s="384"/>
      <c r="H291" s="384">
        <v>76143.429999999993</v>
      </c>
      <c r="I291" s="384"/>
    </row>
    <row r="292" spans="1:9">
      <c r="A292" s="377" t="s">
        <v>1241</v>
      </c>
      <c r="B292" s="381" t="s">
        <v>1242</v>
      </c>
      <c r="C292" s="381"/>
      <c r="D292" s="381"/>
      <c r="E292" s="381"/>
      <c r="F292" s="384">
        <v>335311844.14999998</v>
      </c>
      <c r="G292" s="384"/>
      <c r="H292" s="384">
        <v>54165.99</v>
      </c>
      <c r="I292" s="384"/>
    </row>
    <row r="293" spans="1:9">
      <c r="A293" s="2" t="s">
        <v>147</v>
      </c>
      <c r="B293" s="379" t="s">
        <v>152</v>
      </c>
      <c r="C293" s="379" t="s">
        <v>4</v>
      </c>
      <c r="D293" s="379">
        <v>6022.25</v>
      </c>
      <c r="F293" s="383">
        <v>37214512.719999999</v>
      </c>
      <c r="H293" s="383">
        <v>6011.6</v>
      </c>
    </row>
    <row r="294" spans="1:9">
      <c r="A294" s="2" t="s">
        <v>473</v>
      </c>
      <c r="B294" s="379" t="s">
        <v>148</v>
      </c>
      <c r="C294" s="379" t="s">
        <v>3</v>
      </c>
      <c r="F294" s="383">
        <v>298097331.43000001</v>
      </c>
      <c r="H294" s="383">
        <v>48154.39</v>
      </c>
    </row>
    <row r="295" spans="1:9">
      <c r="A295" s="377" t="s">
        <v>1243</v>
      </c>
      <c r="B295" s="381" t="s">
        <v>1244</v>
      </c>
      <c r="C295" s="381"/>
      <c r="D295" s="381"/>
      <c r="E295" s="381"/>
      <c r="F295" s="384">
        <v>124304081.61</v>
      </c>
      <c r="G295" s="384"/>
      <c r="H295" s="384">
        <v>20079.98</v>
      </c>
      <c r="I295" s="384"/>
    </row>
    <row r="296" spans="1:9">
      <c r="A296" s="2" t="s">
        <v>153</v>
      </c>
      <c r="B296" s="379" t="s">
        <v>155</v>
      </c>
      <c r="C296" s="379" t="s">
        <v>4</v>
      </c>
      <c r="D296" s="379">
        <v>2133.34</v>
      </c>
      <c r="F296" s="383">
        <v>13369574.609999999</v>
      </c>
      <c r="H296" s="383">
        <v>2159.71</v>
      </c>
    </row>
    <row r="297" spans="1:9">
      <c r="A297" s="2" t="s">
        <v>156</v>
      </c>
      <c r="B297" s="379" t="s">
        <v>157</v>
      </c>
      <c r="C297" s="379" t="s">
        <v>3</v>
      </c>
      <c r="F297" s="383">
        <v>110934507</v>
      </c>
      <c r="H297" s="383">
        <v>17920.27</v>
      </c>
    </row>
    <row r="298" spans="1:9">
      <c r="A298" s="377" t="s">
        <v>1245</v>
      </c>
      <c r="B298" s="381" t="s">
        <v>1246</v>
      </c>
      <c r="C298" s="381"/>
      <c r="D298" s="381"/>
      <c r="E298" s="381"/>
      <c r="F298" s="384">
        <v>11746132.98</v>
      </c>
      <c r="G298" s="384"/>
      <c r="H298" s="384">
        <v>1897.46</v>
      </c>
      <c r="I298" s="384"/>
    </row>
    <row r="299" spans="1:9">
      <c r="A299" s="2" t="s">
        <v>1034</v>
      </c>
      <c r="B299" s="379" t="s">
        <v>1035</v>
      </c>
      <c r="C299" s="379" t="s">
        <v>4</v>
      </c>
      <c r="D299" s="379">
        <v>1866.67</v>
      </c>
      <c r="F299" s="383">
        <v>11746132.98</v>
      </c>
      <c r="H299" s="383">
        <v>1897.46</v>
      </c>
    </row>
    <row r="300" spans="1:9">
      <c r="A300" s="377" t="s">
        <v>1247</v>
      </c>
      <c r="B300" s="381" t="s">
        <v>1248</v>
      </c>
      <c r="C300" s="381"/>
      <c r="D300" s="381"/>
      <c r="E300" s="381"/>
      <c r="F300" s="384">
        <v>741735965.38999999</v>
      </c>
      <c r="G300" s="384"/>
      <c r="H300" s="384">
        <v>119819.39</v>
      </c>
      <c r="I300" s="384"/>
    </row>
    <row r="301" spans="1:9">
      <c r="A301" s="2" t="s">
        <v>159</v>
      </c>
      <c r="B301" s="379" t="s">
        <v>160</v>
      </c>
      <c r="C301" s="379" t="s">
        <v>4</v>
      </c>
      <c r="D301" s="379">
        <v>12726</v>
      </c>
      <c r="F301" s="383">
        <v>78633847.950000003</v>
      </c>
      <c r="H301" s="383">
        <v>12702.44</v>
      </c>
    </row>
    <row r="302" spans="1:9">
      <c r="A302" s="2" t="s">
        <v>851</v>
      </c>
      <c r="B302" s="379" t="s">
        <v>852</v>
      </c>
      <c r="C302" s="379" t="s">
        <v>4</v>
      </c>
      <c r="D302" s="379">
        <v>4720</v>
      </c>
      <c r="F302" s="383">
        <v>28855449.300000001</v>
      </c>
      <c r="H302" s="383">
        <v>4661.28</v>
      </c>
    </row>
    <row r="303" spans="1:9">
      <c r="A303" s="2" t="s">
        <v>853</v>
      </c>
      <c r="B303" s="379" t="s">
        <v>854</v>
      </c>
      <c r="C303" s="379" t="s">
        <v>4</v>
      </c>
      <c r="D303" s="379">
        <v>7500</v>
      </c>
      <c r="F303" s="383">
        <v>45872250</v>
      </c>
      <c r="H303" s="383">
        <v>7410.16</v>
      </c>
    </row>
    <row r="304" spans="1:9">
      <c r="A304" s="2" t="s">
        <v>855</v>
      </c>
      <c r="B304" s="379" t="s">
        <v>856</v>
      </c>
      <c r="C304" s="379" t="s">
        <v>4</v>
      </c>
      <c r="D304" s="379">
        <v>1815</v>
      </c>
      <c r="F304" s="383">
        <v>10980241.800000001</v>
      </c>
      <c r="H304" s="383">
        <v>1773.74</v>
      </c>
    </row>
    <row r="305" spans="1:9">
      <c r="A305" s="2" t="s">
        <v>161</v>
      </c>
      <c r="B305" s="379" t="s">
        <v>162</v>
      </c>
      <c r="C305" s="379" t="s">
        <v>3</v>
      </c>
      <c r="F305" s="383">
        <v>14545737.029999999</v>
      </c>
      <c r="H305" s="383">
        <v>2349.71</v>
      </c>
    </row>
    <row r="306" spans="1:9">
      <c r="A306" s="2" t="s">
        <v>163</v>
      </c>
      <c r="B306" s="379" t="s">
        <v>164</v>
      </c>
      <c r="C306" s="379" t="s">
        <v>4</v>
      </c>
      <c r="D306" s="379">
        <v>2300</v>
      </c>
      <c r="F306" s="383">
        <v>14066483</v>
      </c>
      <c r="H306" s="383">
        <v>2272.29</v>
      </c>
    </row>
    <row r="307" spans="1:9">
      <c r="A307" s="2" t="s">
        <v>395</v>
      </c>
      <c r="B307" s="379" t="s">
        <v>396</v>
      </c>
      <c r="C307" s="379" t="s">
        <v>4</v>
      </c>
      <c r="D307" s="379">
        <v>60350</v>
      </c>
      <c r="F307" s="383">
        <v>372994611.5</v>
      </c>
      <c r="H307" s="383">
        <v>60253.23</v>
      </c>
    </row>
    <row r="308" spans="1:9">
      <c r="A308" s="2" t="s">
        <v>706</v>
      </c>
      <c r="B308" s="379" t="s">
        <v>671</v>
      </c>
      <c r="C308" s="379" t="s">
        <v>4</v>
      </c>
      <c r="D308" s="379">
        <v>11578.27</v>
      </c>
      <c r="F308" s="383">
        <v>71857559.840000004</v>
      </c>
      <c r="H308" s="383">
        <v>11607.81</v>
      </c>
    </row>
    <row r="309" spans="1:9">
      <c r="A309" s="2" t="s">
        <v>707</v>
      </c>
      <c r="B309" s="379" t="s">
        <v>708</v>
      </c>
      <c r="C309" s="379" t="s">
        <v>4</v>
      </c>
      <c r="D309" s="379">
        <v>5454.3</v>
      </c>
      <c r="F309" s="383">
        <v>33702053.950000003</v>
      </c>
      <c r="H309" s="383">
        <v>5444.2</v>
      </c>
    </row>
    <row r="310" spans="1:9">
      <c r="A310" s="2" t="s">
        <v>709</v>
      </c>
      <c r="B310" s="379" t="s">
        <v>710</v>
      </c>
      <c r="C310" s="379" t="s">
        <v>4</v>
      </c>
      <c r="D310" s="379">
        <v>9000</v>
      </c>
      <c r="F310" s="383">
        <v>55396820</v>
      </c>
      <c r="H310" s="383">
        <v>8948.75</v>
      </c>
    </row>
    <row r="311" spans="1:9">
      <c r="A311" s="2" t="s">
        <v>857</v>
      </c>
      <c r="B311" s="379" t="s">
        <v>858</v>
      </c>
      <c r="C311" s="379" t="s">
        <v>3</v>
      </c>
      <c r="F311" s="383">
        <v>14830911.02</v>
      </c>
      <c r="H311" s="383">
        <v>2395.77</v>
      </c>
    </row>
    <row r="312" spans="1:9">
      <c r="A312" s="377" t="s">
        <v>1249</v>
      </c>
      <c r="B312" s="381" t="s">
        <v>169</v>
      </c>
      <c r="C312" s="381"/>
      <c r="D312" s="381"/>
      <c r="E312" s="381"/>
      <c r="F312" s="384">
        <v>1615531832.03</v>
      </c>
      <c r="G312" s="384"/>
      <c r="H312" s="384">
        <v>260971.62</v>
      </c>
      <c r="I312" s="384"/>
    </row>
    <row r="313" spans="1:9">
      <c r="A313" s="2" t="s">
        <v>165</v>
      </c>
      <c r="B313" s="379" t="s">
        <v>166</v>
      </c>
      <c r="C313" s="379" t="s">
        <v>4</v>
      </c>
      <c r="D313" s="379">
        <v>227520</v>
      </c>
      <c r="F313" s="383">
        <v>1404956991.97</v>
      </c>
      <c r="H313" s="383">
        <v>226955.55</v>
      </c>
    </row>
    <row r="314" spans="1:9">
      <c r="A314" s="2" t="s">
        <v>975</v>
      </c>
      <c r="B314" s="379" t="s">
        <v>976</v>
      </c>
      <c r="C314" s="379" t="s">
        <v>3</v>
      </c>
      <c r="F314" s="383">
        <v>103331038.02</v>
      </c>
      <c r="H314" s="383">
        <v>16692.009999999998</v>
      </c>
    </row>
    <row r="315" spans="1:9">
      <c r="A315" s="2" t="s">
        <v>167</v>
      </c>
      <c r="B315" s="379" t="s">
        <v>169</v>
      </c>
      <c r="C315" s="379" t="s">
        <v>3</v>
      </c>
      <c r="F315" s="383">
        <v>107243802.04000001</v>
      </c>
      <c r="H315" s="383">
        <v>17324.07</v>
      </c>
    </row>
    <row r="316" spans="1:9">
      <c r="A316" s="377" t="s">
        <v>1250</v>
      </c>
      <c r="B316" s="381" t="s">
        <v>1251</v>
      </c>
      <c r="C316" s="381"/>
      <c r="D316" s="381"/>
      <c r="E316" s="381"/>
      <c r="F316" s="384">
        <v>1223258833.78</v>
      </c>
      <c r="G316" s="384"/>
      <c r="H316" s="384">
        <v>197604.13</v>
      </c>
      <c r="I316" s="384"/>
    </row>
    <row r="317" spans="1:9">
      <c r="A317" s="377" t="s">
        <v>1252</v>
      </c>
      <c r="B317" s="381" t="s">
        <v>1253</v>
      </c>
      <c r="C317" s="381"/>
      <c r="D317" s="381"/>
      <c r="E317" s="381"/>
      <c r="F317" s="384">
        <v>449521118.87</v>
      </c>
      <c r="G317" s="384"/>
      <c r="H317" s="384">
        <v>72615.25</v>
      </c>
      <c r="I317" s="384"/>
    </row>
    <row r="318" spans="1:9">
      <c r="A318" s="2" t="s">
        <v>170</v>
      </c>
      <c r="B318" s="379" t="s">
        <v>171</v>
      </c>
      <c r="C318" s="379" t="s">
        <v>3</v>
      </c>
      <c r="F318" s="383">
        <v>13431818.029999999</v>
      </c>
      <c r="H318" s="383">
        <v>2169.7600000000002</v>
      </c>
    </row>
    <row r="319" spans="1:9">
      <c r="A319" s="2" t="s">
        <v>172</v>
      </c>
      <c r="B319" s="379" t="s">
        <v>173</v>
      </c>
      <c r="C319" s="379" t="s">
        <v>4</v>
      </c>
      <c r="D319" s="379">
        <v>70961.679999999993</v>
      </c>
      <c r="F319" s="383">
        <v>436089300.83999997</v>
      </c>
      <c r="H319" s="383">
        <v>70445.490000000005</v>
      </c>
    </row>
    <row r="320" spans="1:9">
      <c r="A320" s="377" t="s">
        <v>1254</v>
      </c>
      <c r="B320" s="381" t="s">
        <v>1255</v>
      </c>
      <c r="C320" s="381"/>
      <c r="D320" s="381"/>
      <c r="E320" s="381"/>
      <c r="F320" s="384">
        <v>136768256.84</v>
      </c>
      <c r="G320" s="384"/>
      <c r="H320" s="384">
        <v>22093.42</v>
      </c>
      <c r="I320" s="384"/>
    </row>
    <row r="321" spans="1:9">
      <c r="A321" s="2" t="s">
        <v>174</v>
      </c>
      <c r="B321" s="379" t="s">
        <v>711</v>
      </c>
      <c r="C321" s="379" t="s">
        <v>3</v>
      </c>
      <c r="F321" s="383">
        <v>-0.03</v>
      </c>
      <c r="H321" s="383">
        <v>0</v>
      </c>
    </row>
    <row r="322" spans="1:9">
      <c r="A322" s="2" t="s">
        <v>176</v>
      </c>
      <c r="B322" s="379" t="s">
        <v>177</v>
      </c>
      <c r="C322" s="379" t="s">
        <v>4</v>
      </c>
      <c r="D322" s="379">
        <v>20998.799999999999</v>
      </c>
      <c r="F322" s="383">
        <v>129669514.88</v>
      </c>
      <c r="H322" s="383">
        <v>20946.7</v>
      </c>
    </row>
    <row r="323" spans="1:9">
      <c r="A323" s="2" t="s">
        <v>397</v>
      </c>
      <c r="B323" s="379" t="s">
        <v>398</v>
      </c>
      <c r="C323" s="379" t="s">
        <v>3</v>
      </c>
      <c r="F323" s="383">
        <v>7098741.9900000002</v>
      </c>
      <c r="H323" s="383">
        <v>1146.72</v>
      </c>
    </row>
    <row r="324" spans="1:9">
      <c r="A324" s="377" t="s">
        <v>1256</v>
      </c>
      <c r="B324" s="381" t="s">
        <v>1257</v>
      </c>
      <c r="C324" s="381"/>
      <c r="D324" s="381"/>
      <c r="E324" s="381"/>
      <c r="F324" s="384">
        <v>179395617.33000001</v>
      </c>
      <c r="G324" s="384"/>
      <c r="H324" s="384">
        <v>28979.42</v>
      </c>
      <c r="I324" s="384"/>
    </row>
    <row r="325" spans="1:9">
      <c r="A325" s="2" t="s">
        <v>178</v>
      </c>
      <c r="B325" s="379" t="s">
        <v>179</v>
      </c>
      <c r="C325" s="379" t="s">
        <v>3</v>
      </c>
      <c r="F325" s="383">
        <v>10383648.130000001</v>
      </c>
      <c r="H325" s="383">
        <v>1677.37</v>
      </c>
    </row>
    <row r="326" spans="1:9">
      <c r="A326" s="2" t="s">
        <v>712</v>
      </c>
      <c r="B326" s="379" t="s">
        <v>713</v>
      </c>
      <c r="C326" s="379" t="s">
        <v>3</v>
      </c>
      <c r="F326" s="383">
        <v>7944236</v>
      </c>
      <c r="H326" s="383">
        <v>1283.31</v>
      </c>
    </row>
    <row r="327" spans="1:9">
      <c r="A327" s="2" t="s">
        <v>180</v>
      </c>
      <c r="B327" s="379" t="s">
        <v>181</v>
      </c>
      <c r="C327" s="379" t="s">
        <v>3</v>
      </c>
      <c r="F327" s="383">
        <v>-5068898.95</v>
      </c>
      <c r="H327" s="383">
        <v>-818.83</v>
      </c>
    </row>
    <row r="328" spans="1:9">
      <c r="A328" s="2" t="s">
        <v>182</v>
      </c>
      <c r="B328" s="379" t="s">
        <v>183</v>
      </c>
      <c r="C328" s="379" t="s">
        <v>4</v>
      </c>
      <c r="D328" s="379">
        <v>18022.82</v>
      </c>
      <c r="F328" s="383">
        <v>111389211.13</v>
      </c>
      <c r="H328" s="383">
        <v>17993.72</v>
      </c>
    </row>
    <row r="329" spans="1:9">
      <c r="A329" s="2" t="s">
        <v>399</v>
      </c>
      <c r="B329" s="379" t="s">
        <v>400</v>
      </c>
      <c r="C329" s="379" t="s">
        <v>3</v>
      </c>
      <c r="F329" s="383">
        <v>54747421.020000003</v>
      </c>
      <c r="H329" s="383">
        <v>8843.85</v>
      </c>
    </row>
    <row r="330" spans="1:9">
      <c r="A330" s="377" t="s">
        <v>1258</v>
      </c>
      <c r="B330" s="381" t="s">
        <v>1259</v>
      </c>
      <c r="C330" s="381"/>
      <c r="D330" s="381"/>
      <c r="E330" s="381"/>
      <c r="F330" s="384">
        <v>87441254.150000006</v>
      </c>
      <c r="G330" s="384"/>
      <c r="H330" s="384">
        <v>14125.18</v>
      </c>
      <c r="I330" s="384"/>
    </row>
    <row r="331" spans="1:9">
      <c r="A331" s="2" t="s">
        <v>191</v>
      </c>
      <c r="B331" s="379" t="s">
        <v>192</v>
      </c>
      <c r="C331" s="379" t="s">
        <v>3</v>
      </c>
      <c r="F331" s="383">
        <v>17685338.02</v>
      </c>
      <c r="H331" s="383">
        <v>2856.87</v>
      </c>
    </row>
    <row r="332" spans="1:9">
      <c r="A332" s="2" t="s">
        <v>185</v>
      </c>
      <c r="B332" s="379" t="s">
        <v>186</v>
      </c>
      <c r="C332" s="379" t="s">
        <v>3</v>
      </c>
      <c r="F332" s="383">
        <v>1744908.03</v>
      </c>
      <c r="H332" s="383">
        <v>281.87</v>
      </c>
    </row>
    <row r="333" spans="1:9">
      <c r="A333" s="2" t="s">
        <v>187</v>
      </c>
      <c r="B333" s="379" t="s">
        <v>188</v>
      </c>
      <c r="C333" s="379" t="s">
        <v>3</v>
      </c>
      <c r="F333" s="383">
        <v>12170861.039999999</v>
      </c>
      <c r="H333" s="383">
        <v>1966.07</v>
      </c>
    </row>
    <row r="334" spans="1:9">
      <c r="A334" s="2" t="s">
        <v>189</v>
      </c>
      <c r="B334" s="379" t="s">
        <v>190</v>
      </c>
      <c r="C334" s="379" t="s">
        <v>3</v>
      </c>
      <c r="F334" s="383">
        <v>34377591.020000003</v>
      </c>
      <c r="H334" s="383">
        <v>5553.33</v>
      </c>
    </row>
    <row r="335" spans="1:9">
      <c r="A335" s="2" t="s">
        <v>193</v>
      </c>
      <c r="B335" s="379" t="s">
        <v>194</v>
      </c>
      <c r="C335" s="379" t="s">
        <v>3</v>
      </c>
      <c r="F335" s="383">
        <v>20088010.02</v>
      </c>
      <c r="H335" s="383">
        <v>3245</v>
      </c>
    </row>
    <row r="336" spans="1:9">
      <c r="A336" s="2" t="s">
        <v>401</v>
      </c>
      <c r="B336" s="379" t="s">
        <v>402</v>
      </c>
      <c r="C336" s="379" t="s">
        <v>3</v>
      </c>
      <c r="F336" s="383">
        <v>1374546.02</v>
      </c>
      <c r="H336" s="383">
        <v>222.04</v>
      </c>
    </row>
    <row r="337" spans="1:9">
      <c r="A337" s="377" t="s">
        <v>1260</v>
      </c>
      <c r="B337" s="381" t="s">
        <v>1261</v>
      </c>
      <c r="C337" s="381"/>
      <c r="D337" s="381"/>
      <c r="E337" s="381"/>
      <c r="F337" s="384">
        <v>216861377.31</v>
      </c>
      <c r="G337" s="384"/>
      <c r="H337" s="384">
        <v>35031.599999999999</v>
      </c>
      <c r="I337" s="384"/>
    </row>
    <row r="338" spans="1:9">
      <c r="A338" s="377" t="s">
        <v>1262</v>
      </c>
      <c r="B338" s="381" t="s">
        <v>1263</v>
      </c>
      <c r="C338" s="381"/>
      <c r="D338" s="381"/>
      <c r="E338" s="381"/>
      <c r="F338" s="384">
        <v>216861377.31</v>
      </c>
      <c r="G338" s="384"/>
      <c r="H338" s="384">
        <v>35031.599999999999</v>
      </c>
      <c r="I338" s="384"/>
    </row>
    <row r="339" spans="1:9">
      <c r="A339" s="2" t="s">
        <v>197</v>
      </c>
      <c r="B339" s="379" t="s">
        <v>199</v>
      </c>
      <c r="C339" s="379" t="s">
        <v>3</v>
      </c>
      <c r="F339" s="383">
        <v>32739062.010000002</v>
      </c>
      <c r="H339" s="383">
        <v>5288.64</v>
      </c>
    </row>
    <row r="340" spans="1:9">
      <c r="A340" s="2" t="s">
        <v>195</v>
      </c>
      <c r="B340" s="379" t="s">
        <v>196</v>
      </c>
      <c r="C340" s="379" t="s">
        <v>3</v>
      </c>
      <c r="F340" s="383">
        <v>2437560</v>
      </c>
      <c r="H340" s="383">
        <v>393.76</v>
      </c>
    </row>
    <row r="341" spans="1:9">
      <c r="A341" s="2" t="s">
        <v>403</v>
      </c>
      <c r="B341" s="379" t="s">
        <v>404</v>
      </c>
      <c r="C341" s="379" t="s">
        <v>4</v>
      </c>
      <c r="D341" s="379">
        <v>23400.09</v>
      </c>
      <c r="F341" s="383">
        <v>145347767.03999999</v>
      </c>
      <c r="H341" s="383">
        <v>23479.35</v>
      </c>
    </row>
    <row r="342" spans="1:9">
      <c r="A342" s="2" t="s">
        <v>405</v>
      </c>
      <c r="B342" s="379" t="s">
        <v>406</v>
      </c>
      <c r="C342" s="379" t="s">
        <v>4</v>
      </c>
      <c r="D342" s="379">
        <v>5850.03</v>
      </c>
      <c r="F342" s="383">
        <v>36336988.259999998</v>
      </c>
      <c r="H342" s="383">
        <v>5869.85</v>
      </c>
    </row>
    <row r="343" spans="1:9">
      <c r="A343" s="377" t="s">
        <v>1264</v>
      </c>
      <c r="B343" s="381" t="s">
        <v>1265</v>
      </c>
      <c r="C343" s="381"/>
      <c r="D343" s="381"/>
      <c r="E343" s="381"/>
      <c r="F343" s="384">
        <v>153271209.28</v>
      </c>
      <c r="G343" s="384"/>
      <c r="H343" s="384">
        <v>24759.26</v>
      </c>
      <c r="I343" s="384"/>
    </row>
    <row r="344" spans="1:9">
      <c r="A344" s="377" t="s">
        <v>1266</v>
      </c>
      <c r="B344" s="381" t="s">
        <v>1267</v>
      </c>
      <c r="C344" s="381"/>
      <c r="D344" s="381"/>
      <c r="E344" s="381"/>
      <c r="F344" s="384">
        <v>500000</v>
      </c>
      <c r="G344" s="384"/>
      <c r="H344" s="384">
        <v>80.77</v>
      </c>
      <c r="I344" s="384"/>
    </row>
    <row r="345" spans="1:9">
      <c r="A345" s="2" t="s">
        <v>200</v>
      </c>
      <c r="B345" s="379" t="s">
        <v>201</v>
      </c>
      <c r="C345" s="379" t="s">
        <v>3</v>
      </c>
      <c r="F345" s="383">
        <v>500000</v>
      </c>
      <c r="H345" s="383">
        <v>80.77</v>
      </c>
    </row>
    <row r="346" spans="1:9">
      <c r="A346" s="377" t="s">
        <v>1268</v>
      </c>
      <c r="B346" s="381" t="s">
        <v>203</v>
      </c>
      <c r="C346" s="381"/>
      <c r="D346" s="381"/>
      <c r="E346" s="381"/>
      <c r="F346" s="384">
        <v>12893800.18</v>
      </c>
      <c r="G346" s="384"/>
      <c r="H346" s="384">
        <v>2082.85</v>
      </c>
      <c r="I346" s="384"/>
    </row>
    <row r="347" spans="1:9">
      <c r="A347" s="2" t="s">
        <v>202</v>
      </c>
      <c r="B347" s="379" t="s">
        <v>203</v>
      </c>
      <c r="C347" s="379" t="s">
        <v>3</v>
      </c>
      <c r="F347" s="383">
        <v>12893800.18</v>
      </c>
      <c r="H347" s="383">
        <v>2082.85</v>
      </c>
    </row>
    <row r="348" spans="1:9">
      <c r="A348" s="377" t="s">
        <v>1269</v>
      </c>
      <c r="B348" s="381" t="s">
        <v>1270</v>
      </c>
      <c r="C348" s="381"/>
      <c r="D348" s="381"/>
      <c r="E348" s="381"/>
      <c r="F348" s="384">
        <v>32484114.02</v>
      </c>
      <c r="G348" s="384"/>
      <c r="H348" s="384">
        <v>5247.46</v>
      </c>
      <c r="I348" s="384"/>
    </row>
    <row r="349" spans="1:9">
      <c r="A349" s="2" t="s">
        <v>204</v>
      </c>
      <c r="B349" s="379" t="s">
        <v>205</v>
      </c>
      <c r="C349" s="379" t="s">
        <v>3</v>
      </c>
      <c r="F349" s="383">
        <v>32484114.02</v>
      </c>
      <c r="H349" s="383">
        <v>5247.46</v>
      </c>
    </row>
    <row r="350" spans="1:9">
      <c r="A350" s="377" t="s">
        <v>1271</v>
      </c>
      <c r="B350" s="381" t="s">
        <v>1272</v>
      </c>
      <c r="C350" s="381"/>
      <c r="D350" s="381"/>
      <c r="E350" s="381"/>
      <c r="F350" s="384">
        <v>20970396.52</v>
      </c>
      <c r="G350" s="384"/>
      <c r="H350" s="384">
        <v>3387.54</v>
      </c>
      <c r="I350" s="384"/>
    </row>
    <row r="351" spans="1:9">
      <c r="A351" s="2" t="s">
        <v>206</v>
      </c>
      <c r="B351" s="379" t="s">
        <v>207</v>
      </c>
      <c r="C351" s="379" t="s">
        <v>3</v>
      </c>
      <c r="F351" s="383">
        <v>6005000</v>
      </c>
      <c r="H351" s="383">
        <v>970.04</v>
      </c>
    </row>
    <row r="352" spans="1:9">
      <c r="A352" s="2" t="s">
        <v>208</v>
      </c>
      <c r="B352" s="379" t="s">
        <v>209</v>
      </c>
      <c r="C352" s="379" t="s">
        <v>4</v>
      </c>
      <c r="D352" s="379">
        <v>341</v>
      </c>
      <c r="F352" s="383">
        <v>2062954.52</v>
      </c>
      <c r="H352" s="383">
        <v>333.25</v>
      </c>
    </row>
    <row r="353" spans="1:9">
      <c r="A353" s="2" t="s">
        <v>210</v>
      </c>
      <c r="B353" s="379" t="s">
        <v>211</v>
      </c>
      <c r="C353" s="379" t="s">
        <v>4</v>
      </c>
      <c r="D353" s="379">
        <v>2100</v>
      </c>
      <c r="F353" s="383">
        <v>12902442</v>
      </c>
      <c r="H353" s="383">
        <v>2084.25</v>
      </c>
    </row>
    <row r="354" spans="1:9">
      <c r="A354" s="377" t="s">
        <v>1273</v>
      </c>
      <c r="B354" s="381" t="s">
        <v>1274</v>
      </c>
      <c r="C354" s="381"/>
      <c r="D354" s="381"/>
      <c r="E354" s="381"/>
      <c r="F354" s="384">
        <v>34190728.039999999</v>
      </c>
      <c r="G354" s="384"/>
      <c r="H354" s="384">
        <v>5523.14</v>
      </c>
      <c r="I354" s="384"/>
    </row>
    <row r="355" spans="1:9">
      <c r="A355" s="2" t="s">
        <v>212</v>
      </c>
      <c r="B355" s="379" t="s">
        <v>213</v>
      </c>
      <c r="C355" s="379" t="s">
        <v>3</v>
      </c>
      <c r="F355" s="383">
        <v>29064165</v>
      </c>
      <c r="H355" s="383">
        <v>4695</v>
      </c>
    </row>
    <row r="356" spans="1:9">
      <c r="A356" s="2" t="s">
        <v>407</v>
      </c>
      <c r="B356" s="379" t="s">
        <v>408</v>
      </c>
      <c r="C356" s="379" t="s">
        <v>3</v>
      </c>
      <c r="F356" s="383">
        <v>5126563.04</v>
      </c>
      <c r="H356" s="383">
        <v>828.14</v>
      </c>
    </row>
    <row r="357" spans="1:9">
      <c r="A357" s="377" t="s">
        <v>1275</v>
      </c>
      <c r="B357" s="381" t="s">
        <v>1276</v>
      </c>
      <c r="C357" s="381"/>
      <c r="D357" s="381"/>
      <c r="E357" s="381"/>
      <c r="F357" s="384">
        <v>52232170.520000003</v>
      </c>
      <c r="G357" s="384"/>
      <c r="H357" s="384">
        <v>8437.5</v>
      </c>
      <c r="I357" s="384"/>
    </row>
    <row r="358" spans="1:9">
      <c r="A358" s="2" t="s">
        <v>214</v>
      </c>
      <c r="B358" s="379" t="s">
        <v>215</v>
      </c>
      <c r="C358" s="379" t="s">
        <v>3</v>
      </c>
      <c r="F358" s="383">
        <v>3838001.01</v>
      </c>
      <c r="H358" s="383">
        <v>619.99</v>
      </c>
    </row>
    <row r="359" spans="1:9">
      <c r="A359" s="2" t="s">
        <v>216</v>
      </c>
      <c r="B359" s="379" t="s">
        <v>217</v>
      </c>
      <c r="C359" s="379" t="s">
        <v>3</v>
      </c>
      <c r="F359" s="383">
        <v>41863473</v>
      </c>
      <c r="H359" s="383">
        <v>6762.59</v>
      </c>
    </row>
    <row r="360" spans="1:9">
      <c r="A360" s="2" t="s">
        <v>714</v>
      </c>
      <c r="B360" s="379" t="s">
        <v>715</v>
      </c>
      <c r="C360" s="379" t="s">
        <v>3</v>
      </c>
      <c r="F360" s="383">
        <v>6520723.0199999996</v>
      </c>
      <c r="H360" s="383">
        <v>1053.3499999999999</v>
      </c>
    </row>
    <row r="361" spans="1:9">
      <c r="A361" s="2" t="s">
        <v>218</v>
      </c>
      <c r="B361" s="379" t="s">
        <v>219</v>
      </c>
      <c r="C361" s="379" t="s">
        <v>3</v>
      </c>
      <c r="F361" s="383">
        <v>-1927.51</v>
      </c>
      <c r="H361" s="383">
        <v>-0.31</v>
      </c>
    </row>
    <row r="362" spans="1:9">
      <c r="A362" s="2" t="s">
        <v>220</v>
      </c>
      <c r="B362" s="379" t="s">
        <v>219</v>
      </c>
      <c r="C362" s="379" t="s">
        <v>4</v>
      </c>
      <c r="D362" s="379">
        <v>1.91</v>
      </c>
      <c r="F362" s="383">
        <v>11620</v>
      </c>
      <c r="H362" s="383">
        <v>1.88</v>
      </c>
    </row>
    <row r="363" spans="1:9">
      <c r="A363" s="2" t="s">
        <v>716</v>
      </c>
      <c r="B363" s="379" t="s">
        <v>219</v>
      </c>
      <c r="C363" s="379" t="s">
        <v>297</v>
      </c>
      <c r="F363" s="383">
        <v>280</v>
      </c>
      <c r="H363" s="383">
        <v>0</v>
      </c>
    </row>
    <row r="364" spans="1:9">
      <c r="A364" s="2" t="s">
        <v>977</v>
      </c>
      <c r="B364" s="379" t="s">
        <v>219</v>
      </c>
      <c r="C364" s="379" t="s">
        <v>184</v>
      </c>
      <c r="F364" s="383">
        <v>1</v>
      </c>
      <c r="H364" s="383">
        <v>0</v>
      </c>
    </row>
    <row r="365" spans="1:9">
      <c r="A365" s="377" t="s">
        <v>1277</v>
      </c>
      <c r="B365" s="381" t="s">
        <v>1278</v>
      </c>
      <c r="C365" s="381"/>
      <c r="D365" s="381"/>
      <c r="E365" s="381"/>
      <c r="F365" s="384">
        <v>1041479609.36</v>
      </c>
      <c r="G365" s="384"/>
      <c r="H365" s="384">
        <v>168239.72</v>
      </c>
      <c r="I365" s="384"/>
    </row>
    <row r="366" spans="1:9">
      <c r="A366" s="377" t="s">
        <v>1279</v>
      </c>
      <c r="B366" s="381" t="s">
        <v>1280</v>
      </c>
      <c r="C366" s="381"/>
      <c r="D366" s="381"/>
      <c r="E366" s="381"/>
      <c r="F366" s="384">
        <v>257515452.02000001</v>
      </c>
      <c r="G366" s="384"/>
      <c r="H366" s="384">
        <v>41598.83</v>
      </c>
      <c r="I366" s="384"/>
    </row>
    <row r="367" spans="1:9">
      <c r="A367" s="2" t="s">
        <v>221</v>
      </c>
      <c r="B367" s="379" t="s">
        <v>222</v>
      </c>
      <c r="C367" s="379" t="s">
        <v>3</v>
      </c>
      <c r="F367" s="383">
        <v>257515452.02000001</v>
      </c>
      <c r="H367" s="383">
        <v>41598.83</v>
      </c>
    </row>
    <row r="368" spans="1:9">
      <c r="A368" s="377" t="s">
        <v>1281</v>
      </c>
      <c r="B368" s="381" t="s">
        <v>1282</v>
      </c>
      <c r="C368" s="381"/>
      <c r="D368" s="381"/>
      <c r="E368" s="381"/>
      <c r="F368" s="384">
        <v>31512819.02</v>
      </c>
      <c r="G368" s="384"/>
      <c r="H368" s="384">
        <v>5090.55</v>
      </c>
      <c r="I368" s="384"/>
    </row>
    <row r="369" spans="1:9">
      <c r="A369" s="2" t="s">
        <v>409</v>
      </c>
      <c r="B369" s="379" t="s">
        <v>410</v>
      </c>
      <c r="C369" s="379" t="s">
        <v>3</v>
      </c>
      <c r="F369" s="383">
        <v>31512819.02</v>
      </c>
      <c r="H369" s="383">
        <v>5090.55</v>
      </c>
    </row>
    <row r="370" spans="1:9">
      <c r="A370" s="377" t="s">
        <v>1283</v>
      </c>
      <c r="B370" s="381" t="s">
        <v>225</v>
      </c>
      <c r="C370" s="381"/>
      <c r="D370" s="381"/>
      <c r="E370" s="381"/>
      <c r="F370" s="384">
        <v>9537278.1199999992</v>
      </c>
      <c r="G370" s="384"/>
      <c r="H370" s="384">
        <v>1540.64</v>
      </c>
      <c r="I370" s="384"/>
    </row>
    <row r="371" spans="1:9">
      <c r="A371" s="2" t="s">
        <v>224</v>
      </c>
      <c r="B371" s="379" t="s">
        <v>225</v>
      </c>
      <c r="C371" s="379" t="s">
        <v>3</v>
      </c>
      <c r="F371" s="383">
        <v>4008094.06</v>
      </c>
      <c r="H371" s="383">
        <v>647.46</v>
      </c>
    </row>
    <row r="372" spans="1:9">
      <c r="A372" s="2" t="s">
        <v>1036</v>
      </c>
      <c r="B372" s="379" t="s">
        <v>1037</v>
      </c>
      <c r="C372" s="379" t="s">
        <v>3</v>
      </c>
      <c r="F372" s="383">
        <v>5529184.0599999996</v>
      </c>
      <c r="H372" s="383">
        <v>893.18</v>
      </c>
    </row>
    <row r="373" spans="1:9">
      <c r="A373" s="377" t="s">
        <v>1421</v>
      </c>
      <c r="B373" s="381" t="s">
        <v>1422</v>
      </c>
      <c r="C373" s="381"/>
      <c r="D373" s="381"/>
      <c r="E373" s="381"/>
      <c r="F373" s="384">
        <v>100888736.01000001</v>
      </c>
      <c r="G373" s="384"/>
      <c r="H373" s="384">
        <v>16297.48</v>
      </c>
      <c r="I373" s="384"/>
    </row>
    <row r="374" spans="1:9">
      <c r="A374" s="2" t="s">
        <v>1423</v>
      </c>
      <c r="B374" s="379" t="s">
        <v>1424</v>
      </c>
      <c r="C374" s="379" t="s">
        <v>4</v>
      </c>
      <c r="D374" s="379">
        <v>16362.28</v>
      </c>
      <c r="F374" s="383">
        <v>100888736.01000001</v>
      </c>
      <c r="H374" s="383">
        <v>16297.48</v>
      </c>
    </row>
    <row r="375" spans="1:9">
      <c r="A375" s="377" t="s">
        <v>1284</v>
      </c>
      <c r="B375" s="381" t="s">
        <v>1285</v>
      </c>
      <c r="C375" s="381"/>
      <c r="D375" s="381"/>
      <c r="E375" s="381"/>
      <c r="F375" s="384">
        <v>39376128.049999997</v>
      </c>
      <c r="G375" s="384"/>
      <c r="H375" s="384">
        <v>6360.79</v>
      </c>
      <c r="I375" s="384"/>
    </row>
    <row r="376" spans="1:9">
      <c r="A376" s="2" t="s">
        <v>226</v>
      </c>
      <c r="B376" s="379" t="s">
        <v>228</v>
      </c>
      <c r="C376" s="379" t="s">
        <v>3</v>
      </c>
      <c r="F376" s="383">
        <v>38307904.049999997</v>
      </c>
      <c r="H376" s="383">
        <v>6188.23</v>
      </c>
    </row>
    <row r="377" spans="1:9">
      <c r="A377" s="2" t="s">
        <v>1425</v>
      </c>
      <c r="B377" s="379" t="s">
        <v>1037</v>
      </c>
      <c r="C377" s="379" t="s">
        <v>3</v>
      </c>
      <c r="F377" s="383">
        <v>1068224</v>
      </c>
      <c r="H377" s="383">
        <v>172.56</v>
      </c>
    </row>
    <row r="378" spans="1:9">
      <c r="A378" s="377" t="s">
        <v>1286</v>
      </c>
      <c r="B378" s="381" t="s">
        <v>235</v>
      </c>
      <c r="C378" s="381"/>
      <c r="D378" s="381"/>
      <c r="E378" s="381"/>
      <c r="F378" s="384">
        <v>602649196.13999999</v>
      </c>
      <c r="G378" s="384"/>
      <c r="H378" s="384">
        <v>97351.43</v>
      </c>
      <c r="I378" s="384"/>
    </row>
    <row r="379" spans="1:9">
      <c r="A379" s="2" t="s">
        <v>229</v>
      </c>
      <c r="B379" s="379" t="s">
        <v>978</v>
      </c>
      <c r="C379" s="379" t="s">
        <v>4</v>
      </c>
      <c r="D379" s="379">
        <v>37597.699999999997</v>
      </c>
      <c r="F379" s="383">
        <v>232922462.41</v>
      </c>
      <c r="H379" s="383">
        <v>37626.1</v>
      </c>
    </row>
    <row r="380" spans="1:9">
      <c r="A380" s="2" t="s">
        <v>230</v>
      </c>
      <c r="B380" s="379" t="s">
        <v>231</v>
      </c>
      <c r="C380" s="379" t="s">
        <v>3</v>
      </c>
      <c r="F380" s="383">
        <v>43317425.039999999</v>
      </c>
      <c r="H380" s="383">
        <v>6997.46</v>
      </c>
    </row>
    <row r="381" spans="1:9">
      <c r="A381" s="2" t="s">
        <v>232</v>
      </c>
      <c r="B381" s="379" t="s">
        <v>233</v>
      </c>
      <c r="C381" s="379" t="s">
        <v>4</v>
      </c>
      <c r="D381" s="379">
        <v>738.5</v>
      </c>
      <c r="F381" s="383">
        <v>4618564.72</v>
      </c>
      <c r="H381" s="383">
        <v>746.08</v>
      </c>
    </row>
    <row r="382" spans="1:9">
      <c r="A382" s="2" t="s">
        <v>979</v>
      </c>
      <c r="B382" s="379" t="s">
        <v>980</v>
      </c>
      <c r="C382" s="379" t="s">
        <v>4</v>
      </c>
      <c r="D382" s="379">
        <v>51166.09</v>
      </c>
      <c r="F382" s="383">
        <v>314658924.95999998</v>
      </c>
      <c r="H382" s="383">
        <v>50829.73</v>
      </c>
    </row>
    <row r="383" spans="1:9">
      <c r="A383" s="2" t="s">
        <v>234</v>
      </c>
      <c r="B383" s="379" t="s">
        <v>235</v>
      </c>
      <c r="C383" s="379" t="s">
        <v>3</v>
      </c>
      <c r="F383" s="383">
        <v>7131819.0099999998</v>
      </c>
      <c r="H383" s="383">
        <v>1152.07</v>
      </c>
    </row>
    <row r="384" spans="1:9">
      <c r="A384" s="377" t="s">
        <v>1287</v>
      </c>
      <c r="B384" s="381" t="s">
        <v>1288</v>
      </c>
      <c r="C384" s="381"/>
      <c r="D384" s="381"/>
      <c r="E384" s="381"/>
      <c r="F384" s="384">
        <v>390236086.67000002</v>
      </c>
      <c r="G384" s="384"/>
      <c r="H384" s="384">
        <v>63038.400000000001</v>
      </c>
      <c r="I384" s="384"/>
    </row>
    <row r="385" spans="1:9">
      <c r="A385" s="2" t="s">
        <v>717</v>
      </c>
      <c r="B385" s="379" t="s">
        <v>718</v>
      </c>
      <c r="C385" s="379" t="s">
        <v>3</v>
      </c>
      <c r="F385" s="383">
        <v>27205835</v>
      </c>
      <c r="H385" s="383">
        <v>4394.8100000000004</v>
      </c>
    </row>
    <row r="386" spans="1:9">
      <c r="A386" s="377" t="s">
        <v>1289</v>
      </c>
      <c r="B386" s="381" t="s">
        <v>1290</v>
      </c>
      <c r="C386" s="381"/>
      <c r="D386" s="381"/>
      <c r="E386" s="381"/>
      <c r="F386" s="384">
        <v>77874150.129999995</v>
      </c>
      <c r="G386" s="384"/>
      <c r="H386" s="384">
        <v>12579.72</v>
      </c>
      <c r="I386" s="384"/>
    </row>
    <row r="387" spans="1:9">
      <c r="A387" s="2" t="s">
        <v>719</v>
      </c>
      <c r="B387" s="379" t="s">
        <v>720</v>
      </c>
      <c r="C387" s="379" t="s">
        <v>4</v>
      </c>
      <c r="D387" s="379">
        <v>7486.56</v>
      </c>
      <c r="F387" s="383">
        <v>46264008.549999997</v>
      </c>
      <c r="H387" s="383">
        <v>7473.45</v>
      </c>
    </row>
    <row r="388" spans="1:9">
      <c r="A388" s="2" t="s">
        <v>236</v>
      </c>
      <c r="B388" s="379" t="s">
        <v>237</v>
      </c>
      <c r="C388" s="379" t="s">
        <v>3</v>
      </c>
      <c r="F388" s="383">
        <v>8529092.0099999998</v>
      </c>
      <c r="H388" s="383">
        <v>1377.78</v>
      </c>
    </row>
    <row r="389" spans="1:9">
      <c r="A389" s="2" t="s">
        <v>238</v>
      </c>
      <c r="B389" s="379" t="s">
        <v>239</v>
      </c>
      <c r="C389" s="379" t="s">
        <v>4</v>
      </c>
      <c r="D389" s="379">
        <v>3735.9</v>
      </c>
      <c r="F389" s="383">
        <v>23081049.57</v>
      </c>
      <c r="H389" s="383">
        <v>3728.49</v>
      </c>
    </row>
    <row r="390" spans="1:9">
      <c r="A390" s="377" t="s">
        <v>1291</v>
      </c>
      <c r="B390" s="381" t="s">
        <v>241</v>
      </c>
      <c r="C390" s="381"/>
      <c r="D390" s="381"/>
      <c r="E390" s="381"/>
      <c r="F390" s="384">
        <v>129594055.09</v>
      </c>
      <c r="G390" s="384"/>
      <c r="H390" s="384">
        <v>20934.509999999998</v>
      </c>
      <c r="I390" s="384"/>
    </row>
    <row r="391" spans="1:9">
      <c r="A391" s="2" t="s">
        <v>240</v>
      </c>
      <c r="B391" s="379" t="s">
        <v>92</v>
      </c>
      <c r="C391" s="379" t="s">
        <v>4</v>
      </c>
      <c r="D391" s="379">
        <v>13170</v>
      </c>
      <c r="F391" s="383">
        <v>81349340.5</v>
      </c>
      <c r="H391" s="383">
        <v>13141.1</v>
      </c>
    </row>
    <row r="392" spans="1:9">
      <c r="A392" s="2" t="s">
        <v>411</v>
      </c>
      <c r="B392" s="379" t="s">
        <v>412</v>
      </c>
      <c r="C392" s="379" t="s">
        <v>4</v>
      </c>
      <c r="D392" s="379">
        <v>7807.63</v>
      </c>
      <c r="F392" s="383">
        <v>48244714.590000004</v>
      </c>
      <c r="H392" s="383">
        <v>7793.41</v>
      </c>
    </row>
    <row r="393" spans="1:9">
      <c r="A393" s="377" t="s">
        <v>1292</v>
      </c>
      <c r="B393" s="381" t="s">
        <v>721</v>
      </c>
      <c r="C393" s="381"/>
      <c r="D393" s="381"/>
      <c r="E393" s="381"/>
      <c r="F393" s="384">
        <v>69272354.629999995</v>
      </c>
      <c r="G393" s="384"/>
      <c r="H393" s="384">
        <v>11190.2</v>
      </c>
      <c r="I393" s="384"/>
    </row>
    <row r="394" spans="1:9">
      <c r="A394" s="2" t="s">
        <v>722</v>
      </c>
      <c r="B394" s="379" t="s">
        <v>721</v>
      </c>
      <c r="C394" s="379" t="s">
        <v>3</v>
      </c>
      <c r="F394" s="383">
        <v>3326050.03</v>
      </c>
      <c r="H394" s="383">
        <v>537.29</v>
      </c>
    </row>
    <row r="395" spans="1:9">
      <c r="A395" s="2" t="s">
        <v>859</v>
      </c>
      <c r="B395" s="379" t="s">
        <v>860</v>
      </c>
      <c r="C395" s="379" t="s">
        <v>4</v>
      </c>
      <c r="D395" s="379">
        <v>10680</v>
      </c>
      <c r="F395" s="383">
        <v>65946304.600000001</v>
      </c>
      <c r="H395" s="383">
        <v>10652.91</v>
      </c>
    </row>
    <row r="396" spans="1:9">
      <c r="A396" s="377" t="s">
        <v>1293</v>
      </c>
      <c r="B396" s="381" t="s">
        <v>1294</v>
      </c>
      <c r="C396" s="381"/>
      <c r="D396" s="381"/>
      <c r="E396" s="381"/>
      <c r="F396" s="384">
        <v>86289691.819999993</v>
      </c>
      <c r="G396" s="384"/>
      <c r="H396" s="384">
        <v>13939.16</v>
      </c>
      <c r="I396" s="384"/>
    </row>
    <row r="397" spans="1:9">
      <c r="A397" s="2" t="s">
        <v>242</v>
      </c>
      <c r="B397" s="379" t="s">
        <v>243</v>
      </c>
      <c r="C397" s="379" t="s">
        <v>3</v>
      </c>
      <c r="F397" s="383">
        <v>632000</v>
      </c>
      <c r="H397" s="383">
        <v>102.09</v>
      </c>
    </row>
    <row r="398" spans="1:9">
      <c r="A398" s="2" t="s">
        <v>413</v>
      </c>
      <c r="B398" s="379" t="s">
        <v>414</v>
      </c>
      <c r="C398" s="379" t="s">
        <v>4</v>
      </c>
      <c r="D398" s="379">
        <v>13958.04</v>
      </c>
      <c r="F398" s="383">
        <v>85657691.819999993</v>
      </c>
      <c r="H398" s="383">
        <v>13837.07</v>
      </c>
    </row>
    <row r="399" spans="1:9">
      <c r="A399" s="377" t="s">
        <v>1295</v>
      </c>
      <c r="B399" s="381" t="s">
        <v>1296</v>
      </c>
      <c r="C399" s="381"/>
      <c r="D399" s="381"/>
      <c r="E399" s="381"/>
      <c r="F399" s="384">
        <v>238742656</v>
      </c>
      <c r="G399" s="384"/>
      <c r="H399" s="384">
        <v>38566.28</v>
      </c>
      <c r="I399" s="384"/>
    </row>
    <row r="400" spans="1:9">
      <c r="A400" s="377" t="s">
        <v>1297</v>
      </c>
      <c r="B400" s="381" t="s">
        <v>1296</v>
      </c>
      <c r="C400" s="381"/>
      <c r="D400" s="381"/>
      <c r="E400" s="381"/>
      <c r="F400" s="384">
        <v>216516769</v>
      </c>
      <c r="G400" s="384"/>
      <c r="H400" s="384">
        <v>34975.93</v>
      </c>
      <c r="I400" s="384"/>
    </row>
    <row r="401" spans="1:9">
      <c r="A401" s="2" t="s">
        <v>246</v>
      </c>
      <c r="B401" s="379" t="s">
        <v>248</v>
      </c>
      <c r="C401" s="379" t="s">
        <v>3</v>
      </c>
      <c r="F401" s="383">
        <v>18377762</v>
      </c>
      <c r="H401" s="383">
        <v>2968.73</v>
      </c>
    </row>
    <row r="402" spans="1:9">
      <c r="A402" s="2" t="s">
        <v>575</v>
      </c>
      <c r="B402" s="379" t="s">
        <v>574</v>
      </c>
      <c r="C402" s="379" t="s">
        <v>3</v>
      </c>
      <c r="F402" s="383">
        <v>10682999</v>
      </c>
      <c r="H402" s="383">
        <v>1725.72</v>
      </c>
    </row>
    <row r="403" spans="1:9">
      <c r="A403" s="2" t="s">
        <v>249</v>
      </c>
      <c r="B403" s="379" t="s">
        <v>250</v>
      </c>
      <c r="C403" s="379" t="s">
        <v>3</v>
      </c>
      <c r="F403" s="383">
        <v>60496970</v>
      </c>
      <c r="H403" s="383">
        <v>9772.6299999999992</v>
      </c>
    </row>
    <row r="404" spans="1:9">
      <c r="A404" s="2" t="s">
        <v>251</v>
      </c>
      <c r="B404" s="379" t="s">
        <v>252</v>
      </c>
      <c r="C404" s="379" t="s">
        <v>3</v>
      </c>
      <c r="F404" s="383">
        <v>126959038</v>
      </c>
      <c r="H404" s="383">
        <v>20508.849999999999</v>
      </c>
    </row>
    <row r="405" spans="1:9">
      <c r="A405" s="377" t="s">
        <v>1298</v>
      </c>
      <c r="B405" s="381" t="s">
        <v>1299</v>
      </c>
      <c r="C405" s="381"/>
      <c r="D405" s="381"/>
      <c r="E405" s="381"/>
      <c r="F405" s="384">
        <v>22225887</v>
      </c>
      <c r="G405" s="384"/>
      <c r="H405" s="384">
        <v>3590.35</v>
      </c>
      <c r="I405" s="384"/>
    </row>
    <row r="406" spans="1:9">
      <c r="A406" s="2" t="s">
        <v>253</v>
      </c>
      <c r="B406" s="379" t="s">
        <v>254</v>
      </c>
      <c r="C406" s="379" t="s">
        <v>3</v>
      </c>
      <c r="F406" s="383">
        <v>22225887</v>
      </c>
      <c r="H406" s="383">
        <v>3590.35</v>
      </c>
    </row>
    <row r="407" spans="1:9">
      <c r="A407" s="377" t="s">
        <v>1300</v>
      </c>
      <c r="B407" s="381" t="s">
        <v>1301</v>
      </c>
      <c r="C407" s="381"/>
      <c r="D407" s="381"/>
      <c r="E407" s="381"/>
      <c r="F407" s="384">
        <v>279299842.13999999</v>
      </c>
      <c r="G407" s="384"/>
      <c r="H407" s="384">
        <v>45117.85</v>
      </c>
      <c r="I407" s="384"/>
    </row>
    <row r="408" spans="1:9">
      <c r="A408" s="377" t="s">
        <v>1426</v>
      </c>
      <c r="B408" s="381" t="s">
        <v>1427</v>
      </c>
      <c r="C408" s="381"/>
      <c r="D408" s="381"/>
      <c r="E408" s="381"/>
      <c r="F408" s="384">
        <v>78251880.319999993</v>
      </c>
      <c r="G408" s="384"/>
      <c r="H408" s="384">
        <v>12640.74</v>
      </c>
      <c r="I408" s="384"/>
    </row>
    <row r="409" spans="1:9">
      <c r="A409" s="2" t="s">
        <v>244</v>
      </c>
      <c r="B409" s="379" t="s">
        <v>245</v>
      </c>
      <c r="C409" s="379" t="s">
        <v>3</v>
      </c>
      <c r="F409" s="383">
        <v>78251880.319999993</v>
      </c>
      <c r="H409" s="383">
        <v>12640.74</v>
      </c>
    </row>
    <row r="410" spans="1:9">
      <c r="A410" s="377" t="s">
        <v>1302</v>
      </c>
      <c r="B410" s="381" t="s">
        <v>1303</v>
      </c>
      <c r="C410" s="381"/>
      <c r="D410" s="381"/>
      <c r="E410" s="381"/>
      <c r="F410" s="384">
        <v>118205681</v>
      </c>
      <c r="G410" s="384"/>
      <c r="H410" s="384">
        <v>19094.84</v>
      </c>
      <c r="I410" s="384"/>
    </row>
    <row r="411" spans="1:9">
      <c r="A411" s="2" t="s">
        <v>898</v>
      </c>
      <c r="B411" s="379" t="s">
        <v>899</v>
      </c>
      <c r="C411" s="379" t="s">
        <v>3</v>
      </c>
      <c r="F411" s="383">
        <v>118205681</v>
      </c>
      <c r="H411" s="383">
        <v>19094.84</v>
      </c>
    </row>
    <row r="412" spans="1:9">
      <c r="A412" s="377" t="s">
        <v>1304</v>
      </c>
      <c r="B412" s="381" t="s">
        <v>1305</v>
      </c>
      <c r="C412" s="381"/>
      <c r="D412" s="381"/>
      <c r="E412" s="381"/>
      <c r="F412" s="384">
        <v>74880867.819999993</v>
      </c>
      <c r="G412" s="384"/>
      <c r="H412" s="384">
        <v>12096.19</v>
      </c>
      <c r="I412" s="384"/>
    </row>
    <row r="413" spans="1:9">
      <c r="A413" s="2" t="s">
        <v>981</v>
      </c>
      <c r="B413" s="379" t="s">
        <v>982</v>
      </c>
      <c r="C413" s="379" t="s">
        <v>3</v>
      </c>
      <c r="F413" s="383">
        <v>74880867.819999993</v>
      </c>
      <c r="H413" s="383">
        <v>12096.19</v>
      </c>
    </row>
    <row r="414" spans="1:9">
      <c r="A414" s="377" t="s">
        <v>1306</v>
      </c>
      <c r="B414" s="381" t="s">
        <v>1307</v>
      </c>
      <c r="C414" s="381"/>
      <c r="D414" s="381"/>
      <c r="E414" s="381"/>
      <c r="F414" s="384">
        <v>7961413</v>
      </c>
      <c r="G414" s="384"/>
      <c r="H414" s="384">
        <v>1286.08</v>
      </c>
      <c r="I414" s="384"/>
    </row>
    <row r="415" spans="1:9">
      <c r="A415" s="2" t="s">
        <v>723</v>
      </c>
      <c r="B415" s="379" t="s">
        <v>724</v>
      </c>
      <c r="C415" s="379" t="s">
        <v>3</v>
      </c>
      <c r="F415" s="383">
        <v>3245563</v>
      </c>
      <c r="H415" s="383">
        <v>524.29</v>
      </c>
    </row>
    <row r="416" spans="1:9">
      <c r="A416" s="2" t="s">
        <v>725</v>
      </c>
      <c r="B416" s="379" t="s">
        <v>726</v>
      </c>
      <c r="C416" s="379" t="s">
        <v>3</v>
      </c>
      <c r="F416" s="383">
        <v>4715850</v>
      </c>
      <c r="H416" s="383">
        <v>761.79</v>
      </c>
    </row>
    <row r="417" spans="1:9">
      <c r="A417" s="377" t="s">
        <v>1308</v>
      </c>
      <c r="B417" s="381" t="s">
        <v>1309</v>
      </c>
      <c r="C417" s="381"/>
      <c r="D417" s="381"/>
      <c r="E417" s="381"/>
      <c r="F417" s="384">
        <v>4136734210.1399999</v>
      </c>
      <c r="G417" s="384"/>
      <c r="H417" s="384">
        <v>668248.35</v>
      </c>
      <c r="I417" s="384"/>
    </row>
    <row r="418" spans="1:9">
      <c r="A418" s="377" t="s">
        <v>1310</v>
      </c>
      <c r="B418" s="381" t="s">
        <v>1311</v>
      </c>
      <c r="C418" s="381"/>
      <c r="D418" s="381"/>
      <c r="E418" s="381"/>
      <c r="F418" s="384">
        <v>52423390.740000002</v>
      </c>
      <c r="G418" s="384"/>
      <c r="H418" s="384">
        <v>8468.43</v>
      </c>
      <c r="I418" s="384"/>
    </row>
    <row r="419" spans="1:9">
      <c r="A419" s="2" t="s">
        <v>256</v>
      </c>
      <c r="B419" s="379" t="s">
        <v>257</v>
      </c>
      <c r="C419" s="379" t="s">
        <v>4</v>
      </c>
      <c r="D419" s="379">
        <v>8573.64</v>
      </c>
      <c r="F419" s="383">
        <v>52423390.740000002</v>
      </c>
      <c r="H419" s="383">
        <v>8468.43</v>
      </c>
    </row>
    <row r="420" spans="1:9">
      <c r="A420" s="377" t="s">
        <v>1312</v>
      </c>
      <c r="B420" s="381" t="s">
        <v>1313</v>
      </c>
      <c r="C420" s="381"/>
      <c r="D420" s="381"/>
      <c r="E420" s="381"/>
      <c r="F420" s="384">
        <v>3301568972.6199999</v>
      </c>
      <c r="G420" s="384"/>
      <c r="H420" s="384">
        <v>533332.63</v>
      </c>
      <c r="I420" s="384"/>
    </row>
    <row r="421" spans="1:9">
      <c r="A421" s="2" t="s">
        <v>258</v>
      </c>
      <c r="B421" s="379" t="s">
        <v>259</v>
      </c>
      <c r="C421" s="379" t="s">
        <v>3</v>
      </c>
      <c r="F421" s="383">
        <v>-31773363511.040001</v>
      </c>
      <c r="H421" s="383">
        <v>-5132641.97</v>
      </c>
    </row>
    <row r="422" spans="1:9">
      <c r="A422" s="2" t="s">
        <v>260</v>
      </c>
      <c r="B422" s="379" t="s">
        <v>261</v>
      </c>
      <c r="C422" s="379" t="s">
        <v>3</v>
      </c>
      <c r="F422" s="383">
        <v>35074932483.660004</v>
      </c>
      <c r="H422" s="383">
        <v>5665974.5999999996</v>
      </c>
    </row>
    <row r="423" spans="1:9">
      <c r="A423" s="377" t="s">
        <v>1314</v>
      </c>
      <c r="B423" s="381" t="s">
        <v>1315</v>
      </c>
      <c r="C423" s="381"/>
      <c r="D423" s="381"/>
      <c r="E423" s="381"/>
      <c r="F423" s="384">
        <v>579717232.77999997</v>
      </c>
      <c r="G423" s="384"/>
      <c r="H423" s="384">
        <v>93650.86</v>
      </c>
      <c r="I423" s="384"/>
    </row>
    <row r="424" spans="1:9">
      <c r="A424" s="377" t="s">
        <v>1316</v>
      </c>
      <c r="B424" s="381" t="s">
        <v>1317</v>
      </c>
      <c r="C424" s="381"/>
      <c r="D424" s="381"/>
      <c r="E424" s="381"/>
      <c r="F424" s="384">
        <v>313416496.37</v>
      </c>
      <c r="G424" s="384"/>
      <c r="H424" s="384">
        <v>50629.03</v>
      </c>
      <c r="I424" s="384"/>
    </row>
    <row r="425" spans="1:9">
      <c r="A425" s="2" t="s">
        <v>262</v>
      </c>
      <c r="B425" s="379" t="s">
        <v>263</v>
      </c>
      <c r="C425" s="379" t="s">
        <v>3</v>
      </c>
      <c r="F425" s="383">
        <v>1378802</v>
      </c>
      <c r="H425" s="383">
        <v>222.73</v>
      </c>
    </row>
    <row r="426" spans="1:9">
      <c r="A426" s="2" t="s">
        <v>264</v>
      </c>
      <c r="B426" s="379" t="s">
        <v>727</v>
      </c>
      <c r="C426" s="379" t="s">
        <v>3</v>
      </c>
      <c r="F426" s="383">
        <v>61600</v>
      </c>
      <c r="H426" s="383">
        <v>9.9499999999999993</v>
      </c>
    </row>
    <row r="427" spans="1:9">
      <c r="A427" s="2" t="s">
        <v>415</v>
      </c>
      <c r="B427" s="379" t="s">
        <v>416</v>
      </c>
      <c r="C427" s="379" t="s">
        <v>4</v>
      </c>
      <c r="D427" s="379">
        <v>100.7</v>
      </c>
      <c r="F427" s="383">
        <v>621452.57999999996</v>
      </c>
      <c r="H427" s="383">
        <v>100.39</v>
      </c>
    </row>
    <row r="428" spans="1:9">
      <c r="A428" s="2" t="s">
        <v>861</v>
      </c>
      <c r="B428" s="379" t="s">
        <v>862</v>
      </c>
      <c r="C428" s="379" t="s">
        <v>3</v>
      </c>
      <c r="F428" s="383">
        <v>715000</v>
      </c>
      <c r="H428" s="383">
        <v>115.5</v>
      </c>
    </row>
    <row r="429" spans="1:9">
      <c r="A429" s="2" t="s">
        <v>863</v>
      </c>
      <c r="B429" s="379" t="s">
        <v>864</v>
      </c>
      <c r="C429" s="379" t="s">
        <v>4</v>
      </c>
      <c r="D429" s="379">
        <v>44</v>
      </c>
      <c r="F429" s="383">
        <v>272694.40000000002</v>
      </c>
      <c r="H429" s="383">
        <v>44.05</v>
      </c>
    </row>
    <row r="430" spans="1:9">
      <c r="A430" s="2" t="s">
        <v>728</v>
      </c>
      <c r="B430" s="379" t="s">
        <v>729</v>
      </c>
      <c r="C430" s="379" t="s">
        <v>3</v>
      </c>
      <c r="F430" s="383">
        <v>143263149.00999999</v>
      </c>
      <c r="H430" s="383">
        <v>23142.61</v>
      </c>
    </row>
    <row r="431" spans="1:9">
      <c r="A431" s="2" t="s">
        <v>265</v>
      </c>
      <c r="B431" s="379" t="s">
        <v>266</v>
      </c>
      <c r="C431" s="379" t="s">
        <v>3</v>
      </c>
      <c r="F431" s="383">
        <v>140000</v>
      </c>
      <c r="H431" s="383">
        <v>22.62</v>
      </c>
    </row>
    <row r="432" spans="1:9">
      <c r="A432" s="2" t="s">
        <v>983</v>
      </c>
      <c r="B432" s="379" t="s">
        <v>984</v>
      </c>
      <c r="C432" s="379" t="s">
        <v>4</v>
      </c>
      <c r="D432" s="379">
        <v>27006.22</v>
      </c>
      <c r="F432" s="383">
        <v>166963798.38</v>
      </c>
      <c r="H432" s="383">
        <v>26971.19</v>
      </c>
    </row>
    <row r="433" spans="1:9">
      <c r="A433" s="377" t="s">
        <v>1318</v>
      </c>
      <c r="B433" s="381" t="s">
        <v>730</v>
      </c>
      <c r="C433" s="381"/>
      <c r="D433" s="381"/>
      <c r="E433" s="381"/>
      <c r="F433" s="384">
        <v>257937548.41</v>
      </c>
      <c r="G433" s="384"/>
      <c r="H433" s="384">
        <v>41667.019999999997</v>
      </c>
      <c r="I433" s="384"/>
    </row>
    <row r="434" spans="1:9">
      <c r="A434" s="2" t="s">
        <v>267</v>
      </c>
      <c r="B434" s="379" t="s">
        <v>268</v>
      </c>
      <c r="C434" s="379" t="s">
        <v>4</v>
      </c>
      <c r="D434" s="379">
        <v>744.64</v>
      </c>
      <c r="F434" s="383">
        <v>4607262</v>
      </c>
      <c r="H434" s="383">
        <v>744.25</v>
      </c>
    </row>
    <row r="435" spans="1:9">
      <c r="A435" s="2" t="s">
        <v>269</v>
      </c>
      <c r="B435" s="379" t="s">
        <v>730</v>
      </c>
      <c r="C435" s="379" t="s">
        <v>4</v>
      </c>
      <c r="D435" s="379">
        <v>2374.29</v>
      </c>
      <c r="F435" s="383">
        <v>14679571</v>
      </c>
      <c r="H435" s="383">
        <v>2371.33</v>
      </c>
    </row>
    <row r="436" spans="1:9">
      <c r="A436" s="2" t="s">
        <v>417</v>
      </c>
      <c r="B436" s="379" t="s">
        <v>418</v>
      </c>
      <c r="C436" s="379" t="s">
        <v>4</v>
      </c>
      <c r="D436" s="379">
        <v>460</v>
      </c>
      <c r="F436" s="383">
        <v>2835340.6</v>
      </c>
      <c r="H436" s="383">
        <v>458.02</v>
      </c>
    </row>
    <row r="437" spans="1:9">
      <c r="A437" s="2" t="s">
        <v>731</v>
      </c>
      <c r="B437" s="379" t="s">
        <v>732</v>
      </c>
      <c r="C437" s="379" t="s">
        <v>4</v>
      </c>
      <c r="D437" s="379">
        <v>175</v>
      </c>
      <c r="F437" s="383">
        <v>1073705</v>
      </c>
      <c r="H437" s="383">
        <v>173.45</v>
      </c>
    </row>
    <row r="438" spans="1:9">
      <c r="A438" s="2" t="s">
        <v>1038</v>
      </c>
      <c r="B438" s="379" t="s">
        <v>1039</v>
      </c>
      <c r="C438" s="379" t="s">
        <v>4</v>
      </c>
      <c r="D438" s="379">
        <v>37935.57</v>
      </c>
      <c r="F438" s="383">
        <v>234408561.81</v>
      </c>
      <c r="H438" s="383">
        <v>37866.160000000003</v>
      </c>
    </row>
    <row r="439" spans="1:9">
      <c r="A439" s="2" t="s">
        <v>270</v>
      </c>
      <c r="B439" s="379" t="s">
        <v>271</v>
      </c>
      <c r="C439" s="379" t="s">
        <v>4</v>
      </c>
      <c r="D439" s="379">
        <v>55</v>
      </c>
      <c r="F439" s="383">
        <v>333108</v>
      </c>
      <c r="H439" s="383">
        <v>53.81</v>
      </c>
    </row>
    <row r="440" spans="1:9">
      <c r="A440" s="377" t="s">
        <v>1319</v>
      </c>
      <c r="B440" s="381" t="s">
        <v>1320</v>
      </c>
      <c r="C440" s="381"/>
      <c r="D440" s="381"/>
      <c r="E440" s="381"/>
      <c r="F440" s="384">
        <v>8363188</v>
      </c>
      <c r="G440" s="384"/>
      <c r="H440" s="384">
        <v>1354.81</v>
      </c>
      <c r="I440" s="384"/>
    </row>
    <row r="441" spans="1:9">
      <c r="A441" s="2" t="s">
        <v>733</v>
      </c>
      <c r="B441" s="379" t="s">
        <v>734</v>
      </c>
      <c r="C441" s="379" t="s">
        <v>297</v>
      </c>
      <c r="D441" s="379">
        <v>361.09</v>
      </c>
      <c r="F441" s="383">
        <v>2518556</v>
      </c>
      <c r="H441" s="383">
        <v>410.11</v>
      </c>
    </row>
    <row r="442" spans="1:9">
      <c r="A442" s="2" t="s">
        <v>419</v>
      </c>
      <c r="B442" s="379" t="s">
        <v>420</v>
      </c>
      <c r="C442" s="379" t="s">
        <v>297</v>
      </c>
      <c r="D442" s="379">
        <v>837.79</v>
      </c>
      <c r="F442" s="383">
        <v>5844632</v>
      </c>
      <c r="H442" s="383">
        <v>944.7</v>
      </c>
    </row>
    <row r="443" spans="1:9">
      <c r="A443" s="377" t="s">
        <v>1321</v>
      </c>
      <c r="B443" s="381" t="s">
        <v>1322</v>
      </c>
      <c r="C443" s="381"/>
      <c r="D443" s="381"/>
      <c r="E443" s="381"/>
      <c r="F443" s="384">
        <v>203024614</v>
      </c>
      <c r="G443" s="384"/>
      <c r="H443" s="384">
        <v>32796.43</v>
      </c>
      <c r="I443" s="384"/>
    </row>
    <row r="444" spans="1:9">
      <c r="A444" s="2" t="s">
        <v>272</v>
      </c>
      <c r="B444" s="379" t="s">
        <v>273</v>
      </c>
      <c r="C444" s="379" t="s">
        <v>4</v>
      </c>
      <c r="D444" s="379">
        <v>24130.5</v>
      </c>
      <c r="F444" s="383">
        <v>147369757</v>
      </c>
      <c r="H444" s="383">
        <v>23805.98</v>
      </c>
    </row>
    <row r="445" spans="1:9">
      <c r="A445" s="2" t="s">
        <v>421</v>
      </c>
      <c r="B445" s="379" t="s">
        <v>422</v>
      </c>
      <c r="C445" s="379" t="s">
        <v>3</v>
      </c>
      <c r="F445" s="383">
        <v>55654857</v>
      </c>
      <c r="H445" s="383">
        <v>8990.44</v>
      </c>
    </row>
    <row r="446" spans="1:9">
      <c r="A446" s="377" t="s">
        <v>1323</v>
      </c>
      <c r="B446" s="381" t="s">
        <v>1324</v>
      </c>
      <c r="C446" s="381"/>
      <c r="D446" s="381"/>
      <c r="E446" s="381"/>
      <c r="F446" s="384">
        <v>-21450000</v>
      </c>
      <c r="G446" s="384"/>
      <c r="H446" s="384">
        <v>-3465.01</v>
      </c>
      <c r="I446" s="384"/>
    </row>
    <row r="447" spans="1:9">
      <c r="A447" s="377" t="s">
        <v>1325</v>
      </c>
      <c r="B447" s="381" t="s">
        <v>1326</v>
      </c>
      <c r="C447" s="381"/>
      <c r="D447" s="381"/>
      <c r="E447" s="381"/>
      <c r="F447" s="384">
        <v>-21450000</v>
      </c>
      <c r="G447" s="384"/>
      <c r="H447" s="384">
        <v>-3465.01</v>
      </c>
      <c r="I447" s="384"/>
    </row>
    <row r="448" spans="1:9">
      <c r="A448" s="2" t="s">
        <v>985</v>
      </c>
      <c r="B448" s="379" t="s">
        <v>986</v>
      </c>
      <c r="C448" s="379" t="s">
        <v>3</v>
      </c>
      <c r="F448" s="383">
        <v>-21450000</v>
      </c>
      <c r="H448" s="383">
        <v>-3465.01</v>
      </c>
    </row>
    <row r="449" spans="1:9">
      <c r="A449" s="377" t="s">
        <v>274</v>
      </c>
      <c r="B449" s="381" t="s">
        <v>1327</v>
      </c>
      <c r="C449" s="381"/>
      <c r="D449" s="381"/>
      <c r="E449" s="381"/>
      <c r="F449" s="384">
        <v>146862.85999999999</v>
      </c>
      <c r="G449" s="384"/>
      <c r="H449" s="384">
        <v>23.72</v>
      </c>
      <c r="I449" s="384"/>
    </row>
    <row r="450" spans="1:9">
      <c r="A450" s="377" t="s">
        <v>1328</v>
      </c>
      <c r="B450" s="381" t="s">
        <v>1329</v>
      </c>
      <c r="C450" s="381"/>
      <c r="D450" s="381"/>
      <c r="E450" s="381"/>
      <c r="F450" s="384">
        <v>3486646137539.25</v>
      </c>
      <c r="G450" s="384"/>
      <c r="H450" s="384">
        <v>563229833.70000005</v>
      </c>
      <c r="I450" s="384"/>
    </row>
    <row r="451" spans="1:9">
      <c r="A451" s="377" t="s">
        <v>1330</v>
      </c>
      <c r="B451" s="381" t="s">
        <v>1331</v>
      </c>
      <c r="C451" s="381"/>
      <c r="D451" s="381"/>
      <c r="E451" s="381"/>
      <c r="F451" s="384">
        <v>50121837075.040001</v>
      </c>
      <c r="G451" s="384"/>
      <c r="H451" s="384">
        <v>8096638.7000000002</v>
      </c>
      <c r="I451" s="384"/>
    </row>
    <row r="452" spans="1:9">
      <c r="A452" s="377" t="s">
        <v>1332</v>
      </c>
      <c r="B452" s="381" t="s">
        <v>1333</v>
      </c>
      <c r="C452" s="381"/>
      <c r="D452" s="381"/>
      <c r="E452" s="381"/>
      <c r="F452" s="384">
        <v>50121837075.040001</v>
      </c>
      <c r="G452" s="384"/>
      <c r="H452" s="384">
        <v>8096638.7000000002</v>
      </c>
      <c r="I452" s="384"/>
    </row>
    <row r="453" spans="1:9">
      <c r="A453" s="377" t="s">
        <v>1334</v>
      </c>
      <c r="B453" s="381" t="s">
        <v>1335</v>
      </c>
      <c r="C453" s="381"/>
      <c r="D453" s="381"/>
      <c r="E453" s="381"/>
      <c r="F453" s="384">
        <v>19365060515.560001</v>
      </c>
      <c r="G453" s="384"/>
      <c r="H453" s="384">
        <v>3128215.31</v>
      </c>
      <c r="I453" s="384"/>
    </row>
    <row r="454" spans="1:9">
      <c r="A454" s="2" t="s">
        <v>423</v>
      </c>
      <c r="B454" s="379" t="s">
        <v>424</v>
      </c>
      <c r="C454" s="379" t="s">
        <v>3</v>
      </c>
      <c r="F454" s="383">
        <v>68889.58</v>
      </c>
      <c r="H454" s="383">
        <v>11.13</v>
      </c>
    </row>
    <row r="455" spans="1:9">
      <c r="A455" s="2" t="s">
        <v>276</v>
      </c>
      <c r="B455" s="379" t="s">
        <v>278</v>
      </c>
      <c r="C455" s="379" t="s">
        <v>4</v>
      </c>
      <c r="D455" s="379">
        <v>0.28999999999999998</v>
      </c>
      <c r="F455" s="383">
        <v>1795.23</v>
      </c>
      <c r="H455" s="383">
        <v>0.28999999999999998</v>
      </c>
    </row>
    <row r="456" spans="1:9">
      <c r="A456" s="2" t="s">
        <v>279</v>
      </c>
      <c r="B456" s="379" t="s">
        <v>280</v>
      </c>
      <c r="C456" s="379" t="s">
        <v>3</v>
      </c>
      <c r="F456" s="383">
        <v>3057596464.2800002</v>
      </c>
      <c r="H456" s="383">
        <v>493921.52</v>
      </c>
    </row>
    <row r="457" spans="1:9">
      <c r="A457" s="2" t="s">
        <v>281</v>
      </c>
      <c r="B457" s="379" t="s">
        <v>282</v>
      </c>
      <c r="C457" s="379" t="s">
        <v>4</v>
      </c>
      <c r="D457" s="379">
        <v>2622313.46</v>
      </c>
      <c r="F457" s="383">
        <v>16233300358.450001</v>
      </c>
      <c r="H457" s="383">
        <v>2622313.46</v>
      </c>
    </row>
    <row r="458" spans="1:9">
      <c r="A458" s="2" t="s">
        <v>283</v>
      </c>
      <c r="B458" s="379" t="s">
        <v>284</v>
      </c>
      <c r="C458" s="379" t="s">
        <v>4</v>
      </c>
      <c r="D458" s="379">
        <v>-12092.47</v>
      </c>
      <c r="F458" s="383">
        <v>-74857830.909999996</v>
      </c>
      <c r="H458" s="383">
        <v>-12092.47</v>
      </c>
    </row>
    <row r="459" spans="1:9">
      <c r="A459" s="2" t="s">
        <v>425</v>
      </c>
      <c r="B459" s="379" t="s">
        <v>426</v>
      </c>
      <c r="C459" s="379" t="s">
        <v>3</v>
      </c>
      <c r="F459" s="383">
        <v>-19057003</v>
      </c>
      <c r="H459" s="383">
        <v>-3078.45</v>
      </c>
    </row>
    <row r="460" spans="1:9">
      <c r="A460" s="2" t="s">
        <v>427</v>
      </c>
      <c r="B460" s="379" t="s">
        <v>428</v>
      </c>
      <c r="C460" s="379" t="s">
        <v>3</v>
      </c>
      <c r="F460" s="383">
        <v>588.64</v>
      </c>
      <c r="H460" s="383">
        <v>0.1</v>
      </c>
    </row>
    <row r="461" spans="1:9">
      <c r="A461" s="2" t="s">
        <v>429</v>
      </c>
      <c r="B461" s="379" t="s">
        <v>430</v>
      </c>
      <c r="C461" s="379" t="s">
        <v>4</v>
      </c>
      <c r="D461" s="379">
        <v>-2.84</v>
      </c>
      <c r="F461" s="383">
        <v>-17580.88</v>
      </c>
      <c r="H461" s="383">
        <v>-2.84</v>
      </c>
    </row>
    <row r="462" spans="1:9">
      <c r="A462" s="2" t="s">
        <v>865</v>
      </c>
      <c r="B462" s="379" t="s">
        <v>866</v>
      </c>
      <c r="C462" s="379" t="s">
        <v>4</v>
      </c>
      <c r="D462" s="379">
        <v>111276.21</v>
      </c>
      <c r="F462" s="383">
        <v>688849814.19000006</v>
      </c>
      <c r="H462" s="383">
        <v>111276.21</v>
      </c>
    </row>
    <row r="463" spans="1:9">
      <c r="A463" s="2" t="s">
        <v>867</v>
      </c>
      <c r="B463" s="379" t="s">
        <v>868</v>
      </c>
      <c r="C463" s="379" t="s">
        <v>3</v>
      </c>
      <c r="F463" s="383">
        <v>36315359</v>
      </c>
      <c r="H463" s="383">
        <v>5866.35</v>
      </c>
    </row>
    <row r="464" spans="1:9">
      <c r="A464" s="2" t="s">
        <v>1040</v>
      </c>
      <c r="B464" s="379" t="s">
        <v>1041</v>
      </c>
      <c r="C464" s="379" t="s">
        <v>4</v>
      </c>
      <c r="D464" s="379">
        <v>-90000</v>
      </c>
      <c r="F464" s="383">
        <v>-557140500</v>
      </c>
      <c r="H464" s="383">
        <v>-90000</v>
      </c>
    </row>
    <row r="465" spans="1:9">
      <c r="A465" s="2" t="s">
        <v>1428</v>
      </c>
      <c r="B465" s="379" t="s">
        <v>1429</v>
      </c>
      <c r="C465" s="379" t="s">
        <v>3</v>
      </c>
      <c r="F465" s="383">
        <v>99.08</v>
      </c>
      <c r="H465" s="383">
        <v>0.02</v>
      </c>
    </row>
    <row r="466" spans="1:9">
      <c r="A466" s="2" t="s">
        <v>1430</v>
      </c>
      <c r="B466" s="379" t="s">
        <v>1431</v>
      </c>
      <c r="C466" s="379" t="s">
        <v>4</v>
      </c>
      <c r="D466" s="379">
        <v>0.01</v>
      </c>
      <c r="F466" s="383">
        <v>61.9</v>
      </c>
      <c r="H466" s="383">
        <v>0.01</v>
      </c>
    </row>
    <row r="467" spans="1:9">
      <c r="A467" s="377" t="s">
        <v>1336</v>
      </c>
      <c r="B467" s="381" t="s">
        <v>1337</v>
      </c>
      <c r="C467" s="381"/>
      <c r="D467" s="381"/>
      <c r="E467" s="381"/>
      <c r="F467" s="384">
        <v>31474323538.299999</v>
      </c>
      <c r="G467" s="384"/>
      <c r="H467" s="384">
        <v>5084335.3099999996</v>
      </c>
      <c r="I467" s="384"/>
    </row>
    <row r="468" spans="1:9">
      <c r="A468" s="2" t="s">
        <v>987</v>
      </c>
      <c r="B468" s="379" t="s">
        <v>988</v>
      </c>
      <c r="C468" s="379" t="s">
        <v>4</v>
      </c>
      <c r="D468" s="379">
        <v>5421062.0300000003</v>
      </c>
      <c r="F468" s="383">
        <v>33558813443.610001</v>
      </c>
      <c r="H468" s="383">
        <v>5421062.0300000003</v>
      </c>
    </row>
    <row r="469" spans="1:9">
      <c r="A469" s="2" t="s">
        <v>1432</v>
      </c>
      <c r="B469" s="379" t="s">
        <v>1433</v>
      </c>
      <c r="C469" s="379" t="s">
        <v>4</v>
      </c>
      <c r="D469" s="379">
        <v>0.32</v>
      </c>
      <c r="F469" s="383">
        <v>1980.94</v>
      </c>
      <c r="H469" s="383">
        <v>0.32</v>
      </c>
    </row>
    <row r="470" spans="1:9">
      <c r="A470" s="2" t="s">
        <v>1042</v>
      </c>
      <c r="B470" s="379" t="s">
        <v>1043</v>
      </c>
      <c r="C470" s="379" t="s">
        <v>4</v>
      </c>
      <c r="D470" s="379">
        <v>136024.87</v>
      </c>
      <c r="F470" s="383">
        <v>842055156.49000001</v>
      </c>
      <c r="H470" s="383">
        <v>136024.87</v>
      </c>
    </row>
    <row r="471" spans="1:9">
      <c r="A471" s="2" t="s">
        <v>1044</v>
      </c>
      <c r="B471" s="379" t="s">
        <v>1045</v>
      </c>
      <c r="C471" s="379" t="s">
        <v>297</v>
      </c>
      <c r="D471" s="379">
        <v>276803.93</v>
      </c>
      <c r="F471" s="383">
        <v>1946393959.6600001</v>
      </c>
      <c r="H471" s="383">
        <v>314418.82</v>
      </c>
    </row>
    <row r="472" spans="1:9">
      <c r="A472" s="2" t="s">
        <v>1046</v>
      </c>
      <c r="B472" s="379" t="s">
        <v>1047</v>
      </c>
      <c r="C472" s="379" t="s">
        <v>184</v>
      </c>
      <c r="D472" s="379">
        <v>47.75</v>
      </c>
      <c r="F472" s="383">
        <v>6959.09</v>
      </c>
      <c r="H472" s="383">
        <v>1.1200000000000001</v>
      </c>
    </row>
    <row r="473" spans="1:9">
      <c r="A473" s="2" t="s">
        <v>285</v>
      </c>
      <c r="B473" s="379" t="s">
        <v>286</v>
      </c>
      <c r="C473" s="379" t="s">
        <v>4</v>
      </c>
      <c r="D473" s="379">
        <v>692499.34</v>
      </c>
      <c r="F473" s="383">
        <v>4286882539.3000002</v>
      </c>
      <c r="H473" s="383">
        <v>692499.34</v>
      </c>
    </row>
    <row r="474" spans="1:9">
      <c r="A474" s="2" t="s">
        <v>576</v>
      </c>
      <c r="B474" s="379" t="s">
        <v>578</v>
      </c>
      <c r="C474" s="379" t="s">
        <v>394</v>
      </c>
      <c r="D474" s="379">
        <v>3769.99</v>
      </c>
      <c r="F474" s="383">
        <v>29625315.25</v>
      </c>
      <c r="H474" s="383">
        <v>4785.6499999999996</v>
      </c>
    </row>
    <row r="475" spans="1:9">
      <c r="A475" s="2" t="s">
        <v>577</v>
      </c>
      <c r="B475" s="379" t="s">
        <v>579</v>
      </c>
      <c r="C475" s="379" t="s">
        <v>297</v>
      </c>
      <c r="D475" s="379">
        <v>165336.54</v>
      </c>
      <c r="F475" s="383">
        <v>1162592029.5599999</v>
      </c>
      <c r="H475" s="383">
        <v>187804.12</v>
      </c>
    </row>
    <row r="476" spans="1:9">
      <c r="A476" s="2" t="s">
        <v>869</v>
      </c>
      <c r="B476" s="379" t="s">
        <v>870</v>
      </c>
      <c r="C476" s="379" t="s">
        <v>184</v>
      </c>
      <c r="D476" s="379">
        <v>18.489999999999998</v>
      </c>
      <c r="F476" s="383">
        <v>2694.73</v>
      </c>
      <c r="H476" s="383">
        <v>0.44</v>
      </c>
    </row>
    <row r="477" spans="1:9">
      <c r="A477" s="2" t="s">
        <v>989</v>
      </c>
      <c r="B477" s="379" t="s">
        <v>990</v>
      </c>
      <c r="C477" s="379" t="s">
        <v>4</v>
      </c>
      <c r="D477" s="379">
        <v>415073.84</v>
      </c>
      <c r="F477" s="383">
        <v>2569493852.8299999</v>
      </c>
      <c r="H477" s="383">
        <v>415073.84</v>
      </c>
    </row>
    <row r="478" spans="1:9">
      <c r="A478" s="2" t="s">
        <v>991</v>
      </c>
      <c r="B478" s="379" t="s">
        <v>992</v>
      </c>
      <c r="C478" s="379" t="s">
        <v>184</v>
      </c>
      <c r="D478" s="379">
        <v>4609189.05</v>
      </c>
      <c r="F478" s="383">
        <v>671743304.33000004</v>
      </c>
      <c r="H478" s="383">
        <v>108512.84</v>
      </c>
    </row>
    <row r="479" spans="1:9">
      <c r="A479" s="2" t="s">
        <v>1434</v>
      </c>
      <c r="B479" s="379" t="s">
        <v>1435</v>
      </c>
      <c r="C479" s="379" t="s">
        <v>4</v>
      </c>
      <c r="D479" s="379">
        <v>1682.83</v>
      </c>
      <c r="F479" s="383">
        <v>10563224.890000001</v>
      </c>
      <c r="H479" s="383">
        <v>1706.37</v>
      </c>
    </row>
    <row r="480" spans="1:9">
      <c r="A480" s="2" t="s">
        <v>431</v>
      </c>
      <c r="B480" s="379" t="s">
        <v>432</v>
      </c>
      <c r="C480" s="379" t="s">
        <v>4</v>
      </c>
      <c r="D480" s="379">
        <v>-2188689.42</v>
      </c>
      <c r="F480" s="383">
        <v>-13548972420.040001</v>
      </c>
      <c r="H480" s="383">
        <v>-2188689.42</v>
      </c>
    </row>
    <row r="481" spans="1:9">
      <c r="A481" s="2" t="s">
        <v>993</v>
      </c>
      <c r="B481" s="379" t="s">
        <v>994</v>
      </c>
      <c r="C481" s="379" t="s">
        <v>3</v>
      </c>
      <c r="F481" s="383">
        <v>-3016.33</v>
      </c>
      <c r="H481" s="383">
        <v>-0.49</v>
      </c>
    </row>
    <row r="482" spans="1:9">
      <c r="A482" s="2" t="s">
        <v>433</v>
      </c>
      <c r="B482" s="379" t="s">
        <v>436</v>
      </c>
      <c r="C482" s="379" t="s">
        <v>4</v>
      </c>
      <c r="D482" s="379">
        <v>27.3</v>
      </c>
      <c r="F482" s="383">
        <v>168999.28</v>
      </c>
      <c r="H482" s="383">
        <v>27.3</v>
      </c>
    </row>
    <row r="483" spans="1:9">
      <c r="A483" s="2" t="s">
        <v>995</v>
      </c>
      <c r="B483" s="379" t="s">
        <v>996</v>
      </c>
      <c r="C483" s="379" t="s">
        <v>184</v>
      </c>
      <c r="D483" s="379">
        <v>-0.34</v>
      </c>
      <c r="F483" s="383">
        <v>-49.55</v>
      </c>
      <c r="H483" s="383">
        <v>-0.01</v>
      </c>
    </row>
    <row r="484" spans="1:9">
      <c r="A484" s="2" t="s">
        <v>290</v>
      </c>
      <c r="B484" s="379" t="s">
        <v>289</v>
      </c>
      <c r="C484" s="379" t="s">
        <v>4</v>
      </c>
      <c r="D484" s="379">
        <v>-7024.85</v>
      </c>
      <c r="F484" s="383">
        <v>-43486982.68</v>
      </c>
      <c r="H484" s="383">
        <v>-7024.85</v>
      </c>
    </row>
    <row r="485" spans="1:9">
      <c r="A485" s="2" t="s">
        <v>434</v>
      </c>
      <c r="B485" s="379" t="s">
        <v>437</v>
      </c>
      <c r="C485" s="379" t="s">
        <v>3</v>
      </c>
      <c r="F485" s="383">
        <v>-206140.72</v>
      </c>
      <c r="H485" s="383">
        <v>-33.299999999999997</v>
      </c>
    </row>
    <row r="486" spans="1:9">
      <c r="A486" s="2" t="s">
        <v>435</v>
      </c>
      <c r="B486" s="379" t="s">
        <v>438</v>
      </c>
      <c r="C486" s="379" t="s">
        <v>4</v>
      </c>
      <c r="D486" s="379">
        <v>-1833.72</v>
      </c>
      <c r="F486" s="383">
        <v>-11351551.970000001</v>
      </c>
      <c r="H486" s="383">
        <v>-1833.72</v>
      </c>
    </row>
    <row r="487" spans="1:9">
      <c r="A487" s="2" t="s">
        <v>735</v>
      </c>
      <c r="B487" s="379" t="s">
        <v>736</v>
      </c>
      <c r="C487" s="379" t="s">
        <v>297</v>
      </c>
      <c r="D487" s="379">
        <v>-0.01</v>
      </c>
      <c r="F487" s="383">
        <v>-70.319999999999993</v>
      </c>
      <c r="H487" s="383">
        <v>-0.01</v>
      </c>
    </row>
    <row r="488" spans="1:9">
      <c r="A488" s="2" t="s">
        <v>287</v>
      </c>
      <c r="B488" s="379" t="s">
        <v>288</v>
      </c>
      <c r="C488" s="379" t="s">
        <v>4</v>
      </c>
      <c r="D488" s="379">
        <v>0.05</v>
      </c>
      <c r="F488" s="383">
        <v>309.52</v>
      </c>
      <c r="H488" s="383">
        <v>0.05</v>
      </c>
    </row>
    <row r="489" spans="1:9">
      <c r="A489" s="2" t="s">
        <v>476</v>
      </c>
      <c r="B489" s="379" t="s">
        <v>288</v>
      </c>
      <c r="C489" s="379" t="s">
        <v>3</v>
      </c>
      <c r="F489" s="383">
        <v>0.42</v>
      </c>
      <c r="H489" s="383">
        <v>0</v>
      </c>
    </row>
    <row r="490" spans="1:9">
      <c r="A490" s="2" t="s">
        <v>439</v>
      </c>
      <c r="B490" s="379" t="s">
        <v>441</v>
      </c>
      <c r="C490" s="379" t="s">
        <v>3</v>
      </c>
      <c r="F490" s="383">
        <v>-25960428.59</v>
      </c>
      <c r="H490" s="383">
        <v>-4193.63</v>
      </c>
    </row>
    <row r="491" spans="1:9">
      <c r="A491" s="2" t="s">
        <v>440</v>
      </c>
      <c r="B491" s="379" t="s">
        <v>442</v>
      </c>
      <c r="C491" s="379" t="s">
        <v>4</v>
      </c>
      <c r="D491" s="379">
        <v>-111718.3</v>
      </c>
      <c r="F491" s="383">
        <v>-691586550.23000002</v>
      </c>
      <c r="H491" s="383">
        <v>-111718.3</v>
      </c>
    </row>
    <row r="492" spans="1:9">
      <c r="A492" s="377" t="s">
        <v>1338</v>
      </c>
      <c r="B492" s="381" t="s">
        <v>1339</v>
      </c>
      <c r="C492" s="381"/>
      <c r="D492" s="381"/>
      <c r="E492" s="381"/>
      <c r="F492" s="384">
        <v>3436524300464.1899</v>
      </c>
      <c r="G492" s="384"/>
      <c r="H492" s="384">
        <v>555133195</v>
      </c>
      <c r="I492" s="384"/>
    </row>
    <row r="493" spans="1:9">
      <c r="A493" s="377" t="s">
        <v>1340</v>
      </c>
      <c r="B493" s="381" t="s">
        <v>1341</v>
      </c>
      <c r="C493" s="381"/>
      <c r="D493" s="381"/>
      <c r="E493" s="381"/>
      <c r="F493" s="384">
        <v>213691223971.13</v>
      </c>
      <c r="G493" s="384"/>
      <c r="H493" s="384">
        <v>34519496.100000001</v>
      </c>
      <c r="I493" s="384"/>
    </row>
    <row r="494" spans="1:9">
      <c r="A494" s="377" t="s">
        <v>1342</v>
      </c>
      <c r="B494" s="381" t="s">
        <v>665</v>
      </c>
      <c r="C494" s="381"/>
      <c r="D494" s="381"/>
      <c r="E494" s="381"/>
      <c r="F494" s="384">
        <v>50478429407.410004</v>
      </c>
      <c r="G494" s="384"/>
      <c r="H494" s="384">
        <v>8154242.3300000001</v>
      </c>
      <c r="I494" s="384"/>
    </row>
    <row r="495" spans="1:9">
      <c r="A495" s="2" t="s">
        <v>291</v>
      </c>
      <c r="B495" s="379" t="s">
        <v>292</v>
      </c>
      <c r="C495" s="379" t="s">
        <v>3</v>
      </c>
      <c r="F495" s="383">
        <v>30883334481.509998</v>
      </c>
      <c r="H495" s="383">
        <v>4988867.45</v>
      </c>
    </row>
    <row r="496" spans="1:9">
      <c r="A496" s="2" t="s">
        <v>443</v>
      </c>
      <c r="B496" s="379" t="s">
        <v>444</v>
      </c>
      <c r="C496" s="379" t="s">
        <v>4</v>
      </c>
      <c r="D496" s="379">
        <v>3165374.88</v>
      </c>
      <c r="F496" s="383">
        <v>19595094925.900002</v>
      </c>
      <c r="H496" s="383">
        <v>3165374.88</v>
      </c>
    </row>
    <row r="497" spans="1:9">
      <c r="A497" s="377" t="s">
        <v>1343</v>
      </c>
      <c r="B497" s="381" t="s">
        <v>1344</v>
      </c>
      <c r="C497" s="381"/>
      <c r="D497" s="381"/>
      <c r="E497" s="381"/>
      <c r="F497" s="384">
        <v>163212794563.72</v>
      </c>
      <c r="G497" s="384"/>
      <c r="H497" s="384">
        <v>26365253.77</v>
      </c>
      <c r="I497" s="384"/>
    </row>
    <row r="498" spans="1:9">
      <c r="A498" s="2" t="s">
        <v>293</v>
      </c>
      <c r="B498" s="379" t="s">
        <v>294</v>
      </c>
      <c r="C498" s="379" t="s">
        <v>4</v>
      </c>
      <c r="D498" s="379">
        <v>22103188.280000001</v>
      </c>
      <c r="F498" s="383">
        <v>136828681887.92999</v>
      </c>
      <c r="H498" s="383">
        <v>22103188.280000001</v>
      </c>
    </row>
    <row r="499" spans="1:9">
      <c r="A499" s="2" t="s">
        <v>295</v>
      </c>
      <c r="B499" s="379" t="s">
        <v>296</v>
      </c>
      <c r="C499" s="379" t="s">
        <v>297</v>
      </c>
      <c r="D499" s="379">
        <v>3686340.61</v>
      </c>
      <c r="F499" s="383">
        <v>25921131598.709999</v>
      </c>
      <c r="H499" s="383">
        <v>4187277.44</v>
      </c>
    </row>
    <row r="500" spans="1:9">
      <c r="A500" s="2" t="s">
        <v>737</v>
      </c>
      <c r="B500" s="379" t="s">
        <v>738</v>
      </c>
      <c r="C500" s="379" t="s">
        <v>648</v>
      </c>
      <c r="D500" s="379">
        <v>286654.34999999998</v>
      </c>
      <c r="F500" s="383">
        <v>462981077.07999998</v>
      </c>
      <c r="H500" s="383">
        <v>74788.05</v>
      </c>
    </row>
    <row r="501" spans="1:9">
      <c r="A501" s="377" t="s">
        <v>1345</v>
      </c>
      <c r="B501" s="381" t="s">
        <v>1346</v>
      </c>
      <c r="C501" s="381"/>
      <c r="D501" s="381"/>
      <c r="E501" s="381"/>
      <c r="F501" s="384">
        <v>2621153100851.75</v>
      </c>
      <c r="G501" s="384"/>
      <c r="H501" s="384">
        <v>423418830.08999997</v>
      </c>
      <c r="I501" s="384"/>
    </row>
    <row r="502" spans="1:9">
      <c r="A502" s="377" t="s">
        <v>1347</v>
      </c>
      <c r="B502" s="381" t="s">
        <v>1348</v>
      </c>
      <c r="C502" s="381"/>
      <c r="D502" s="381"/>
      <c r="E502" s="381"/>
      <c r="F502" s="384">
        <v>1959728351329.8301</v>
      </c>
      <c r="G502" s="384"/>
      <c r="H502" s="384">
        <v>316572842.25</v>
      </c>
      <c r="I502" s="384"/>
    </row>
    <row r="503" spans="1:9">
      <c r="A503" s="2" t="s">
        <v>302</v>
      </c>
      <c r="B503" s="379" t="s">
        <v>298</v>
      </c>
      <c r="C503" s="379" t="s">
        <v>3</v>
      </c>
      <c r="F503" s="383">
        <v>903840055348.84998</v>
      </c>
      <c r="H503" s="383">
        <v>146005549.72999999</v>
      </c>
    </row>
    <row r="504" spans="1:9">
      <c r="A504" s="2" t="s">
        <v>303</v>
      </c>
      <c r="B504" s="379" t="s">
        <v>299</v>
      </c>
      <c r="C504" s="379" t="s">
        <v>4</v>
      </c>
      <c r="D504" s="379">
        <v>170565095.80000001</v>
      </c>
      <c r="F504" s="383">
        <v>1055874697295.16</v>
      </c>
      <c r="H504" s="383">
        <v>170565095.80000001</v>
      </c>
    </row>
    <row r="505" spans="1:9">
      <c r="A505" s="2" t="s">
        <v>445</v>
      </c>
      <c r="B505" s="379" t="s">
        <v>446</v>
      </c>
      <c r="C505" s="379" t="s">
        <v>4</v>
      </c>
      <c r="D505" s="379">
        <v>2196.7199999999998</v>
      </c>
      <c r="F505" s="383">
        <v>13598685.32</v>
      </c>
      <c r="H505" s="383">
        <v>2196.7199999999998</v>
      </c>
    </row>
    <row r="506" spans="1:9">
      <c r="A506" s="2" t="s">
        <v>580</v>
      </c>
      <c r="B506" s="379" t="s">
        <v>36</v>
      </c>
      <c r="C506" s="379" t="s">
        <v>3</v>
      </c>
      <c r="F506" s="383">
        <v>0.5</v>
      </c>
      <c r="H506" s="383">
        <v>0</v>
      </c>
    </row>
    <row r="507" spans="1:9">
      <c r="A507" s="377" t="s">
        <v>1349</v>
      </c>
      <c r="B507" s="381" t="s">
        <v>1350</v>
      </c>
      <c r="C507" s="381"/>
      <c r="D507" s="381"/>
      <c r="E507" s="381"/>
      <c r="F507" s="384">
        <v>661424749521.92004</v>
      </c>
      <c r="G507" s="384"/>
      <c r="H507" s="384">
        <v>106845987.84</v>
      </c>
      <c r="I507" s="384"/>
    </row>
    <row r="508" spans="1:9">
      <c r="A508" s="2" t="s">
        <v>300</v>
      </c>
      <c r="B508" s="379" t="s">
        <v>301</v>
      </c>
      <c r="C508" s="379" t="s">
        <v>4</v>
      </c>
      <c r="D508" s="379">
        <v>75132719.790000007</v>
      </c>
      <c r="F508" s="383">
        <v>465105345492.90002</v>
      </c>
      <c r="H508" s="383">
        <v>75132719.829999998</v>
      </c>
    </row>
    <row r="509" spans="1:9">
      <c r="A509" s="2" t="s">
        <v>447</v>
      </c>
      <c r="B509" s="379" t="s">
        <v>448</v>
      </c>
      <c r="C509" s="379" t="s">
        <v>297</v>
      </c>
      <c r="D509" s="379">
        <v>27795715.27</v>
      </c>
      <c r="F509" s="383">
        <v>195450304186.20999</v>
      </c>
      <c r="H509" s="383">
        <v>31572875.02</v>
      </c>
    </row>
    <row r="510" spans="1:9">
      <c r="A510" s="2" t="s">
        <v>997</v>
      </c>
      <c r="B510" s="379" t="s">
        <v>998</v>
      </c>
      <c r="C510" s="379" t="s">
        <v>184</v>
      </c>
      <c r="D510" s="379">
        <v>1228.01</v>
      </c>
      <c r="F510" s="383">
        <v>178970.2</v>
      </c>
      <c r="H510" s="383">
        <v>28.91</v>
      </c>
    </row>
    <row r="511" spans="1:9">
      <c r="A511" s="2" t="s">
        <v>739</v>
      </c>
      <c r="B511" s="379" t="s">
        <v>740</v>
      </c>
      <c r="C511" s="379" t="s">
        <v>648</v>
      </c>
      <c r="D511" s="379">
        <v>265783.48</v>
      </c>
      <c r="F511" s="383">
        <v>429267445.17000002</v>
      </c>
      <c r="H511" s="383">
        <v>69342.84</v>
      </c>
    </row>
    <row r="512" spans="1:9">
      <c r="A512" s="2" t="s">
        <v>741</v>
      </c>
      <c r="B512" s="379" t="s">
        <v>742</v>
      </c>
      <c r="C512" s="379" t="s">
        <v>4</v>
      </c>
      <c r="F512" s="383">
        <v>-225.86</v>
      </c>
      <c r="H512" s="383">
        <v>-0.04</v>
      </c>
    </row>
    <row r="513" spans="1:9">
      <c r="A513" s="2" t="s">
        <v>1436</v>
      </c>
      <c r="B513" s="379" t="s">
        <v>1437</v>
      </c>
      <c r="C513" s="379" t="s">
        <v>394</v>
      </c>
      <c r="D513" s="379">
        <v>55948.43</v>
      </c>
      <c r="F513" s="383">
        <v>439653653.30000001</v>
      </c>
      <c r="H513" s="383">
        <v>71021.279999999999</v>
      </c>
    </row>
    <row r="514" spans="1:9">
      <c r="A514" s="2" t="s">
        <v>871</v>
      </c>
      <c r="B514" s="379" t="s">
        <v>872</v>
      </c>
      <c r="C514" s="379" t="s">
        <v>654</v>
      </c>
      <c r="F514" s="383">
        <v>795064.2</v>
      </c>
      <c r="H514" s="383">
        <v>0</v>
      </c>
    </row>
    <row r="515" spans="1:9">
      <c r="A515" s="2" t="s">
        <v>873</v>
      </c>
      <c r="B515" s="379" t="s">
        <v>874</v>
      </c>
      <c r="C515" s="379" t="s">
        <v>654</v>
      </c>
      <c r="F515" s="383">
        <v>-795064.2</v>
      </c>
      <c r="H515" s="383">
        <v>0</v>
      </c>
    </row>
    <row r="516" spans="1:9">
      <c r="A516" s="377" t="s">
        <v>1351</v>
      </c>
      <c r="B516" s="381" t="s">
        <v>305</v>
      </c>
      <c r="C516" s="381"/>
      <c r="D516" s="381"/>
      <c r="E516" s="381"/>
      <c r="F516" s="384">
        <v>601679975641.31006</v>
      </c>
      <c r="G516" s="384"/>
      <c r="H516" s="384">
        <v>97194868.810000002</v>
      </c>
      <c r="I516" s="384"/>
    </row>
    <row r="517" spans="1:9">
      <c r="A517" s="2" t="s">
        <v>546</v>
      </c>
      <c r="B517" s="379" t="s">
        <v>305</v>
      </c>
      <c r="C517" s="379" t="s">
        <v>4</v>
      </c>
      <c r="D517" s="379">
        <v>97194868.489999995</v>
      </c>
      <c r="F517" s="383">
        <v>601679973643.92004</v>
      </c>
      <c r="H517" s="383">
        <v>97194868.489999995</v>
      </c>
    </row>
    <row r="518" spans="1:9">
      <c r="A518" s="2" t="s">
        <v>304</v>
      </c>
      <c r="B518" s="379" t="s">
        <v>305</v>
      </c>
      <c r="C518" s="379" t="s">
        <v>3</v>
      </c>
      <c r="F518" s="383">
        <v>1997.39</v>
      </c>
      <c r="H518" s="383">
        <v>0.32</v>
      </c>
    </row>
    <row r="519" spans="1:9">
      <c r="A519" s="377" t="s">
        <v>1352</v>
      </c>
      <c r="B519" s="381" t="s">
        <v>1353</v>
      </c>
      <c r="C519" s="381"/>
      <c r="D519" s="381"/>
      <c r="E519" s="381"/>
      <c r="F519" s="384">
        <v>-3486645990676.3799</v>
      </c>
      <c r="G519" s="384"/>
      <c r="H519" s="384">
        <v>-563229809.98000002</v>
      </c>
      <c r="I519" s="384"/>
    </row>
    <row r="520" spans="1:9">
      <c r="A520" s="377" t="s">
        <v>1354</v>
      </c>
      <c r="B520" s="381" t="s">
        <v>450</v>
      </c>
      <c r="C520" s="381"/>
      <c r="D520" s="381"/>
      <c r="E520" s="381"/>
      <c r="F520" s="384">
        <v>-3486645990676.3799</v>
      </c>
      <c r="G520" s="384"/>
      <c r="H520" s="384">
        <v>-563229809.98000002</v>
      </c>
      <c r="I520" s="384"/>
    </row>
    <row r="521" spans="1:9">
      <c r="A521" s="377" t="s">
        <v>1355</v>
      </c>
      <c r="B521" s="381" t="s">
        <v>450</v>
      </c>
      <c r="C521" s="381"/>
      <c r="D521" s="381"/>
      <c r="E521" s="381"/>
      <c r="F521" s="384">
        <v>-3500224418062.2798</v>
      </c>
      <c r="G521" s="384"/>
      <c r="H521" s="384">
        <v>-565423257.52999997</v>
      </c>
      <c r="I521" s="384"/>
    </row>
    <row r="522" spans="1:9">
      <c r="A522" s="2" t="s">
        <v>308</v>
      </c>
      <c r="B522" s="379" t="s">
        <v>306</v>
      </c>
      <c r="C522" s="379" t="s">
        <v>3</v>
      </c>
      <c r="F522" s="383">
        <v>-937772159148.33997</v>
      </c>
      <c r="H522" s="383">
        <v>-151486912.77000001</v>
      </c>
    </row>
    <row r="523" spans="1:9">
      <c r="A523" s="2" t="s">
        <v>309</v>
      </c>
      <c r="B523" s="379" t="s">
        <v>307</v>
      </c>
      <c r="C523" s="379" t="s">
        <v>4</v>
      </c>
      <c r="D523" s="379">
        <v>-377345489.63</v>
      </c>
      <c r="F523" s="383">
        <v>-2335938386280.0498</v>
      </c>
      <c r="H523" s="383">
        <v>-377345489.63</v>
      </c>
    </row>
    <row r="524" spans="1:9">
      <c r="A524" s="2" t="s">
        <v>310</v>
      </c>
      <c r="B524" s="379" t="s">
        <v>311</v>
      </c>
      <c r="C524" s="379" t="s">
        <v>297</v>
      </c>
      <c r="D524" s="379">
        <v>-31924195.66</v>
      </c>
      <c r="F524" s="383">
        <v>-224480416877.60001</v>
      </c>
      <c r="H524" s="383">
        <v>-36262374.609999999</v>
      </c>
    </row>
    <row r="525" spans="1:9">
      <c r="A525" s="2" t="s">
        <v>743</v>
      </c>
      <c r="B525" s="379" t="s">
        <v>744</v>
      </c>
      <c r="C525" s="379" t="s">
        <v>184</v>
      </c>
      <c r="D525" s="379">
        <v>-4610482.97</v>
      </c>
      <c r="F525" s="383">
        <v>-671931880.25999999</v>
      </c>
      <c r="H525" s="383">
        <v>-108543.3</v>
      </c>
    </row>
    <row r="526" spans="1:9">
      <c r="A526" s="2" t="s">
        <v>1438</v>
      </c>
      <c r="B526" s="379" t="s">
        <v>1439</v>
      </c>
      <c r="C526" s="379" t="s">
        <v>394</v>
      </c>
      <c r="D526" s="379">
        <v>-59717.96</v>
      </c>
      <c r="F526" s="383">
        <v>-469275353.77999997</v>
      </c>
      <c r="H526" s="383">
        <v>-75806.34</v>
      </c>
    </row>
    <row r="527" spans="1:9">
      <c r="A527" s="2" t="s">
        <v>745</v>
      </c>
      <c r="B527" s="379" t="s">
        <v>746</v>
      </c>
      <c r="C527" s="379" t="s">
        <v>648</v>
      </c>
      <c r="D527" s="379">
        <v>-552437.82999999996</v>
      </c>
      <c r="F527" s="383">
        <v>-892248522.25</v>
      </c>
      <c r="H527" s="383">
        <v>-144130.89000000001</v>
      </c>
    </row>
    <row r="528" spans="1:9">
      <c r="A528" s="377" t="s">
        <v>1356</v>
      </c>
      <c r="B528" s="381" t="s">
        <v>450</v>
      </c>
      <c r="C528" s="381"/>
      <c r="D528" s="381"/>
      <c r="E528" s="381"/>
      <c r="F528" s="384">
        <v>13578427385.9</v>
      </c>
      <c r="G528" s="384"/>
      <c r="H528" s="384">
        <v>2193447.5499999998</v>
      </c>
      <c r="I528" s="384"/>
    </row>
    <row r="529" spans="1:8">
      <c r="A529" s="2" t="s">
        <v>449</v>
      </c>
      <c r="B529" s="379" t="s">
        <v>450</v>
      </c>
      <c r="C529" s="379" t="s">
        <v>4</v>
      </c>
      <c r="D529" s="379">
        <v>2193447.5499999998</v>
      </c>
      <c r="F529" s="383">
        <v>13578427385.9</v>
      </c>
      <c r="H529" s="383">
        <v>2193447.5499999998</v>
      </c>
    </row>
    <row r="530" spans="1:8">
      <c r="B530" s="379" t="s">
        <v>1357</v>
      </c>
      <c r="E530" s="383">
        <v>933691802.74000001</v>
      </c>
    </row>
  </sheetData>
  <sortState ref="J2:K240">
    <sortCondition ref="J2:J24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117"/>
  <sheetViews>
    <sheetView showGridLines="0" workbookViewId="0">
      <selection activeCell="B27" sqref="B27"/>
    </sheetView>
  </sheetViews>
  <sheetFormatPr baseColWidth="10" defaultRowHeight="15"/>
  <cols>
    <col min="1" max="1" width="2.85546875" style="379" customWidth="1"/>
    <col min="2" max="2" width="20.85546875" style="570" customWidth="1"/>
    <col min="3" max="3" width="34.5703125" customWidth="1"/>
    <col min="4" max="4" width="20" customWidth="1"/>
    <col min="7" max="7" width="13.5703125" customWidth="1"/>
    <col min="8" max="8" width="19.42578125" customWidth="1"/>
  </cols>
  <sheetData>
    <row r="6" spans="2:4" ht="18">
      <c r="D6" s="442" t="s">
        <v>1616</v>
      </c>
    </row>
    <row r="7" spans="2:4">
      <c r="D7" s="564" t="s">
        <v>1809</v>
      </c>
    </row>
    <row r="8" spans="2:4" s="379" customFormat="1">
      <c r="B8" s="570"/>
      <c r="D8" s="564"/>
    </row>
    <row r="9" spans="2:4">
      <c r="B9" s="537" t="s">
        <v>1617</v>
      </c>
    </row>
    <row r="10" spans="2:4">
      <c r="B10" s="542"/>
    </row>
    <row r="11" spans="2:4">
      <c r="B11" s="537" t="s">
        <v>1618</v>
      </c>
    </row>
    <row r="12" spans="2:4">
      <c r="B12" s="537" t="s">
        <v>1619</v>
      </c>
    </row>
    <row r="13" spans="2:4">
      <c r="B13" s="537" t="s">
        <v>1620</v>
      </c>
    </row>
    <row r="14" spans="2:4">
      <c r="B14" s="537" t="s">
        <v>1621</v>
      </c>
    </row>
    <row r="15" spans="2:4">
      <c r="B15" s="537" t="s">
        <v>1622</v>
      </c>
    </row>
    <row r="16" spans="2:4">
      <c r="B16" s="537" t="s">
        <v>1623</v>
      </c>
    </row>
    <row r="17" spans="2:11">
      <c r="B17" s="537" t="s">
        <v>1624</v>
      </c>
    </row>
    <row r="18" spans="2:11" s="379" customFormat="1">
      <c r="B18" s="537" t="s">
        <v>1742</v>
      </c>
    </row>
    <row r="19" spans="2:11">
      <c r="B19" s="537" t="s">
        <v>1625</v>
      </c>
    </row>
    <row r="20" spans="2:11">
      <c r="B20" s="542"/>
    </row>
    <row r="21" spans="2:11">
      <c r="B21" s="537" t="s">
        <v>1626</v>
      </c>
    </row>
    <row r="22" spans="2:11">
      <c r="B22" s="537"/>
    </row>
    <row r="23" spans="2:11">
      <c r="B23" s="537" t="s">
        <v>1627</v>
      </c>
    </row>
    <row r="24" spans="2:11">
      <c r="B24" s="537" t="s">
        <v>1628</v>
      </c>
    </row>
    <row r="25" spans="2:11" ht="42" customHeight="1">
      <c r="B25" s="888" t="s">
        <v>1629</v>
      </c>
      <c r="C25" s="888"/>
      <c r="D25" s="888"/>
      <c r="E25" s="888"/>
      <c r="F25" s="888"/>
      <c r="G25" s="888"/>
      <c r="H25" s="888"/>
      <c r="I25" s="888"/>
      <c r="J25" s="585"/>
      <c r="K25" s="585"/>
    </row>
    <row r="26" spans="2:11">
      <c r="B26" s="565"/>
    </row>
    <row r="27" spans="2:11">
      <c r="B27" s="261" t="s">
        <v>1630</v>
      </c>
    </row>
    <row r="28" spans="2:11" s="379" customFormat="1">
      <c r="B28" s="261"/>
    </row>
    <row r="29" spans="2:11">
      <c r="B29" s="574" t="s">
        <v>1631</v>
      </c>
      <c r="C29" s="172" t="s">
        <v>1632</v>
      </c>
    </row>
    <row r="30" spans="2:11" ht="14.25" customHeight="1">
      <c r="B30" s="574" t="s">
        <v>1633</v>
      </c>
      <c r="C30" s="514" t="s">
        <v>1634</v>
      </c>
    </row>
    <row r="31" spans="2:11">
      <c r="B31" s="574" t="s">
        <v>1635</v>
      </c>
      <c r="C31" s="514" t="s">
        <v>1634</v>
      </c>
    </row>
    <row r="32" spans="2:11">
      <c r="B32" s="574" t="s">
        <v>1636</v>
      </c>
      <c r="C32" s="514" t="s">
        <v>1637</v>
      </c>
    </row>
    <row r="33" spans="2:9">
      <c r="B33" s="574" t="s">
        <v>1638</v>
      </c>
      <c r="C33" s="514" t="s">
        <v>493</v>
      </c>
    </row>
    <row r="34" spans="2:9">
      <c r="B34" s="574" t="s">
        <v>1639</v>
      </c>
      <c r="C34" s="514" t="s">
        <v>1640</v>
      </c>
    </row>
    <row r="35" spans="2:9">
      <c r="B35" s="574" t="s">
        <v>1641</v>
      </c>
      <c r="C35" s="223" t="s">
        <v>1642</v>
      </c>
    </row>
    <row r="36" spans="2:9" s="379" customFormat="1">
      <c r="B36" s="574" t="s">
        <v>1743</v>
      </c>
      <c r="C36" s="223"/>
    </row>
    <row r="37" spans="2:9">
      <c r="B37" s="574" t="s">
        <v>1744</v>
      </c>
      <c r="C37" s="223" t="s">
        <v>1745</v>
      </c>
    </row>
    <row r="38" spans="2:9" s="379" customFormat="1">
      <c r="B38" s="674"/>
    </row>
    <row r="39" spans="2:9" s="379" customFormat="1">
      <c r="B39" s="588"/>
    </row>
    <row r="40" spans="2:9">
      <c r="B40" s="261" t="s">
        <v>1643</v>
      </c>
    </row>
    <row r="41" spans="2:9">
      <c r="B41" s="566"/>
    </row>
    <row r="42" spans="2:9">
      <c r="B42" s="675" t="s">
        <v>1750</v>
      </c>
    </row>
    <row r="43" spans="2:9">
      <c r="B43" s="542" t="s">
        <v>1746</v>
      </c>
    </row>
    <row r="44" spans="2:9">
      <c r="B44" s="542" t="s">
        <v>1747</v>
      </c>
    </row>
    <row r="45" spans="2:9">
      <c r="B45" s="542" t="s">
        <v>1748</v>
      </c>
    </row>
    <row r="46" spans="2:9">
      <c r="B46" s="542" t="s">
        <v>1644</v>
      </c>
    </row>
    <row r="47" spans="2:9">
      <c r="B47" s="542"/>
    </row>
    <row r="48" spans="2:9" ht="30" customHeight="1">
      <c r="B48" s="887" t="s">
        <v>1749</v>
      </c>
      <c r="C48" s="887"/>
      <c r="D48" s="887"/>
      <c r="E48" s="887"/>
      <c r="F48" s="887"/>
      <c r="G48" s="887"/>
      <c r="H48" s="887"/>
      <c r="I48" s="887"/>
    </row>
    <row r="49" spans="2:8">
      <c r="B49" s="537"/>
      <c r="D49" s="481"/>
    </row>
    <row r="50" spans="2:8">
      <c r="B50" s="537" t="s">
        <v>1645</v>
      </c>
    </row>
    <row r="51" spans="2:8" s="379" customFormat="1">
      <c r="B51" s="537"/>
    </row>
    <row r="52" spans="2:8" ht="24">
      <c r="B52" s="575" t="s">
        <v>1646</v>
      </c>
      <c r="C52" s="487" t="s">
        <v>1647</v>
      </c>
      <c r="D52" s="487" t="s">
        <v>1648</v>
      </c>
      <c r="E52" s="487" t="s">
        <v>1649</v>
      </c>
      <c r="F52" s="487" t="s">
        <v>1650</v>
      </c>
      <c r="G52" s="487" t="s">
        <v>1651</v>
      </c>
      <c r="H52" s="487" t="s">
        <v>1652</v>
      </c>
    </row>
    <row r="53" spans="2:8">
      <c r="B53" s="576">
        <v>1</v>
      </c>
      <c r="C53" s="577" t="s">
        <v>1791</v>
      </c>
      <c r="D53" s="488" t="s">
        <v>1754</v>
      </c>
      <c r="E53" s="578">
        <v>17</v>
      </c>
      <c r="F53" s="578">
        <v>17</v>
      </c>
      <c r="G53" s="579">
        <f>+F53*1000000</f>
        <v>17000000</v>
      </c>
      <c r="H53" s="676">
        <f>+G53/$G$59</f>
        <v>3.5986452159187127E-3</v>
      </c>
    </row>
    <row r="54" spans="2:8">
      <c r="B54" s="576">
        <v>2</v>
      </c>
      <c r="C54" s="577" t="s">
        <v>1653</v>
      </c>
      <c r="D54" s="488" t="s">
        <v>1755</v>
      </c>
      <c r="E54" s="578">
        <v>2819</v>
      </c>
      <c r="F54" s="578">
        <v>2819</v>
      </c>
      <c r="G54" s="579">
        <f t="shared" ref="G54:G58" si="0">+F54*1000000</f>
        <v>2819000000</v>
      </c>
      <c r="H54" s="676">
        <v>0.59599999999999997</v>
      </c>
    </row>
    <row r="55" spans="2:8">
      <c r="B55" s="576">
        <v>3</v>
      </c>
      <c r="C55" s="577" t="s">
        <v>493</v>
      </c>
      <c r="D55" s="488" t="s">
        <v>1756</v>
      </c>
      <c r="E55" s="578">
        <v>472</v>
      </c>
      <c r="F55" s="578">
        <v>472</v>
      </c>
      <c r="G55" s="579">
        <f t="shared" si="0"/>
        <v>472000000</v>
      </c>
      <c r="H55" s="676">
        <f>+ROUND(G55/$G$59,1)</f>
        <v>0.1</v>
      </c>
    </row>
    <row r="56" spans="2:8" s="379" customFormat="1">
      <c r="B56" s="576">
        <v>4</v>
      </c>
      <c r="C56" s="577" t="s">
        <v>1751</v>
      </c>
      <c r="D56" s="488" t="s">
        <v>1757</v>
      </c>
      <c r="E56" s="578">
        <v>472</v>
      </c>
      <c r="F56" s="578">
        <v>472</v>
      </c>
      <c r="G56" s="579">
        <f t="shared" si="0"/>
        <v>472000000</v>
      </c>
      <c r="H56" s="676">
        <f>+ROUND(G56/$G$59,1)</f>
        <v>0.1</v>
      </c>
    </row>
    <row r="57" spans="2:8" s="379" customFormat="1">
      <c r="B57" s="576">
        <v>5</v>
      </c>
      <c r="C57" s="577" t="s">
        <v>1752</v>
      </c>
      <c r="D57" s="488" t="s">
        <v>1758</v>
      </c>
      <c r="E57" s="578">
        <v>472</v>
      </c>
      <c r="F57" s="578">
        <v>472</v>
      </c>
      <c r="G57" s="579">
        <f t="shared" si="0"/>
        <v>472000000</v>
      </c>
      <c r="H57" s="676">
        <f>+ROUND(G57/$G$59,1)</f>
        <v>0.1</v>
      </c>
    </row>
    <row r="58" spans="2:8" s="379" customFormat="1">
      <c r="B58" s="576">
        <v>6</v>
      </c>
      <c r="C58" s="577" t="s">
        <v>1753</v>
      </c>
      <c r="D58" s="488" t="s">
        <v>1759</v>
      </c>
      <c r="E58" s="578">
        <v>472</v>
      </c>
      <c r="F58" s="578">
        <v>472</v>
      </c>
      <c r="G58" s="579">
        <f t="shared" si="0"/>
        <v>472000000</v>
      </c>
      <c r="H58" s="676">
        <f>+ROUND(G58/$G$59,1)</f>
        <v>0.1</v>
      </c>
    </row>
    <row r="59" spans="2:8" s="379" customFormat="1">
      <c r="B59" s="576"/>
      <c r="C59" s="490" t="s">
        <v>314</v>
      </c>
      <c r="D59" s="491"/>
      <c r="E59" s="580">
        <f>+SUM(E53:E58)</f>
        <v>4724</v>
      </c>
      <c r="F59" s="580">
        <f>+SUM(F53:F58)</f>
        <v>4724</v>
      </c>
      <c r="G59" s="580">
        <f>+SUM(G53:G58)</f>
        <v>4724000000</v>
      </c>
      <c r="H59" s="581">
        <v>1</v>
      </c>
    </row>
    <row r="60" spans="2:8">
      <c r="B60" s="610"/>
    </row>
    <row r="61" spans="2:8">
      <c r="B61" s="261" t="s">
        <v>1654</v>
      </c>
    </row>
    <row r="62" spans="2:8">
      <c r="B62" s="261"/>
    </row>
    <row r="63" spans="2:8">
      <c r="B63" s="261" t="s">
        <v>1655</v>
      </c>
    </row>
    <row r="64" spans="2:8">
      <c r="B64" s="261" t="s">
        <v>1656</v>
      </c>
    </row>
    <row r="65" spans="2:9">
      <c r="B65" s="261"/>
    </row>
    <row r="66" spans="2:9">
      <c r="B66" s="261" t="s">
        <v>1657</v>
      </c>
    </row>
    <row r="67" spans="2:9" s="379" customFormat="1">
      <c r="B67" s="261"/>
    </row>
    <row r="68" spans="2:9">
      <c r="B68" s="568" t="s">
        <v>1658</v>
      </c>
    </row>
    <row r="69" spans="2:9" s="379" customFormat="1">
      <c r="B69" s="568"/>
    </row>
    <row r="70" spans="2:9">
      <c r="B70" s="571" t="s">
        <v>1792</v>
      </c>
    </row>
    <row r="71" spans="2:9">
      <c r="B71" s="542" t="s">
        <v>1659</v>
      </c>
    </row>
    <row r="72" spans="2:9" ht="42" customHeight="1">
      <c r="B72" s="886" t="s">
        <v>1760</v>
      </c>
      <c r="C72" s="886"/>
      <c r="D72" s="886"/>
      <c r="E72" s="886"/>
      <c r="F72" s="886"/>
      <c r="G72" s="886"/>
      <c r="H72" s="886"/>
      <c r="I72" s="886"/>
    </row>
    <row r="73" spans="2:9">
      <c r="B73" s="542"/>
    </row>
    <row r="74" spans="2:9">
      <c r="B74" s="571" t="s">
        <v>1660</v>
      </c>
    </row>
    <row r="75" spans="2:9">
      <c r="B75" s="542" t="s">
        <v>1661</v>
      </c>
    </row>
    <row r="76" spans="2:9" ht="29.25" customHeight="1">
      <c r="B76" s="886" t="s">
        <v>1793</v>
      </c>
      <c r="C76" s="886"/>
      <c r="D76" s="886"/>
      <c r="E76" s="886"/>
      <c r="F76" s="886"/>
      <c r="G76" s="886"/>
      <c r="H76" s="886"/>
      <c r="I76" s="886"/>
    </row>
    <row r="77" spans="2:9">
      <c r="B77" s="542"/>
    </row>
    <row r="78" spans="2:9" s="379" customFormat="1">
      <c r="B78" s="582" t="s">
        <v>1667</v>
      </c>
    </row>
    <row r="79" spans="2:9" s="379" customFormat="1">
      <c r="B79" s="612"/>
    </row>
    <row r="80" spans="2:9" s="379" customFormat="1">
      <c r="B80" s="583" t="s">
        <v>1761</v>
      </c>
    </row>
    <row r="81" spans="2:2">
      <c r="B81" s="567"/>
    </row>
    <row r="82" spans="2:2" s="379" customFormat="1">
      <c r="B82" s="582" t="s">
        <v>1762</v>
      </c>
    </row>
    <row r="83" spans="2:2" s="379" customFormat="1">
      <c r="B83" s="567"/>
    </row>
    <row r="84" spans="2:2" s="379" customFormat="1">
      <c r="B84" s="582" t="s">
        <v>1763</v>
      </c>
    </row>
    <row r="85" spans="2:2" s="379" customFormat="1">
      <c r="B85" s="567"/>
    </row>
    <row r="86" spans="2:2">
      <c r="B86" s="568" t="s">
        <v>1662</v>
      </c>
    </row>
    <row r="87" spans="2:2">
      <c r="B87" s="537"/>
    </row>
    <row r="88" spans="2:2">
      <c r="B88" s="582" t="s">
        <v>1663</v>
      </c>
    </row>
    <row r="89" spans="2:2">
      <c r="B89" s="582" t="s">
        <v>1664</v>
      </c>
    </row>
    <row r="90" spans="2:2">
      <c r="B90" s="582" t="s">
        <v>1764</v>
      </c>
    </row>
    <row r="91" spans="2:2">
      <c r="B91" s="583" t="s">
        <v>1665</v>
      </c>
    </row>
    <row r="92" spans="2:2">
      <c r="B92" s="583" t="s">
        <v>1666</v>
      </c>
    </row>
    <row r="93" spans="2:2">
      <c r="B93" s="537"/>
    </row>
    <row r="94" spans="2:2">
      <c r="B94" s="572" t="s">
        <v>1470</v>
      </c>
    </row>
    <row r="95" spans="2:2">
      <c r="B95" s="537"/>
    </row>
    <row r="96" spans="2:2">
      <c r="B96" s="582" t="s">
        <v>1667</v>
      </c>
    </row>
    <row r="97" spans="2:2">
      <c r="B97" s="723" t="s">
        <v>1766</v>
      </c>
    </row>
    <row r="98" spans="2:2">
      <c r="B98" s="582" t="s">
        <v>1668</v>
      </c>
    </row>
    <row r="99" spans="2:2">
      <c r="B99" s="582" t="s">
        <v>1669</v>
      </c>
    </row>
    <row r="100" spans="2:2">
      <c r="B100" s="582" t="s">
        <v>1670</v>
      </c>
    </row>
    <row r="101" spans="2:2">
      <c r="B101" s="582" t="s">
        <v>1671</v>
      </c>
    </row>
    <row r="102" spans="2:2">
      <c r="B102" s="582" t="s">
        <v>1672</v>
      </c>
    </row>
    <row r="103" spans="2:2">
      <c r="B103" s="573"/>
    </row>
    <row r="104" spans="2:2">
      <c r="B104" s="572" t="s">
        <v>65</v>
      </c>
    </row>
    <row r="105" spans="2:2">
      <c r="B105" s="537"/>
    </row>
    <row r="106" spans="2:2">
      <c r="B106" s="582" t="s">
        <v>1673</v>
      </c>
    </row>
    <row r="107" spans="2:2">
      <c r="B107" s="582" t="s">
        <v>1674</v>
      </c>
    </row>
    <row r="108" spans="2:2">
      <c r="B108" s="582" t="s">
        <v>1675</v>
      </c>
    </row>
    <row r="109" spans="2:2">
      <c r="B109" s="582" t="s">
        <v>1676</v>
      </c>
    </row>
    <row r="110" spans="2:2">
      <c r="B110" s="582" t="s">
        <v>1677</v>
      </c>
    </row>
    <row r="111" spans="2:2">
      <c r="B111" s="567"/>
    </row>
    <row r="112" spans="2:2">
      <c r="B112" s="568" t="s">
        <v>1471</v>
      </c>
    </row>
    <row r="113" spans="2:2">
      <c r="B113" s="261"/>
    </row>
    <row r="114" spans="2:2">
      <c r="B114" s="582" t="s">
        <v>1810</v>
      </c>
    </row>
    <row r="115" spans="2:2">
      <c r="B115" s="566"/>
    </row>
    <row r="116" spans="2:2">
      <c r="B116" s="542"/>
    </row>
    <row r="117" spans="2:2">
      <c r="B117" s="537"/>
    </row>
  </sheetData>
  <mergeCells count="4">
    <mergeCell ref="B72:I72"/>
    <mergeCell ref="B76:I76"/>
    <mergeCell ref="B48:I48"/>
    <mergeCell ref="B25:I25"/>
  </mergeCells>
  <hyperlinks>
    <hyperlink ref="B18" r:id="rId1" display="http://www.puentenet.com.py/"/>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57"/>
  <sheetViews>
    <sheetView showGridLines="0" view="pageBreakPreview" topLeftCell="A13" zoomScale="90" zoomScaleNormal="90" zoomScaleSheetLayoutView="90" workbookViewId="0">
      <selection activeCell="F27" sqref="F27"/>
    </sheetView>
  </sheetViews>
  <sheetFormatPr baseColWidth="10" defaultColWidth="11.42578125" defaultRowHeight="12.75"/>
  <cols>
    <col min="1" max="1" width="3.28515625" style="42" customWidth="1"/>
    <col min="2" max="2" width="33.140625" style="146" customWidth="1"/>
    <col min="3" max="3" width="16.5703125" style="146" customWidth="1"/>
    <col min="4" max="4" width="16.42578125" style="42" customWidth="1"/>
    <col min="5" max="5" width="36" style="146" customWidth="1"/>
    <col min="6" max="6" width="16.28515625" style="146" customWidth="1"/>
    <col min="7" max="7" width="16.28515625" style="42" customWidth="1"/>
    <col min="8" max="8" width="3.85546875" style="138" hidden="1" customWidth="1"/>
    <col min="9" max="9" width="3.28515625" style="42" customWidth="1"/>
    <col min="10" max="16384" width="11.42578125" style="42"/>
  </cols>
  <sheetData>
    <row r="1" spans="2:9">
      <c r="B1" s="137"/>
      <c r="C1" s="137"/>
      <c r="D1" s="137"/>
      <c r="E1" s="137"/>
      <c r="F1" s="137"/>
    </row>
    <row r="2" spans="2:9">
      <c r="B2" s="137"/>
      <c r="C2" s="137"/>
      <c r="D2" s="137"/>
      <c r="E2" s="137"/>
      <c r="F2" s="137"/>
    </row>
    <row r="3" spans="2:9">
      <c r="B3" s="137"/>
      <c r="C3" s="137"/>
      <c r="D3" s="137"/>
      <c r="E3" s="137"/>
      <c r="F3" s="137"/>
    </row>
    <row r="4" spans="2:9">
      <c r="B4" s="137"/>
      <c r="C4" s="137"/>
      <c r="D4" s="137"/>
      <c r="E4" s="137"/>
      <c r="F4" s="137"/>
    </row>
    <row r="5" spans="2:9">
      <c r="B5" s="137"/>
      <c r="C5" s="137"/>
      <c r="D5" s="137"/>
      <c r="E5" s="137"/>
      <c r="F5" s="137"/>
    </row>
    <row r="6" spans="2:9">
      <c r="B6" s="137"/>
      <c r="C6" s="137"/>
      <c r="D6" s="137"/>
      <c r="E6" s="137"/>
      <c r="F6" s="137"/>
    </row>
    <row r="7" spans="2:9" s="140" customFormat="1" ht="27" customHeight="1">
      <c r="B7" s="889" t="s">
        <v>1765</v>
      </c>
      <c r="C7" s="889"/>
      <c r="D7" s="889"/>
      <c r="E7" s="889"/>
      <c r="F7" s="139"/>
      <c r="H7" s="141"/>
    </row>
    <row r="8" spans="2:9" s="140" customFormat="1" ht="27" customHeight="1">
      <c r="B8" s="677" t="s">
        <v>1811</v>
      </c>
      <c r="C8" s="724"/>
      <c r="D8" s="724"/>
      <c r="E8" s="724"/>
      <c r="F8" s="139"/>
      <c r="H8" s="141"/>
    </row>
    <row r="9" spans="2:9" s="140" customFormat="1" ht="22.5" customHeight="1">
      <c r="B9" s="890" t="s">
        <v>1767</v>
      </c>
      <c r="C9" s="890"/>
      <c r="D9" s="890"/>
      <c r="E9" s="890"/>
      <c r="F9" s="142"/>
      <c r="H9" s="141"/>
    </row>
    <row r="10" spans="2:9" s="140" customFormat="1" ht="22.15" customHeight="1">
      <c r="B10" s="156" t="s">
        <v>957</v>
      </c>
      <c r="C10" s="143"/>
      <c r="D10" s="142"/>
      <c r="E10" s="142"/>
      <c r="F10" s="142"/>
      <c r="H10" s="141"/>
    </row>
    <row r="11" spans="2:9" ht="13.5" customHeight="1">
      <c r="B11" s="144"/>
      <c r="C11" s="145"/>
    </row>
    <row r="12" spans="2:9" s="147" customFormat="1" ht="29.25" customHeight="1">
      <c r="B12" s="272" t="s">
        <v>321</v>
      </c>
      <c r="C12" s="273" t="s">
        <v>1812</v>
      </c>
      <c r="D12" s="273" t="s">
        <v>1710</v>
      </c>
      <c r="E12" s="273" t="s">
        <v>322</v>
      </c>
      <c r="F12" s="273" t="str">
        <f>+$C$12</f>
        <v>30.09.2020</v>
      </c>
      <c r="G12" s="273" t="s">
        <v>1710</v>
      </c>
      <c r="H12" s="274"/>
      <c r="I12" s="275"/>
    </row>
    <row r="13" spans="2:9" s="147" customFormat="1" ht="15" customHeight="1">
      <c r="B13" s="276"/>
      <c r="C13" s="276"/>
      <c r="D13" s="277"/>
      <c r="E13" s="276"/>
      <c r="F13" s="278"/>
      <c r="G13" s="279"/>
      <c r="H13" s="280"/>
      <c r="I13" s="275"/>
    </row>
    <row r="14" spans="2:9" s="147" customFormat="1">
      <c r="B14" s="352" t="s">
        <v>323</v>
      </c>
      <c r="C14" s="352"/>
      <c r="D14" s="393"/>
      <c r="E14" s="352" t="s">
        <v>324</v>
      </c>
      <c r="F14" s="394"/>
      <c r="G14" s="395"/>
      <c r="H14" s="280"/>
      <c r="I14" s="275"/>
    </row>
    <row r="15" spans="2:9" s="147" customFormat="1">
      <c r="B15" s="352"/>
      <c r="C15" s="352"/>
      <c r="D15" s="393"/>
      <c r="E15" s="352"/>
      <c r="F15" s="394"/>
      <c r="G15" s="395"/>
      <c r="H15" s="280"/>
      <c r="I15" s="275"/>
    </row>
    <row r="16" spans="2:9" s="147" customFormat="1">
      <c r="B16" s="352" t="s">
        <v>950</v>
      </c>
      <c r="C16" s="795">
        <f>SUM(C17:C20)</f>
        <v>23283017936</v>
      </c>
      <c r="D16" s="351">
        <v>6422792333</v>
      </c>
      <c r="E16" s="396" t="s">
        <v>463</v>
      </c>
      <c r="F16" s="795">
        <f>SUM(F17:F18)</f>
        <v>14897602108</v>
      </c>
      <c r="G16" s="351">
        <v>783138613</v>
      </c>
      <c r="H16" s="283"/>
      <c r="I16" s="275"/>
    </row>
    <row r="17" spans="2:9" s="147" customFormat="1">
      <c r="B17" s="397" t="s">
        <v>2</v>
      </c>
      <c r="C17" s="292">
        <v>14900</v>
      </c>
      <c r="D17" s="284">
        <v>694850</v>
      </c>
      <c r="E17" s="398" t="s">
        <v>1052</v>
      </c>
      <c r="F17" s="399">
        <v>894296318</v>
      </c>
      <c r="G17" s="284">
        <v>714262378</v>
      </c>
      <c r="H17" s="285"/>
      <c r="I17" s="275"/>
    </row>
    <row r="18" spans="2:9" s="147" customFormat="1" ht="24">
      <c r="B18" s="397" t="s">
        <v>638</v>
      </c>
      <c r="C18" s="292">
        <v>23276627982</v>
      </c>
      <c r="D18" s="284">
        <v>6416578834</v>
      </c>
      <c r="E18" s="398" t="s">
        <v>1053</v>
      </c>
      <c r="F18" s="399">
        <v>14003305790</v>
      </c>
      <c r="G18" s="284">
        <v>68876235</v>
      </c>
      <c r="H18" s="285"/>
      <c r="I18" s="275"/>
    </row>
    <row r="19" spans="2:9" s="147" customFormat="1">
      <c r="B19" s="397" t="s">
        <v>1464</v>
      </c>
      <c r="C19" s="292">
        <v>6375054</v>
      </c>
      <c r="D19" s="284">
        <v>5518649</v>
      </c>
      <c r="E19" s="398"/>
      <c r="F19" s="435"/>
      <c r="G19" s="284"/>
      <c r="H19" s="285"/>
      <c r="I19" s="275"/>
    </row>
    <row r="20" spans="2:9" s="147" customFormat="1">
      <c r="B20" s="397"/>
      <c r="C20" s="400"/>
      <c r="D20" s="287"/>
      <c r="E20" s="290"/>
      <c r="F20" s="401"/>
      <c r="G20" s="290"/>
      <c r="H20" s="285"/>
      <c r="I20" s="275"/>
    </row>
    <row r="21" spans="2:9" s="147" customFormat="1" ht="26.25" customHeight="1">
      <c r="B21" s="352" t="s">
        <v>951</v>
      </c>
      <c r="C21" s="795">
        <f>SUM(C22:C25)</f>
        <v>13980346598</v>
      </c>
      <c r="D21" s="351">
        <v>568302519</v>
      </c>
      <c r="E21" s="402" t="s">
        <v>1054</v>
      </c>
      <c r="F21" s="792">
        <f>+F22</f>
        <v>37062353559</v>
      </c>
      <c r="G21" s="403">
        <v>0</v>
      </c>
      <c r="H21" s="285"/>
      <c r="I21" s="275"/>
    </row>
    <row r="22" spans="2:9" s="147" customFormat="1" ht="14.25" customHeight="1">
      <c r="B22" s="397" t="s">
        <v>327</v>
      </c>
      <c r="C22" s="292">
        <v>13980346598</v>
      </c>
      <c r="D22" s="288">
        <v>568302519</v>
      </c>
      <c r="E22" s="397" t="s">
        <v>325</v>
      </c>
      <c r="F22" s="793">
        <v>37062353559</v>
      </c>
      <c r="G22" s="284">
        <v>0</v>
      </c>
      <c r="H22" s="285"/>
      <c r="I22" s="275"/>
    </row>
    <row r="23" spans="2:9" s="147" customFormat="1" ht="24" hidden="1">
      <c r="B23" s="397" t="s">
        <v>37</v>
      </c>
      <c r="C23" s="292">
        <v>0</v>
      </c>
      <c r="D23" s="284">
        <v>0</v>
      </c>
      <c r="E23" s="397"/>
      <c r="F23" s="399"/>
      <c r="G23" s="284"/>
      <c r="H23" s="283"/>
      <c r="I23" s="275"/>
    </row>
    <row r="24" spans="2:9" s="147" customFormat="1">
      <c r="B24" s="290"/>
      <c r="C24" s="401"/>
      <c r="D24" s="290"/>
      <c r="E24" s="397"/>
      <c r="F24" s="398"/>
      <c r="G24" s="291"/>
      <c r="H24" s="285"/>
      <c r="I24" s="275"/>
    </row>
    <row r="25" spans="2:9" s="147" customFormat="1">
      <c r="B25" s="290"/>
      <c r="C25" s="401"/>
      <c r="D25" s="290"/>
      <c r="E25" s="290"/>
      <c r="F25" s="404"/>
      <c r="G25" s="290"/>
      <c r="H25" s="283"/>
      <c r="I25" s="275"/>
    </row>
    <row r="26" spans="2:9" s="147" customFormat="1" ht="12.75" customHeight="1">
      <c r="B26" s="352" t="s">
        <v>952</v>
      </c>
      <c r="C26" s="796">
        <f>SUM(C27:C34)</f>
        <v>26928739236</v>
      </c>
      <c r="D26" s="351">
        <v>3779848133</v>
      </c>
      <c r="E26" s="394" t="s">
        <v>1055</v>
      </c>
      <c r="F26" s="795">
        <f>SUM(F27:F31)</f>
        <v>3496455294</v>
      </c>
      <c r="G26" s="351">
        <v>2468827445</v>
      </c>
      <c r="H26" s="285"/>
      <c r="I26" s="275"/>
    </row>
    <row r="27" spans="2:9" s="147" customFormat="1">
      <c r="B27" s="397" t="s">
        <v>23</v>
      </c>
      <c r="C27" s="292">
        <v>24036041741</v>
      </c>
      <c r="D27" s="284">
        <v>623239291</v>
      </c>
      <c r="E27" s="397" t="s">
        <v>66</v>
      </c>
      <c r="F27" s="399">
        <v>2826378036</v>
      </c>
      <c r="G27" s="284">
        <v>2222715164</v>
      </c>
      <c r="H27" s="285"/>
      <c r="I27" s="275"/>
    </row>
    <row r="28" spans="2:9" s="147" customFormat="1">
      <c r="B28" s="397" t="s">
        <v>876</v>
      </c>
      <c r="C28" s="292">
        <v>2254428090</v>
      </c>
      <c r="D28" s="284">
        <v>2331815246</v>
      </c>
      <c r="E28" s="397" t="s">
        <v>329</v>
      </c>
      <c r="F28" s="399">
        <v>528028069</v>
      </c>
      <c r="G28" s="284">
        <v>149009530</v>
      </c>
      <c r="H28" s="285"/>
      <c r="I28" s="275"/>
    </row>
    <row r="29" spans="2:9" s="147" customFormat="1" ht="24.75" customHeight="1">
      <c r="B29" s="436" t="s">
        <v>1051</v>
      </c>
      <c r="C29" s="291">
        <v>-21196994</v>
      </c>
      <c r="D29" s="291">
        <v>-19568308</v>
      </c>
      <c r="E29" s="290" t="s">
        <v>598</v>
      </c>
      <c r="F29" s="399">
        <v>44366446</v>
      </c>
      <c r="G29" s="291">
        <v>97102751</v>
      </c>
      <c r="H29" s="285"/>
      <c r="I29" s="275"/>
    </row>
    <row r="30" spans="2:9" s="147" customFormat="1" ht="24.75" customHeight="1">
      <c r="B30" s="397" t="s">
        <v>328</v>
      </c>
      <c r="C30" s="292">
        <v>659466399</v>
      </c>
      <c r="D30" s="284">
        <v>844361904</v>
      </c>
      <c r="E30" s="290" t="s">
        <v>1446</v>
      </c>
      <c r="F30" s="399">
        <v>97682743</v>
      </c>
      <c r="G30" s="430">
        <v>0</v>
      </c>
      <c r="H30" s="285"/>
      <c r="I30" s="275"/>
    </row>
    <row r="31" spans="2:9" s="147" customFormat="1">
      <c r="B31" s="397"/>
      <c r="C31" s="292"/>
      <c r="D31" s="284"/>
      <c r="E31" s="290"/>
      <c r="F31" s="406"/>
      <c r="G31" s="430"/>
      <c r="H31" s="280"/>
      <c r="I31" s="275"/>
    </row>
    <row r="32" spans="2:9" s="147" customFormat="1" hidden="1">
      <c r="B32" s="290"/>
      <c r="C32" s="401"/>
      <c r="D32" s="290"/>
      <c r="E32" s="290"/>
      <c r="F32" s="406"/>
      <c r="G32" s="430"/>
      <c r="H32" s="285"/>
      <c r="I32" s="275"/>
    </row>
    <row r="33" spans="2:9" s="147" customFormat="1" hidden="1">
      <c r="B33" s="290"/>
      <c r="C33" s="401"/>
      <c r="D33" s="290"/>
      <c r="E33" s="290"/>
      <c r="F33" s="406"/>
      <c r="G33" s="430"/>
      <c r="H33" s="285"/>
      <c r="I33" s="275"/>
    </row>
    <row r="34" spans="2:9" s="147" customFormat="1" hidden="1">
      <c r="B34" s="290"/>
      <c r="C34" s="292">
        <v>0</v>
      </c>
      <c r="D34" s="290">
        <v>0</v>
      </c>
      <c r="E34" s="397"/>
      <c r="F34" s="398"/>
      <c r="G34" s="430"/>
      <c r="H34" s="280"/>
      <c r="I34" s="275"/>
    </row>
    <row r="35" spans="2:9" s="147" customFormat="1">
      <c r="B35" s="352" t="s">
        <v>954</v>
      </c>
      <c r="C35" s="795">
        <f>SUM(C36:C39)</f>
        <v>652090269</v>
      </c>
      <c r="D35" s="351">
        <v>297542504</v>
      </c>
      <c r="E35" s="589" t="s">
        <v>1056</v>
      </c>
      <c r="F35" s="590">
        <v>0</v>
      </c>
      <c r="G35" s="591">
        <v>0</v>
      </c>
      <c r="H35" s="283"/>
      <c r="I35" s="275"/>
    </row>
    <row r="36" spans="2:9" s="147" customFormat="1">
      <c r="B36" s="397" t="s">
        <v>331</v>
      </c>
      <c r="C36" s="292">
        <v>285658990</v>
      </c>
      <c r="D36" s="284">
        <v>225342357</v>
      </c>
      <c r="E36" s="592" t="s">
        <v>330</v>
      </c>
      <c r="F36" s="593">
        <v>0</v>
      </c>
      <c r="G36" s="594">
        <v>0</v>
      </c>
      <c r="H36" s="283"/>
      <c r="I36" s="275"/>
    </row>
    <row r="37" spans="2:9" s="147" customFormat="1">
      <c r="B37" s="397" t="s">
        <v>17</v>
      </c>
      <c r="C37" s="292">
        <v>329720751</v>
      </c>
      <c r="D37" s="284">
        <v>35155945</v>
      </c>
      <c r="E37" s="397"/>
      <c r="F37" s="398"/>
      <c r="G37" s="291"/>
      <c r="H37" s="285"/>
      <c r="I37" s="275"/>
    </row>
    <row r="38" spans="2:9" s="147" customFormat="1" ht="14.25" customHeight="1">
      <c r="B38" s="290" t="s">
        <v>610</v>
      </c>
      <c r="C38" s="292">
        <v>26085528</v>
      </c>
      <c r="D38" s="284">
        <v>23691929</v>
      </c>
      <c r="E38" s="397"/>
      <c r="F38" s="398"/>
      <c r="G38" s="291"/>
      <c r="H38" s="280"/>
      <c r="I38" s="275"/>
    </row>
    <row r="39" spans="2:9" s="147" customFormat="1">
      <c r="B39" s="397" t="s">
        <v>458</v>
      </c>
      <c r="C39" s="291">
        <v>10625000</v>
      </c>
      <c r="D39" s="287">
        <v>13352273</v>
      </c>
      <c r="E39" s="290"/>
      <c r="F39" s="401"/>
      <c r="G39" s="290"/>
      <c r="H39" s="283"/>
      <c r="I39" s="275"/>
    </row>
    <row r="40" spans="2:9" s="147" customFormat="1" hidden="1">
      <c r="B40" s="407"/>
      <c r="C40" s="407"/>
      <c r="D40" s="290"/>
      <c r="E40" s="290"/>
      <c r="F40" s="401"/>
      <c r="G40" s="290"/>
      <c r="H40" s="293"/>
      <c r="I40" s="275"/>
    </row>
    <row r="41" spans="2:9" s="147" customFormat="1" hidden="1">
      <c r="B41" s="397"/>
      <c r="C41" s="397"/>
      <c r="D41" s="287"/>
      <c r="E41" s="290"/>
      <c r="F41" s="401"/>
      <c r="G41" s="290"/>
      <c r="H41" s="293"/>
      <c r="I41" s="275"/>
    </row>
    <row r="42" spans="2:9" s="147" customFormat="1">
      <c r="B42" s="397"/>
      <c r="C42" s="408"/>
      <c r="D42" s="287"/>
      <c r="E42" s="290"/>
      <c r="F42" s="401"/>
      <c r="G42" s="290"/>
      <c r="H42" s="280"/>
      <c r="I42" s="275"/>
    </row>
    <row r="43" spans="2:9" s="147" customFormat="1" ht="18" customHeight="1">
      <c r="B43" s="409" t="s">
        <v>332</v>
      </c>
      <c r="C43" s="797">
        <f>C35+C26+C21+C16</f>
        <v>64844194039</v>
      </c>
      <c r="D43" s="310">
        <f>D35+D26+D21+D16</f>
        <v>11068485489</v>
      </c>
      <c r="E43" s="409" t="s">
        <v>333</v>
      </c>
      <c r="F43" s="797">
        <f>F16+F21+F26+F35</f>
        <v>55456410961</v>
      </c>
      <c r="G43" s="310">
        <f>G16+G21+G26+G35</f>
        <v>3251966058</v>
      </c>
      <c r="H43" s="280"/>
      <c r="I43" s="275"/>
    </row>
    <row r="44" spans="2:9" s="147" customFormat="1" ht="15.75" customHeight="1">
      <c r="B44" s="290"/>
      <c r="C44" s="290"/>
      <c r="D44" s="290"/>
      <c r="E44" s="410" t="s">
        <v>334</v>
      </c>
      <c r="F44" s="801">
        <f>F43</f>
        <v>55456410961</v>
      </c>
      <c r="G44" s="411">
        <f>G43</f>
        <v>3251966058</v>
      </c>
      <c r="H44" s="280"/>
      <c r="I44" s="275"/>
    </row>
    <row r="45" spans="2:9" s="147" customFormat="1">
      <c r="B45" s="412" t="s">
        <v>335</v>
      </c>
      <c r="C45" s="412"/>
      <c r="D45" s="295"/>
      <c r="E45" s="290"/>
      <c r="F45" s="401"/>
      <c r="G45" s="290"/>
      <c r="H45" s="280"/>
      <c r="I45" s="275"/>
    </row>
    <row r="46" spans="2:9" s="147" customFormat="1">
      <c r="B46" s="412"/>
      <c r="C46" s="412"/>
      <c r="D46" s="295"/>
      <c r="E46" s="413"/>
      <c r="F46" s="412"/>
      <c r="G46" s="406"/>
      <c r="H46" s="280"/>
      <c r="I46" s="275"/>
    </row>
    <row r="47" spans="2:9" s="147" customFormat="1">
      <c r="B47" s="412" t="s">
        <v>461</v>
      </c>
      <c r="C47" s="798">
        <f>+SUM(C48:C50)</f>
        <v>791941441</v>
      </c>
      <c r="D47" s="298">
        <v>408266010</v>
      </c>
      <c r="E47" s="401"/>
      <c r="F47" s="290"/>
      <c r="G47" s="406"/>
      <c r="H47" s="280"/>
      <c r="I47" s="297"/>
    </row>
    <row r="48" spans="2:9" hidden="1">
      <c r="B48" s="405" t="s">
        <v>336</v>
      </c>
      <c r="C48" s="292">
        <v>0</v>
      </c>
      <c r="D48" s="284">
        <v>0</v>
      </c>
      <c r="E48" s="412"/>
      <c r="F48" s="414"/>
      <c r="G48" s="295"/>
      <c r="H48" s="280"/>
      <c r="I48" s="297"/>
    </row>
    <row r="49" spans="2:9" ht="15" customHeight="1">
      <c r="B49" s="397" t="s">
        <v>1057</v>
      </c>
      <c r="C49" s="292">
        <v>750000000</v>
      </c>
      <c r="D49" s="284">
        <v>369547169</v>
      </c>
      <c r="E49" s="405"/>
      <c r="F49" s="415"/>
      <c r="G49" s="295"/>
      <c r="H49" s="280"/>
      <c r="I49" s="297"/>
    </row>
    <row r="50" spans="2:9">
      <c r="B50" s="405" t="s">
        <v>893</v>
      </c>
      <c r="C50" s="292">
        <v>41941441</v>
      </c>
      <c r="D50" s="284">
        <v>38718841</v>
      </c>
      <c r="E50" s="405"/>
      <c r="F50" s="415"/>
      <c r="G50" s="295"/>
      <c r="H50" s="280"/>
      <c r="I50" s="297"/>
    </row>
    <row r="51" spans="2:9" ht="12" customHeight="1">
      <c r="B51" s="412"/>
      <c r="C51" s="412"/>
      <c r="D51" s="298"/>
      <c r="E51" s="405"/>
      <c r="F51" s="415"/>
      <c r="G51" s="295"/>
      <c r="H51" s="280"/>
      <c r="I51" s="297"/>
    </row>
    <row r="52" spans="2:9">
      <c r="B52" s="412" t="s">
        <v>953</v>
      </c>
      <c r="C52" s="798">
        <f>SUM(C53:C57)</f>
        <v>427144487</v>
      </c>
      <c r="D52" s="298">
        <v>709333799</v>
      </c>
      <c r="E52" s="405"/>
      <c r="F52" s="415"/>
      <c r="G52" s="295"/>
      <c r="H52" s="280"/>
      <c r="I52" s="297"/>
    </row>
    <row r="53" spans="2:9">
      <c r="B53" s="405" t="s">
        <v>337</v>
      </c>
      <c r="C53" s="292">
        <v>339599421</v>
      </c>
      <c r="D53" s="284">
        <v>339599421</v>
      </c>
      <c r="E53" s="405"/>
      <c r="F53" s="415"/>
      <c r="G53" s="295"/>
      <c r="H53" s="280"/>
      <c r="I53" s="297"/>
    </row>
    <row r="54" spans="2:9">
      <c r="B54" s="333" t="s">
        <v>611</v>
      </c>
      <c r="C54" s="292">
        <v>100215537</v>
      </c>
      <c r="D54" s="284">
        <v>100215537</v>
      </c>
      <c r="E54" s="416"/>
      <c r="F54" s="415"/>
      <c r="G54" s="295"/>
      <c r="H54" s="280"/>
      <c r="I54" s="297"/>
    </row>
    <row r="55" spans="2:9">
      <c r="B55" s="405" t="s">
        <v>338</v>
      </c>
      <c r="C55" s="292">
        <v>469906547</v>
      </c>
      <c r="D55" s="284">
        <v>451782093</v>
      </c>
      <c r="E55" s="405"/>
      <c r="F55" s="415"/>
      <c r="G55" s="295"/>
      <c r="H55" s="280"/>
      <c r="I55" s="297"/>
    </row>
    <row r="56" spans="2:9">
      <c r="B56" s="405" t="s">
        <v>339</v>
      </c>
      <c r="C56" s="292">
        <v>1177881309</v>
      </c>
      <c r="D56" s="284">
        <v>1177881309</v>
      </c>
      <c r="E56" s="333"/>
      <c r="F56" s="336"/>
      <c r="G56" s="333"/>
      <c r="H56" s="280"/>
      <c r="I56" s="297"/>
    </row>
    <row r="57" spans="2:9">
      <c r="B57" s="405" t="s">
        <v>340</v>
      </c>
      <c r="C57" s="291">
        <v>-1660458327</v>
      </c>
      <c r="D57" s="291">
        <v>-1360144561</v>
      </c>
      <c r="E57" s="333"/>
      <c r="F57" s="336"/>
      <c r="G57" s="333"/>
      <c r="H57" s="301"/>
      <c r="I57" s="297"/>
    </row>
    <row r="58" spans="2:9" ht="13.5" customHeight="1">
      <c r="B58" s="405"/>
      <c r="C58" s="292"/>
      <c r="D58" s="295"/>
      <c r="E58" s="333"/>
      <c r="F58" s="336"/>
      <c r="G58" s="333"/>
      <c r="H58" s="302"/>
      <c r="I58" s="297"/>
    </row>
    <row r="59" spans="2:9">
      <c r="B59" s="412" t="s">
        <v>462</v>
      </c>
      <c r="C59" s="798">
        <f>SUM(C60:C63)</f>
        <v>80449443</v>
      </c>
      <c r="D59" s="298">
        <v>116609634</v>
      </c>
      <c r="E59" s="333"/>
      <c r="F59" s="336"/>
      <c r="G59" s="333"/>
      <c r="H59" s="302"/>
      <c r="I59" s="297"/>
    </row>
    <row r="60" spans="2:9">
      <c r="B60" s="405" t="s">
        <v>1058</v>
      </c>
      <c r="C60" s="292">
        <v>280215228</v>
      </c>
      <c r="D60" s="284">
        <v>280215228</v>
      </c>
      <c r="E60" s="333"/>
      <c r="F60" s="336"/>
      <c r="G60" s="333"/>
      <c r="H60" s="302"/>
      <c r="I60" s="297"/>
    </row>
    <row r="61" spans="2:9" ht="24">
      <c r="B61" s="405" t="s">
        <v>1059</v>
      </c>
      <c r="C61" s="291">
        <v>-199765785</v>
      </c>
      <c r="D61" s="291">
        <v>-163605594</v>
      </c>
      <c r="E61" s="405"/>
      <c r="F61" s="414"/>
      <c r="G61" s="291"/>
      <c r="H61" s="302"/>
      <c r="I61" s="297"/>
    </row>
    <row r="62" spans="2:9">
      <c r="B62" s="405" t="s">
        <v>1060</v>
      </c>
      <c r="C62" s="292">
        <v>18766650</v>
      </c>
      <c r="D62" s="284">
        <v>18766650</v>
      </c>
      <c r="E62" s="412"/>
      <c r="F62" s="414"/>
      <c r="G62" s="417"/>
      <c r="H62" s="302"/>
      <c r="I62" s="297"/>
    </row>
    <row r="63" spans="2:9" ht="24">
      <c r="B63" s="405" t="s">
        <v>1061</v>
      </c>
      <c r="C63" s="291">
        <v>-18766650</v>
      </c>
      <c r="D63" s="291">
        <v>-18766650</v>
      </c>
      <c r="E63" s="412" t="s">
        <v>341</v>
      </c>
      <c r="F63" s="415"/>
      <c r="G63" s="417"/>
      <c r="H63" s="283"/>
      <c r="I63" s="297"/>
    </row>
    <row r="64" spans="2:9" ht="8.25" customHeight="1">
      <c r="B64" s="405"/>
      <c r="C64" s="418"/>
      <c r="D64" s="295"/>
      <c r="E64" s="352"/>
      <c r="F64" s="352"/>
      <c r="G64" s="333"/>
      <c r="H64" s="303"/>
      <c r="I64" s="297"/>
    </row>
    <row r="65" spans="2:10" hidden="1">
      <c r="B65" s="405"/>
      <c r="C65" s="405"/>
      <c r="D65" s="304"/>
      <c r="E65" s="419" t="s">
        <v>345</v>
      </c>
      <c r="F65" s="420"/>
      <c r="G65" s="421"/>
      <c r="H65" s="301"/>
      <c r="I65" s="297"/>
    </row>
    <row r="66" spans="2:10" ht="36.75" customHeight="1">
      <c r="B66" s="409" t="s">
        <v>342</v>
      </c>
      <c r="C66" s="797">
        <f>C59+C52+C47</f>
        <v>1299535371</v>
      </c>
      <c r="D66" s="310">
        <f>D59+D52+D47</f>
        <v>1234209443</v>
      </c>
      <c r="E66" s="409" t="s">
        <v>343</v>
      </c>
      <c r="F66" s="422">
        <v>10687318449</v>
      </c>
      <c r="G66" s="422">
        <v>9050728874</v>
      </c>
      <c r="H66" s="274"/>
      <c r="I66" s="297"/>
      <c r="J66" s="45"/>
    </row>
    <row r="67" spans="2:10" ht="21" customHeight="1">
      <c r="B67" s="419" t="s">
        <v>344</v>
      </c>
      <c r="C67" s="799">
        <f>C66+C43</f>
        <v>66143729410</v>
      </c>
      <c r="D67" s="423">
        <f>D66+D43</f>
        <v>12302694932</v>
      </c>
      <c r="E67" s="431" t="s">
        <v>345</v>
      </c>
      <c r="F67" s="797">
        <f>F66+F44</f>
        <v>66143729410</v>
      </c>
      <c r="G67" s="310">
        <v>12302694932</v>
      </c>
      <c r="H67" s="285"/>
      <c r="I67" s="297"/>
    </row>
    <row r="68" spans="2:10">
      <c r="B68" s="306"/>
      <c r="C68" s="306"/>
      <c r="D68" s="306"/>
      <c r="E68" s="424"/>
      <c r="F68" s="424"/>
      <c r="G68" s="336"/>
      <c r="H68" s="283"/>
      <c r="I68" s="297"/>
    </row>
    <row r="69" spans="2:10" ht="22.5" customHeight="1">
      <c r="B69" s="425" t="s">
        <v>1796</v>
      </c>
      <c r="C69" s="426" t="str">
        <f>+$C$12</f>
        <v>30.09.2020</v>
      </c>
      <c r="D69" s="426" t="s">
        <v>1710</v>
      </c>
      <c r="E69" s="794" t="s">
        <v>1797</v>
      </c>
      <c r="F69" s="426" t="str">
        <f>+$C$12</f>
        <v>30.09.2020</v>
      </c>
      <c r="G69" s="426" t="s">
        <v>1710</v>
      </c>
      <c r="H69" s="280"/>
      <c r="I69" s="297"/>
    </row>
    <row r="70" spans="2:10" ht="18" customHeight="1">
      <c r="B70" s="427" t="s">
        <v>1062</v>
      </c>
      <c r="C70" s="727">
        <v>4267499148741</v>
      </c>
      <c r="D70" s="308">
        <v>3489094496971</v>
      </c>
      <c r="E70" s="428" t="s">
        <v>1063</v>
      </c>
      <c r="F70" s="727">
        <v>4267499148741</v>
      </c>
      <c r="G70" s="308">
        <v>3489094496971</v>
      </c>
      <c r="H70" s="280"/>
      <c r="I70" s="309"/>
    </row>
    <row r="71" spans="2:10" ht="24">
      <c r="B71" s="429" t="s">
        <v>346</v>
      </c>
      <c r="C71" s="800">
        <f>+C70</f>
        <v>4267499148741</v>
      </c>
      <c r="D71" s="310">
        <v>3489094496971</v>
      </c>
      <c r="E71" s="425" t="s">
        <v>347</v>
      </c>
      <c r="F71" s="800">
        <f>+F70</f>
        <v>4267499148741</v>
      </c>
      <c r="G71" s="422">
        <v>3489094496971</v>
      </c>
      <c r="H71" s="280"/>
      <c r="I71" s="297"/>
    </row>
    <row r="72" spans="2:10">
      <c r="B72" s="424"/>
      <c r="C72" s="424"/>
      <c r="D72" s="306"/>
      <c r="E72" s="424"/>
      <c r="F72" s="424"/>
      <c r="G72" s="306"/>
      <c r="H72" s="311"/>
      <c r="I72" s="297"/>
    </row>
    <row r="73" spans="2:10">
      <c r="B73" s="297" t="s">
        <v>633</v>
      </c>
      <c r="C73" s="307"/>
      <c r="D73" s="306"/>
      <c r="E73" s="307"/>
      <c r="F73" s="307"/>
      <c r="G73" s="297"/>
      <c r="H73" s="311"/>
      <c r="I73" s="297"/>
    </row>
    <row r="74" spans="2:10">
      <c r="B74" s="307"/>
      <c r="C74" s="307"/>
      <c r="D74" s="306"/>
      <c r="E74" s="307"/>
      <c r="F74" s="307"/>
      <c r="G74" s="297"/>
      <c r="H74" s="311"/>
      <c r="I74" s="297"/>
    </row>
    <row r="75" spans="2:10">
      <c r="B75" s="307"/>
      <c r="C75" s="307"/>
      <c r="D75" s="306"/>
      <c r="E75" s="307"/>
      <c r="F75" s="307"/>
      <c r="G75" s="297"/>
      <c r="H75" s="311"/>
      <c r="I75" s="297"/>
    </row>
    <row r="76" spans="2:10">
      <c r="B76" s="314"/>
      <c r="C76" s="314"/>
      <c r="D76" s="313"/>
      <c r="E76" s="314"/>
      <c r="F76" s="314"/>
      <c r="G76" s="313"/>
      <c r="H76" s="311"/>
      <c r="I76" s="297"/>
    </row>
    <row r="77" spans="2:10">
      <c r="B77" s="307"/>
      <c r="C77" s="315"/>
      <c r="D77" s="316"/>
      <c r="E77" s="307"/>
      <c r="F77" s="307"/>
      <c r="G77" s="315"/>
      <c r="H77" s="311"/>
      <c r="I77" s="297"/>
    </row>
    <row r="78" spans="2:10" ht="24" customHeight="1">
      <c r="B78" s="307"/>
      <c r="C78" s="315">
        <f>+C67-F67</f>
        <v>0</v>
      </c>
      <c r="D78" s="315">
        <f>+D67-G67</f>
        <v>0</v>
      </c>
      <c r="E78" s="307"/>
      <c r="F78" s="802">
        <f>+F66-PN!$M$36</f>
        <v>0</v>
      </c>
      <c r="G78" s="315">
        <f>+G66-SUM(PN!C26:L26)</f>
        <v>0</v>
      </c>
      <c r="H78" s="311"/>
      <c r="I78" s="297"/>
    </row>
    <row r="79" spans="2:10">
      <c r="B79" s="307"/>
      <c r="C79" s="317">
        <f>+C71-F71</f>
        <v>0</v>
      </c>
      <c r="D79" s="317">
        <f>+D71-G71</f>
        <v>0</v>
      </c>
      <c r="E79" s="307"/>
      <c r="F79" s="307"/>
      <c r="G79" s="317"/>
      <c r="H79" s="311"/>
      <c r="I79" s="297"/>
    </row>
    <row r="80" spans="2:10">
      <c r="B80" s="307"/>
      <c r="C80" s="307"/>
      <c r="D80" s="297"/>
      <c r="E80" s="307"/>
      <c r="F80" s="307"/>
      <c r="G80" s="297"/>
      <c r="H80" s="311"/>
      <c r="I80" s="297"/>
    </row>
    <row r="81" spans="2:9">
      <c r="B81" s="307"/>
      <c r="C81" s="307"/>
      <c r="D81" s="297"/>
      <c r="E81" s="307"/>
      <c r="F81" s="307"/>
      <c r="G81" s="297"/>
      <c r="H81" s="311"/>
      <c r="I81" s="297"/>
    </row>
    <row r="82" spans="2:9">
      <c r="B82" s="307"/>
      <c r="C82" s="307"/>
      <c r="D82" s="297"/>
      <c r="E82" s="307"/>
      <c r="F82" s="307"/>
      <c r="G82" s="318"/>
      <c r="H82" s="311"/>
      <c r="I82" s="297"/>
    </row>
    <row r="83" spans="2:9">
      <c r="B83" s="307"/>
      <c r="C83" s="307"/>
      <c r="D83" s="297"/>
      <c r="E83" s="307"/>
      <c r="F83" s="307"/>
      <c r="G83" s="318"/>
      <c r="H83" s="311"/>
      <c r="I83" s="297"/>
    </row>
    <row r="84" spans="2:9">
      <c r="B84" s="307"/>
      <c r="C84" s="307"/>
      <c r="D84" s="297"/>
      <c r="E84" s="307"/>
      <c r="F84" s="307"/>
      <c r="G84" s="297"/>
      <c r="H84" s="311"/>
      <c r="I84" s="297"/>
    </row>
    <row r="85" spans="2:9">
      <c r="B85" s="307"/>
      <c r="C85" s="307"/>
      <c r="D85" s="297"/>
      <c r="E85" s="307"/>
      <c r="F85" s="307"/>
      <c r="G85" s="297"/>
      <c r="H85" s="311"/>
      <c r="I85" s="297"/>
    </row>
    <row r="86" spans="2:9">
      <c r="B86" s="307"/>
      <c r="C86" s="307"/>
      <c r="D86" s="297"/>
      <c r="E86" s="307"/>
      <c r="F86" s="307"/>
      <c r="G86" s="297"/>
      <c r="H86" s="311"/>
      <c r="I86" s="297"/>
    </row>
    <row r="87" spans="2:9">
      <c r="B87" s="307"/>
      <c r="C87" s="307"/>
      <c r="D87" s="297"/>
      <c r="E87" s="307"/>
      <c r="F87" s="307"/>
      <c r="G87" s="318"/>
      <c r="H87" s="311"/>
      <c r="I87" s="297"/>
    </row>
    <row r="88" spans="2:9">
      <c r="B88" s="307"/>
      <c r="C88" s="307"/>
      <c r="D88" s="297"/>
      <c r="E88" s="307"/>
      <c r="F88" s="307"/>
      <c r="G88" s="318"/>
      <c r="H88" s="311"/>
      <c r="I88" s="297"/>
    </row>
    <row r="89" spans="2:9">
      <c r="B89" s="307"/>
      <c r="C89" s="307"/>
      <c r="D89" s="297"/>
      <c r="E89" s="307"/>
      <c r="F89" s="307"/>
      <c r="G89" s="297"/>
      <c r="H89" s="311"/>
      <c r="I89" s="297"/>
    </row>
    <row r="90" spans="2:9">
      <c r="B90" s="307"/>
      <c r="C90" s="307"/>
      <c r="D90" s="297"/>
      <c r="E90" s="307"/>
      <c r="F90" s="307"/>
      <c r="G90" s="297"/>
      <c r="H90" s="311"/>
      <c r="I90" s="297"/>
    </row>
    <row r="91" spans="2:9">
      <c r="B91" s="307"/>
      <c r="C91" s="307"/>
      <c r="D91" s="297"/>
      <c r="E91" s="307"/>
      <c r="F91" s="307"/>
      <c r="G91" s="297"/>
      <c r="H91" s="311"/>
      <c r="I91" s="297"/>
    </row>
    <row r="92" spans="2:9">
      <c r="B92" s="307"/>
      <c r="C92" s="307"/>
      <c r="D92" s="297"/>
      <c r="E92" s="307"/>
      <c r="F92" s="307"/>
      <c r="G92" s="297"/>
      <c r="H92" s="311"/>
      <c r="I92" s="297"/>
    </row>
    <row r="93" spans="2:9">
      <c r="B93" s="307"/>
      <c r="C93" s="307"/>
      <c r="D93" s="297"/>
      <c r="E93" s="307"/>
      <c r="F93" s="307"/>
      <c r="G93" s="318"/>
      <c r="H93" s="311"/>
      <c r="I93" s="297"/>
    </row>
    <row r="94" spans="2:9">
      <c r="B94" s="307"/>
      <c r="C94" s="307"/>
      <c r="D94" s="297"/>
      <c r="E94" s="307"/>
      <c r="F94" s="307"/>
      <c r="G94" s="297"/>
      <c r="H94" s="311"/>
      <c r="I94" s="297"/>
    </row>
    <row r="95" spans="2:9">
      <c r="B95" s="307"/>
      <c r="C95" s="307"/>
      <c r="D95" s="297"/>
      <c r="E95" s="307"/>
      <c r="F95" s="307"/>
      <c r="G95" s="297"/>
      <c r="H95" s="311"/>
      <c r="I95" s="297"/>
    </row>
    <row r="96" spans="2:9">
      <c r="B96" s="307"/>
      <c r="C96" s="307"/>
      <c r="D96" s="297"/>
      <c r="E96" s="307"/>
      <c r="F96" s="307"/>
      <c r="G96" s="297"/>
      <c r="H96" s="311"/>
      <c r="I96" s="297"/>
    </row>
    <row r="97" spans="2:9">
      <c r="B97" s="307"/>
      <c r="C97" s="307"/>
      <c r="D97" s="297"/>
      <c r="E97" s="307"/>
      <c r="F97" s="307"/>
      <c r="G97" s="297"/>
      <c r="H97" s="311"/>
      <c r="I97" s="297"/>
    </row>
    <row r="98" spans="2:9">
      <c r="B98" s="307"/>
      <c r="C98" s="307"/>
      <c r="D98" s="297"/>
      <c r="E98" s="307"/>
      <c r="F98" s="307"/>
      <c r="G98" s="297"/>
      <c r="H98" s="311"/>
      <c r="I98" s="297"/>
    </row>
    <row r="99" spans="2:9">
      <c r="B99" s="307"/>
      <c r="C99" s="307"/>
      <c r="D99" s="297"/>
      <c r="E99" s="307"/>
      <c r="F99" s="307"/>
      <c r="G99" s="318"/>
      <c r="H99" s="311"/>
      <c r="I99" s="297"/>
    </row>
    <row r="100" spans="2:9">
      <c r="B100" s="307"/>
      <c r="C100" s="307"/>
      <c r="D100" s="297"/>
      <c r="E100" s="307"/>
      <c r="F100" s="307"/>
      <c r="G100" s="297"/>
      <c r="H100" s="311"/>
      <c r="I100" s="297"/>
    </row>
    <row r="101" spans="2:9">
      <c r="B101" s="307"/>
      <c r="C101" s="307"/>
      <c r="D101" s="297"/>
      <c r="E101" s="307"/>
      <c r="F101" s="307"/>
      <c r="G101" s="297"/>
      <c r="H101" s="311"/>
      <c r="I101" s="297"/>
    </row>
    <row r="102" spans="2:9">
      <c r="B102" s="307"/>
      <c r="C102" s="307"/>
      <c r="D102" s="297"/>
      <c r="E102" s="307"/>
      <c r="F102" s="307"/>
      <c r="G102" s="297"/>
      <c r="H102" s="311"/>
      <c r="I102" s="297"/>
    </row>
    <row r="103" spans="2:9">
      <c r="B103" s="307"/>
      <c r="C103" s="307"/>
      <c r="D103" s="297"/>
      <c r="E103" s="307"/>
      <c r="F103" s="307"/>
      <c r="G103" s="297"/>
      <c r="H103" s="311"/>
      <c r="I103" s="297"/>
    </row>
    <row r="104" spans="2:9">
      <c r="B104" s="307"/>
      <c r="C104" s="307"/>
      <c r="D104" s="297"/>
      <c r="E104" s="307"/>
      <c r="F104" s="307"/>
      <c r="G104" s="297"/>
      <c r="H104" s="311"/>
      <c r="I104" s="297"/>
    </row>
    <row r="105" spans="2:9">
      <c r="B105" s="307"/>
      <c r="C105" s="307"/>
      <c r="D105" s="297"/>
      <c r="E105" s="307"/>
      <c r="F105" s="307"/>
      <c r="G105" s="297"/>
      <c r="H105" s="311"/>
      <c r="I105" s="297"/>
    </row>
    <row r="106" spans="2:9">
      <c r="B106" s="307"/>
      <c r="C106" s="307"/>
      <c r="D106" s="297"/>
      <c r="E106" s="307"/>
      <c r="F106" s="307"/>
      <c r="G106" s="297"/>
      <c r="H106" s="311"/>
      <c r="I106" s="297"/>
    </row>
    <row r="107" spans="2:9">
      <c r="B107" s="307"/>
      <c r="C107" s="307"/>
      <c r="D107" s="297"/>
      <c r="E107" s="307"/>
      <c r="F107" s="307"/>
      <c r="G107" s="297"/>
      <c r="H107" s="311"/>
      <c r="I107" s="297"/>
    </row>
    <row r="108" spans="2:9">
      <c r="B108" s="307"/>
      <c r="C108" s="307"/>
      <c r="D108" s="297"/>
      <c r="E108" s="307"/>
      <c r="F108" s="307"/>
      <c r="G108" s="297"/>
      <c r="H108" s="311"/>
      <c r="I108" s="297"/>
    </row>
    <row r="109" spans="2:9">
      <c r="B109" s="307"/>
      <c r="C109" s="307"/>
      <c r="D109" s="297"/>
      <c r="E109" s="307"/>
      <c r="F109" s="307"/>
      <c r="G109" s="297"/>
      <c r="H109" s="311"/>
      <c r="I109" s="297"/>
    </row>
    <row r="110" spans="2:9">
      <c r="B110" s="307"/>
      <c r="C110" s="307"/>
      <c r="D110" s="297"/>
      <c r="E110" s="307"/>
      <c r="F110" s="307"/>
      <c r="G110" s="297"/>
      <c r="H110" s="311"/>
      <c r="I110" s="297"/>
    </row>
    <row r="111" spans="2:9">
      <c r="B111" s="307"/>
      <c r="C111" s="307"/>
      <c r="D111" s="297"/>
      <c r="E111" s="307"/>
      <c r="F111" s="307"/>
      <c r="G111" s="297"/>
      <c r="H111" s="311"/>
      <c r="I111" s="297"/>
    </row>
    <row r="112" spans="2:9">
      <c r="B112" s="307"/>
      <c r="C112" s="307"/>
      <c r="D112" s="297"/>
      <c r="E112" s="307"/>
      <c r="F112" s="307"/>
      <c r="G112" s="297"/>
      <c r="H112" s="311"/>
      <c r="I112" s="297"/>
    </row>
    <row r="113" spans="2:9">
      <c r="B113" s="307"/>
      <c r="C113" s="307"/>
      <c r="D113" s="297"/>
      <c r="E113" s="307"/>
      <c r="F113" s="307"/>
      <c r="G113" s="297"/>
      <c r="H113" s="311"/>
      <c r="I113" s="297"/>
    </row>
    <row r="114" spans="2:9">
      <c r="B114" s="307"/>
      <c r="C114" s="307"/>
      <c r="D114" s="297"/>
      <c r="E114" s="307"/>
      <c r="F114" s="307"/>
      <c r="G114" s="297"/>
      <c r="H114" s="311"/>
      <c r="I114" s="297"/>
    </row>
    <row r="115" spans="2:9">
      <c r="B115" s="307"/>
      <c r="C115" s="307"/>
      <c r="D115" s="297"/>
      <c r="E115" s="307"/>
      <c r="F115" s="307"/>
      <c r="G115" s="297"/>
      <c r="H115" s="311"/>
      <c r="I115" s="297"/>
    </row>
    <row r="116" spans="2:9">
      <c r="B116" s="307"/>
      <c r="C116" s="307"/>
      <c r="D116" s="297"/>
      <c r="E116" s="307"/>
      <c r="F116" s="307"/>
      <c r="G116" s="297"/>
      <c r="H116" s="311"/>
      <c r="I116" s="297"/>
    </row>
    <row r="117" spans="2:9">
      <c r="B117" s="307"/>
      <c r="C117" s="307"/>
      <c r="D117" s="297"/>
      <c r="E117" s="307"/>
      <c r="F117" s="307"/>
      <c r="G117" s="297"/>
      <c r="H117" s="311"/>
      <c r="I117" s="297"/>
    </row>
    <row r="118" spans="2:9">
      <c r="B118" s="307"/>
      <c r="C118" s="307"/>
      <c r="D118" s="297"/>
      <c r="E118" s="307"/>
      <c r="F118" s="307"/>
      <c r="G118" s="297"/>
      <c r="H118" s="311"/>
      <c r="I118" s="297"/>
    </row>
    <row r="119" spans="2:9">
      <c r="B119" s="307"/>
      <c r="C119" s="307"/>
      <c r="D119" s="297"/>
      <c r="E119" s="307"/>
      <c r="F119" s="307"/>
      <c r="G119" s="297"/>
      <c r="H119" s="311"/>
      <c r="I119" s="297"/>
    </row>
    <row r="129" spans="2:6">
      <c r="D129" s="154"/>
      <c r="E129" s="147"/>
      <c r="F129" s="147"/>
    </row>
    <row r="130" spans="2:6">
      <c r="B130" s="146" t="s">
        <v>277</v>
      </c>
      <c r="D130" s="153" t="e">
        <f>+SUMIF(#REF!,'EEFF '!B130,#REF!)</f>
        <v>#REF!</v>
      </c>
      <c r="E130" s="147"/>
      <c r="F130" s="147"/>
    </row>
    <row r="131" spans="2:6">
      <c r="E131" s="147"/>
      <c r="F131" s="147"/>
    </row>
    <row r="132" spans="2:6">
      <c r="B132" s="146" t="s">
        <v>475</v>
      </c>
      <c r="D132" s="153">
        <f>+D67-G44-G66</f>
        <v>0</v>
      </c>
      <c r="E132" s="147"/>
      <c r="F132" s="147"/>
    </row>
    <row r="133" spans="2:6">
      <c r="B133" s="146" t="s">
        <v>474</v>
      </c>
      <c r="D133" s="151">
        <f>+EERR!D79</f>
        <v>0</v>
      </c>
      <c r="E133" s="147"/>
      <c r="F133" s="147"/>
    </row>
    <row r="134" spans="2:6">
      <c r="D134" s="153"/>
      <c r="E134" s="147"/>
      <c r="F134" s="147"/>
    </row>
    <row r="135" spans="2:6">
      <c r="E135" s="147"/>
      <c r="F135" s="147"/>
    </row>
    <row r="136" spans="2:6">
      <c r="E136" s="145"/>
      <c r="F136" s="145"/>
    </row>
    <row r="137" spans="2:6">
      <c r="E137" s="42"/>
      <c r="F137" s="42"/>
    </row>
    <row r="138" spans="2:6">
      <c r="E138" s="42"/>
      <c r="F138" s="42"/>
    </row>
    <row r="139" spans="2:6">
      <c r="E139" s="42"/>
      <c r="F139" s="42"/>
    </row>
    <row r="140" spans="2:6">
      <c r="E140" s="42"/>
      <c r="F140" s="42"/>
    </row>
    <row r="141" spans="2:6">
      <c r="E141" s="42"/>
      <c r="F141" s="42"/>
    </row>
    <row r="142" spans="2:6">
      <c r="E142" s="42"/>
      <c r="F142" s="42"/>
    </row>
    <row r="143" spans="2:6">
      <c r="E143" s="42"/>
      <c r="F143" s="42"/>
    </row>
    <row r="144" spans="2:6">
      <c r="E144" s="42"/>
      <c r="F144" s="42"/>
    </row>
    <row r="145" spans="5:6">
      <c r="E145" s="42"/>
      <c r="F145" s="42"/>
    </row>
    <row r="146" spans="5:6">
      <c r="E146" s="42"/>
      <c r="F146" s="42"/>
    </row>
    <row r="147" spans="5:6">
      <c r="E147" s="42"/>
      <c r="F147" s="42"/>
    </row>
    <row r="148" spans="5:6">
      <c r="E148" s="42"/>
      <c r="F148" s="42"/>
    </row>
    <row r="149" spans="5:6">
      <c r="E149" s="42"/>
      <c r="F149" s="42"/>
    </row>
    <row r="150" spans="5:6">
      <c r="E150" s="42"/>
      <c r="F150" s="42"/>
    </row>
    <row r="151" spans="5:6">
      <c r="E151" s="42"/>
      <c r="F151" s="42"/>
    </row>
    <row r="152" spans="5:6">
      <c r="E152" s="42"/>
      <c r="F152" s="42"/>
    </row>
    <row r="153" spans="5:6">
      <c r="E153" s="42"/>
      <c r="F153" s="42"/>
    </row>
    <row r="154" spans="5:6">
      <c r="E154" s="42"/>
      <c r="F154" s="42"/>
    </row>
    <row r="155" spans="5:6">
      <c r="E155" s="42"/>
      <c r="F155" s="42"/>
    </row>
    <row r="156" spans="5:6">
      <c r="E156" s="147"/>
      <c r="F156" s="147"/>
    </row>
    <row r="157" spans="5:6">
      <c r="E157" s="155"/>
      <c r="F157" s="155"/>
    </row>
  </sheetData>
  <mergeCells count="2">
    <mergeCell ref="B7:E7"/>
    <mergeCell ref="B9:E9"/>
  </mergeCells>
  <pageMargins left="0.62992125984251968" right="0.23622047244094491" top="0.74803149606299213" bottom="0.74803149606299213" header="0.31496062992125984" footer="0.31496062992125984"/>
  <pageSetup paperSize="9" scale="72" fitToWidth="0" orientation="portrait" r:id="rId1"/>
  <rowBreaks count="2" manualBreakCount="2">
    <brk id="71" max="16383" man="1"/>
    <brk id="81" max="16383" man="1"/>
  </rowBreaks>
  <ignoredErrors>
    <ignoredError sqref="C16 C2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showGridLines="0" view="pageBreakPreview" topLeftCell="A14" zoomScale="90" zoomScaleNormal="85" zoomScaleSheetLayoutView="90" workbookViewId="0">
      <selection activeCell="C28" sqref="C28"/>
    </sheetView>
  </sheetViews>
  <sheetFormatPr baseColWidth="10" defaultColWidth="11.42578125" defaultRowHeight="12.75"/>
  <cols>
    <col min="1" max="1" width="3.85546875" style="42" customWidth="1"/>
    <col min="2" max="2" width="68.28515625" style="42" customWidth="1"/>
    <col min="3" max="3" width="23.85546875" style="43" customWidth="1"/>
    <col min="4" max="4" width="22.28515625" style="43" customWidth="1"/>
    <col min="5" max="5" width="2.28515625" style="42" customWidth="1"/>
    <col min="6" max="16384" width="11.42578125" style="42"/>
  </cols>
  <sheetData>
    <row r="1" spans="1:5">
      <c r="A1" s="43"/>
    </row>
    <row r="2" spans="1:5">
      <c r="A2" s="43"/>
    </row>
    <row r="3" spans="1:5">
      <c r="A3" s="43"/>
    </row>
    <row r="4" spans="1:5">
      <c r="A4" s="43"/>
    </row>
    <row r="5" spans="1:5">
      <c r="A5" s="43"/>
    </row>
    <row r="6" spans="1:5">
      <c r="A6" s="43"/>
      <c r="C6" s="157"/>
      <c r="D6" s="157"/>
      <c r="E6" s="157"/>
    </row>
    <row r="7" spans="1:5" ht="41.25" customHeight="1">
      <c r="A7" s="43"/>
      <c r="B7" s="891" t="s">
        <v>1696</v>
      </c>
      <c r="C7" s="891"/>
      <c r="D7" s="891"/>
      <c r="E7" s="158"/>
    </row>
    <row r="8" spans="1:5" ht="23.25">
      <c r="A8" s="43"/>
      <c r="B8" s="595" t="s">
        <v>1813</v>
      </c>
      <c r="C8" s="790"/>
      <c r="D8" s="790"/>
      <c r="E8" s="158"/>
    </row>
    <row r="9" spans="1:5" ht="25.15" customHeight="1">
      <c r="A9" s="43"/>
      <c r="B9" s="890" t="s">
        <v>1814</v>
      </c>
      <c r="C9" s="890"/>
      <c r="D9" s="890"/>
    </row>
    <row r="10" spans="1:5" ht="14.25">
      <c r="A10" s="43"/>
      <c r="B10" s="156" t="s">
        <v>957</v>
      </c>
      <c r="C10" s="143"/>
      <c r="D10" s="143"/>
    </row>
    <row r="11" spans="1:5">
      <c r="A11" s="43"/>
      <c r="B11" s="159"/>
      <c r="C11" s="156"/>
      <c r="D11" s="156"/>
    </row>
    <row r="12" spans="1:5" ht="23.25" customHeight="1">
      <c r="A12" s="43"/>
      <c r="B12" s="319"/>
      <c r="C12" s="320" t="s">
        <v>1812</v>
      </c>
      <c r="D12" s="320" t="s">
        <v>1815</v>
      </c>
      <c r="E12" s="160"/>
    </row>
    <row r="13" spans="1:5">
      <c r="A13" s="432"/>
      <c r="B13" s="321" t="s">
        <v>348</v>
      </c>
      <c r="C13" s="322">
        <f>C15+C19+C22</f>
        <v>18925722950</v>
      </c>
      <c r="D13" s="322">
        <f>D15+D19+D22</f>
        <v>18360106367</v>
      </c>
      <c r="E13" s="161"/>
    </row>
    <row r="14" spans="1:5" ht="7.5" customHeight="1">
      <c r="A14" s="432"/>
      <c r="B14" s="321"/>
      <c r="C14" s="784"/>
      <c r="D14" s="785"/>
      <c r="E14" s="161"/>
    </row>
    <row r="15" spans="1:5">
      <c r="A15" s="432"/>
      <c r="B15" s="321" t="s">
        <v>612</v>
      </c>
      <c r="C15" s="324">
        <f>+C16+C17</f>
        <v>2796995293</v>
      </c>
      <c r="D15" s="324">
        <f>+D16+D17</f>
        <v>1992723324</v>
      </c>
      <c r="E15" s="161"/>
    </row>
    <row r="16" spans="1:5" hidden="1">
      <c r="A16" s="432"/>
      <c r="B16" s="325" t="s">
        <v>613</v>
      </c>
      <c r="C16" s="386">
        <v>0</v>
      </c>
      <c r="D16" s="326">
        <v>0</v>
      </c>
      <c r="E16" s="161"/>
    </row>
    <row r="17" spans="1:5">
      <c r="A17" s="432"/>
      <c r="B17" s="325" t="s">
        <v>614</v>
      </c>
      <c r="C17" s="386">
        <v>2796995293</v>
      </c>
      <c r="D17" s="326">
        <v>1992723324</v>
      </c>
      <c r="E17" s="161"/>
    </row>
    <row r="18" spans="1:5">
      <c r="A18" s="432"/>
      <c r="B18" s="325"/>
      <c r="C18" s="386"/>
      <c r="D18" s="323"/>
      <c r="E18" s="161"/>
    </row>
    <row r="19" spans="1:5">
      <c r="A19" s="432"/>
      <c r="B19" s="327" t="s">
        <v>615</v>
      </c>
      <c r="C19" s="324">
        <f>+C20</f>
        <v>1353068206</v>
      </c>
      <c r="D19" s="324">
        <f>+D20</f>
        <v>2665904867</v>
      </c>
      <c r="E19" s="161"/>
    </row>
    <row r="20" spans="1:5">
      <c r="A20" s="433"/>
      <c r="B20" s="325" t="s">
        <v>349</v>
      </c>
      <c r="C20" s="387">
        <v>1353068206</v>
      </c>
      <c r="D20" s="328">
        <v>2665904867</v>
      </c>
      <c r="E20" s="161"/>
    </row>
    <row r="21" spans="1:5">
      <c r="A21" s="433"/>
      <c r="B21" s="325"/>
      <c r="C21" s="387"/>
      <c r="D21" s="329"/>
      <c r="E21" s="161"/>
    </row>
    <row r="22" spans="1:5">
      <c r="A22" s="433"/>
      <c r="B22" s="327" t="s">
        <v>641</v>
      </c>
      <c r="C22" s="388">
        <f>SUM(C23:C29)</f>
        <v>14775659451</v>
      </c>
      <c r="D22" s="330">
        <f>SUM(D23:D29)</f>
        <v>13701478176</v>
      </c>
      <c r="E22" s="161"/>
    </row>
    <row r="23" spans="1:5">
      <c r="A23" s="433"/>
      <c r="B23" s="331" t="s">
        <v>607</v>
      </c>
      <c r="C23" s="387">
        <v>1446584401</v>
      </c>
      <c r="D23" s="329">
        <v>3693357591</v>
      </c>
      <c r="E23" s="161"/>
    </row>
    <row r="24" spans="1:5">
      <c r="A24" s="433"/>
      <c r="B24" s="325" t="s">
        <v>129</v>
      </c>
      <c r="C24" s="387">
        <v>2021049840</v>
      </c>
      <c r="D24" s="329">
        <v>2148508122</v>
      </c>
      <c r="E24" s="162"/>
    </row>
    <row r="25" spans="1:5">
      <c r="A25" s="433"/>
      <c r="B25" s="325" t="s">
        <v>350</v>
      </c>
      <c r="C25" s="387">
        <v>95062426</v>
      </c>
      <c r="D25" s="329">
        <v>64218143</v>
      </c>
      <c r="E25" s="162"/>
    </row>
    <row r="26" spans="1:5">
      <c r="A26" s="433"/>
      <c r="B26" s="331" t="s">
        <v>1368</v>
      </c>
      <c r="C26" s="386">
        <v>451172355</v>
      </c>
      <c r="D26" s="332">
        <v>246050922</v>
      </c>
      <c r="E26" s="161"/>
    </row>
    <row r="27" spans="1:5">
      <c r="A27" s="433"/>
      <c r="B27" s="331" t="s">
        <v>1369</v>
      </c>
      <c r="C27" s="387">
        <v>1967119237</v>
      </c>
      <c r="D27" s="332">
        <v>2275391331</v>
      </c>
      <c r="E27" s="161"/>
    </row>
    <row r="28" spans="1:5">
      <c r="A28" s="433"/>
      <c r="B28" s="331" t="s">
        <v>1359</v>
      </c>
      <c r="C28" s="386">
        <v>6167222474</v>
      </c>
      <c r="D28" s="332">
        <v>2677842347</v>
      </c>
      <c r="E28" s="161"/>
    </row>
    <row r="29" spans="1:5">
      <c r="A29" s="433"/>
      <c r="B29" s="325" t="s">
        <v>1360</v>
      </c>
      <c r="C29" s="387">
        <v>2627448718</v>
      </c>
      <c r="D29" s="328">
        <v>2596109720</v>
      </c>
      <c r="E29" s="161"/>
    </row>
    <row r="30" spans="1:5">
      <c r="A30" s="434"/>
      <c r="B30" s="299"/>
      <c r="C30" s="299"/>
      <c r="D30" s="300"/>
      <c r="E30" s="163"/>
    </row>
    <row r="31" spans="1:5">
      <c r="A31" s="432"/>
      <c r="B31" s="321" t="s">
        <v>351</v>
      </c>
      <c r="C31" s="298">
        <f>SUM(C32:C34)</f>
        <v>-2927223326</v>
      </c>
      <c r="D31" s="334">
        <f>SUM(D32:D34)</f>
        <v>-2410998374</v>
      </c>
      <c r="E31" s="161"/>
    </row>
    <row r="32" spans="1:5">
      <c r="A32" s="434"/>
      <c r="B32" s="299" t="s">
        <v>198</v>
      </c>
      <c r="C32" s="295">
        <v>-204193353</v>
      </c>
      <c r="D32" s="295">
        <v>-259659546</v>
      </c>
      <c r="E32" s="162"/>
    </row>
    <row r="33" spans="1:5">
      <c r="A33" s="434"/>
      <c r="B33" s="299" t="s">
        <v>312</v>
      </c>
      <c r="C33" s="295">
        <v>-1264535530</v>
      </c>
      <c r="D33" s="295">
        <v>-740406906</v>
      </c>
      <c r="E33" s="162"/>
    </row>
    <row r="34" spans="1:5">
      <c r="A34" s="434"/>
      <c r="B34" s="299" t="s">
        <v>1361</v>
      </c>
      <c r="C34" s="295">
        <v>-1458494443</v>
      </c>
      <c r="D34" s="295">
        <v>-1410931922</v>
      </c>
      <c r="E34" s="162"/>
    </row>
    <row r="35" spans="1:5">
      <c r="A35" s="434"/>
      <c r="B35" s="299"/>
      <c r="C35" s="333"/>
      <c r="D35" s="335"/>
      <c r="E35" s="162"/>
    </row>
    <row r="36" spans="1:5">
      <c r="A36" s="432"/>
      <c r="B36" s="321" t="s">
        <v>352</v>
      </c>
      <c r="C36" s="298">
        <f>C13+C31</f>
        <v>15998499624</v>
      </c>
      <c r="D36" s="334">
        <f>D13+D31</f>
        <v>15949107993</v>
      </c>
      <c r="E36" s="161"/>
    </row>
    <row r="37" spans="1:5">
      <c r="A37" s="432"/>
      <c r="B37" s="321"/>
      <c r="C37" s="295"/>
      <c r="D37" s="335"/>
      <c r="E37" s="163"/>
    </row>
    <row r="38" spans="1:5">
      <c r="A38" s="432"/>
      <c r="B38" s="321" t="s">
        <v>353</v>
      </c>
      <c r="C38" s="298">
        <f>SUM(C39:C41)</f>
        <v>-625559713</v>
      </c>
      <c r="D38" s="334">
        <f>SUM(D39:D41)</f>
        <v>-1033135758</v>
      </c>
      <c r="E38" s="161"/>
    </row>
    <row r="39" spans="1:5">
      <c r="A39" s="434"/>
      <c r="B39" s="299" t="s">
        <v>223</v>
      </c>
      <c r="C39" s="295">
        <v>-361671520</v>
      </c>
      <c r="D39" s="295">
        <v>-583935027</v>
      </c>
      <c r="E39" s="162"/>
    </row>
    <row r="40" spans="1:5">
      <c r="A40" s="434"/>
      <c r="B40" s="299" t="s">
        <v>1362</v>
      </c>
      <c r="C40" s="295">
        <v>-263820011</v>
      </c>
      <c r="D40" s="295">
        <v>-448691640</v>
      </c>
      <c r="E40" s="162"/>
    </row>
    <row r="41" spans="1:5">
      <c r="A41" s="434"/>
      <c r="B41" s="299" t="s">
        <v>354</v>
      </c>
      <c r="C41" s="295">
        <v>-68182</v>
      </c>
      <c r="D41" s="295">
        <v>-509091</v>
      </c>
      <c r="E41" s="162"/>
    </row>
    <row r="42" spans="1:5">
      <c r="A42" s="434"/>
      <c r="B42" s="299"/>
      <c r="C42" s="333"/>
      <c r="D42" s="336"/>
      <c r="E42" s="47"/>
    </row>
    <row r="43" spans="1:5">
      <c r="A43" s="432"/>
      <c r="B43" s="321" t="s">
        <v>355</v>
      </c>
      <c r="C43" s="298">
        <f>SUM(C44:C57)</f>
        <v>-12263184020</v>
      </c>
      <c r="D43" s="337">
        <f>SUM(D44:D57)</f>
        <v>-12978380357</v>
      </c>
      <c r="E43" s="161"/>
    </row>
    <row r="44" spans="1:5">
      <c r="A44" s="434"/>
      <c r="B44" s="299" t="s">
        <v>158</v>
      </c>
      <c r="C44" s="295">
        <v>-676631364</v>
      </c>
      <c r="D44" s="295">
        <v>-758299265</v>
      </c>
      <c r="E44" s="162"/>
    </row>
    <row r="45" spans="1:5">
      <c r="A45" s="434"/>
      <c r="B45" s="299" t="s">
        <v>313</v>
      </c>
      <c r="C45" s="295">
        <v>-2048988201</v>
      </c>
      <c r="D45" s="295">
        <v>-2443641839</v>
      </c>
      <c r="E45" s="162"/>
    </row>
    <row r="46" spans="1:5">
      <c r="A46" s="434"/>
      <c r="B46" s="299" t="s">
        <v>955</v>
      </c>
      <c r="C46" s="295">
        <v>-724712160</v>
      </c>
      <c r="D46" s="295">
        <v>-564497967</v>
      </c>
      <c r="E46" s="162"/>
    </row>
    <row r="47" spans="1:5">
      <c r="A47" s="434"/>
      <c r="B47" s="299" t="s">
        <v>168</v>
      </c>
      <c r="C47" s="295">
        <v>-491333585</v>
      </c>
      <c r="D47" s="295">
        <v>-652991131</v>
      </c>
      <c r="E47" s="162"/>
    </row>
    <row r="48" spans="1:5">
      <c r="A48" s="434"/>
      <c r="B48" s="299" t="s">
        <v>247</v>
      </c>
      <c r="C48" s="295">
        <v>-336473957</v>
      </c>
      <c r="D48" s="295">
        <v>-347460341</v>
      </c>
      <c r="E48" s="162"/>
    </row>
    <row r="49" spans="1:5">
      <c r="A49" s="434"/>
      <c r="B49" s="299" t="s">
        <v>143</v>
      </c>
      <c r="C49" s="295">
        <v>-5034987090</v>
      </c>
      <c r="D49" s="295">
        <v>-4712127534</v>
      </c>
      <c r="E49" s="162"/>
    </row>
    <row r="50" spans="1:5">
      <c r="A50" s="434"/>
      <c r="B50" s="299" t="s">
        <v>175</v>
      </c>
      <c r="C50" s="295">
        <v>-378530121</v>
      </c>
      <c r="D50" s="295">
        <v>-203356690</v>
      </c>
      <c r="E50" s="162"/>
    </row>
    <row r="51" spans="1:5">
      <c r="A51" s="434"/>
      <c r="B51" s="299" t="s">
        <v>357</v>
      </c>
      <c r="C51" s="295">
        <v>-363542572</v>
      </c>
      <c r="D51" s="295">
        <v>-321885854</v>
      </c>
      <c r="E51" s="162"/>
    </row>
    <row r="52" spans="1:5">
      <c r="A52" s="434"/>
      <c r="B52" s="299" t="s">
        <v>456</v>
      </c>
      <c r="C52" s="295">
        <v>-1386300248</v>
      </c>
      <c r="D52" s="295">
        <v>-2163803677</v>
      </c>
      <c r="E52" s="162"/>
    </row>
    <row r="53" spans="1:5">
      <c r="A53" s="434"/>
      <c r="B53" s="299" t="s">
        <v>358</v>
      </c>
      <c r="C53" s="295">
        <v>-70815108</v>
      </c>
      <c r="D53" s="295">
        <v>-44183599</v>
      </c>
      <c r="E53" s="162"/>
    </row>
    <row r="54" spans="1:5">
      <c r="A54" s="434"/>
      <c r="B54" s="299" t="s">
        <v>154</v>
      </c>
      <c r="C54" s="295">
        <v>-237858913</v>
      </c>
      <c r="D54" s="295">
        <v>-239827707</v>
      </c>
      <c r="E54" s="162"/>
    </row>
    <row r="55" spans="1:5">
      <c r="A55" s="434"/>
      <c r="B55" s="299" t="s">
        <v>359</v>
      </c>
      <c r="C55" s="295">
        <v>-25473141</v>
      </c>
      <c r="D55" s="295">
        <v>-20230145</v>
      </c>
      <c r="E55" s="162"/>
    </row>
    <row r="56" spans="1:5">
      <c r="A56" s="434"/>
      <c r="B56" s="299" t="s">
        <v>360</v>
      </c>
      <c r="C56" s="295">
        <v>-472113344</v>
      </c>
      <c r="D56" s="295">
        <v>-432639568</v>
      </c>
      <c r="E56" s="162"/>
    </row>
    <row r="57" spans="1:5">
      <c r="A57" s="434"/>
      <c r="B57" s="299" t="s">
        <v>1363</v>
      </c>
      <c r="C57" s="295">
        <v>-15424216</v>
      </c>
      <c r="D57" s="295">
        <v>-73435040</v>
      </c>
      <c r="E57" s="162"/>
    </row>
    <row r="58" spans="1:5" ht="7.5" customHeight="1">
      <c r="A58" s="434"/>
      <c r="B58" s="299"/>
      <c r="C58" s="333"/>
      <c r="D58" s="300"/>
      <c r="E58" s="162"/>
    </row>
    <row r="59" spans="1:5">
      <c r="A59" s="432"/>
      <c r="B59" s="321" t="s">
        <v>361</v>
      </c>
      <c r="C59" s="298">
        <f>C36+C38+C43</f>
        <v>3109755891</v>
      </c>
      <c r="D59" s="334">
        <f>D36+D38+D43</f>
        <v>1937591878</v>
      </c>
      <c r="E59" s="161"/>
    </row>
    <row r="60" spans="1:5">
      <c r="A60" s="434"/>
      <c r="B60" s="299"/>
      <c r="C60" s="333"/>
      <c r="D60" s="300"/>
      <c r="E60" s="163"/>
    </row>
    <row r="61" spans="1:5">
      <c r="A61" s="434"/>
      <c r="B61" s="321" t="s">
        <v>596</v>
      </c>
      <c r="C61" s="338">
        <f>SUM(C62:C63)</f>
        <v>306869247</v>
      </c>
      <c r="D61" s="339">
        <f>SUM(D62:D63)</f>
        <v>-25301418</v>
      </c>
      <c r="E61" s="163"/>
    </row>
    <row r="62" spans="1:5">
      <c r="A62" s="434"/>
      <c r="B62" s="340" t="s">
        <v>1364</v>
      </c>
      <c r="C62" s="295">
        <v>755924716</v>
      </c>
      <c r="D62" s="295">
        <v>246781277</v>
      </c>
      <c r="E62" s="163"/>
    </row>
    <row r="63" spans="1:5">
      <c r="A63" s="434"/>
      <c r="B63" s="340" t="s">
        <v>1365</v>
      </c>
      <c r="C63" s="295">
        <v>-449055469</v>
      </c>
      <c r="D63" s="295">
        <v>-272082695</v>
      </c>
      <c r="E63" s="163"/>
    </row>
    <row r="64" spans="1:5">
      <c r="A64" s="434"/>
      <c r="B64" s="341"/>
      <c r="C64" s="333"/>
      <c r="D64" s="300"/>
      <c r="E64" s="163"/>
    </row>
    <row r="65" spans="1:5">
      <c r="A65" s="432"/>
      <c r="B65" s="321" t="s">
        <v>597</v>
      </c>
      <c r="C65" s="298">
        <f>C66+C69</f>
        <v>830686744</v>
      </c>
      <c r="D65" s="296">
        <f>D66+D69</f>
        <v>519718643</v>
      </c>
      <c r="E65" s="161"/>
    </row>
    <row r="66" spans="1:5">
      <c r="A66" s="432"/>
      <c r="B66" s="321" t="s">
        <v>635</v>
      </c>
      <c r="C66" s="298">
        <f>SUM(C67:C68)</f>
        <v>980966665</v>
      </c>
      <c r="D66" s="296">
        <f>SUM(D67:D68)</f>
        <v>755177035</v>
      </c>
      <c r="E66" s="161"/>
    </row>
    <row r="67" spans="1:5">
      <c r="A67" s="432"/>
      <c r="B67" s="782" t="s">
        <v>1366</v>
      </c>
      <c r="C67" s="781">
        <v>119055989</v>
      </c>
      <c r="D67" s="781">
        <v>211005423</v>
      </c>
      <c r="E67" s="161"/>
    </row>
    <row r="68" spans="1:5">
      <c r="A68" s="432"/>
      <c r="B68" s="782" t="s">
        <v>1790</v>
      </c>
      <c r="C68" s="781">
        <v>861910676</v>
      </c>
      <c r="D68" s="781">
        <v>544171612</v>
      </c>
      <c r="E68" s="161"/>
    </row>
    <row r="69" spans="1:5">
      <c r="A69" s="432"/>
      <c r="B69" s="784" t="s">
        <v>636</v>
      </c>
      <c r="C69" s="298">
        <f>SUM(C70:C71)</f>
        <v>-150279921</v>
      </c>
      <c r="D69" s="296">
        <f>SUM(D70:D71)</f>
        <v>-235458392</v>
      </c>
      <c r="E69" s="161"/>
    </row>
    <row r="70" spans="1:5">
      <c r="A70" s="434"/>
      <c r="B70" s="782" t="s">
        <v>1367</v>
      </c>
      <c r="C70" s="295">
        <v>0</v>
      </c>
      <c r="D70" s="295">
        <v>-53685515</v>
      </c>
      <c r="E70" s="162"/>
    </row>
    <row r="71" spans="1:5">
      <c r="A71" s="434"/>
      <c r="B71" s="782" t="s">
        <v>538</v>
      </c>
      <c r="C71" s="295">
        <v>-150279921</v>
      </c>
      <c r="D71" s="295">
        <v>-181772877</v>
      </c>
      <c r="E71" s="162"/>
    </row>
    <row r="72" spans="1:5" ht="7.5" customHeight="1">
      <c r="A72" s="434"/>
      <c r="B72" s="782"/>
      <c r="C72" s="781"/>
      <c r="D72" s="783"/>
      <c r="E72" s="163"/>
    </row>
    <row r="73" spans="1:5">
      <c r="A73" s="432"/>
      <c r="B73" s="784" t="s">
        <v>1445</v>
      </c>
      <c r="C73" s="298">
        <f>C59+C65+C61</f>
        <v>4247311882</v>
      </c>
      <c r="D73" s="296">
        <f>D59+D65+D61</f>
        <v>2432009103</v>
      </c>
      <c r="E73" s="161"/>
    </row>
    <row r="74" spans="1:5" ht="7.5" customHeight="1">
      <c r="A74" s="432"/>
      <c r="B74" s="784"/>
      <c r="C74" s="787"/>
      <c r="D74" s="786"/>
      <c r="E74" s="161"/>
    </row>
    <row r="75" spans="1:5">
      <c r="A75" s="432"/>
      <c r="B75" s="784" t="s">
        <v>245</v>
      </c>
      <c r="C75" s="295">
        <v>-527686644</v>
      </c>
      <c r="D75" s="295">
        <v>-197074262</v>
      </c>
      <c r="E75" s="162"/>
    </row>
    <row r="76" spans="1:5" ht="7.5" customHeight="1">
      <c r="A76" s="432"/>
      <c r="B76" s="784"/>
      <c r="C76" s="787"/>
      <c r="D76" s="785"/>
      <c r="E76" s="162"/>
    </row>
    <row r="77" spans="1:5">
      <c r="A77" s="432"/>
      <c r="B77" s="788" t="s">
        <v>362</v>
      </c>
      <c r="C77" s="803">
        <f>C73+C75</f>
        <v>3719625238</v>
      </c>
      <c r="D77" s="804">
        <f>D73+D75</f>
        <v>2234934841</v>
      </c>
      <c r="E77" s="161"/>
    </row>
    <row r="78" spans="1:5">
      <c r="A78" s="43"/>
      <c r="D78" s="164"/>
    </row>
    <row r="79" spans="1:5">
      <c r="B79" s="297" t="s">
        <v>633</v>
      </c>
      <c r="C79" s="165"/>
      <c r="D79" s="166"/>
      <c r="E79" s="49"/>
    </row>
    <row r="80" spans="1:5">
      <c r="C80" s="165"/>
      <c r="D80" s="166"/>
      <c r="E80" s="49"/>
    </row>
    <row r="81" spans="2:5">
      <c r="C81" s="165"/>
      <c r="D81" s="166"/>
      <c r="E81" s="49"/>
    </row>
    <row r="82" spans="2:5">
      <c r="B82" s="167"/>
      <c r="C82" s="168"/>
      <c r="D82" s="168"/>
      <c r="E82" s="48"/>
    </row>
    <row r="83" spans="2:5">
      <c r="B83" s="169"/>
      <c r="C83" s="170"/>
      <c r="D83" s="171"/>
    </row>
    <row r="84" spans="2:5">
      <c r="C84" s="843">
        <f>+C77-PN!L35</f>
        <v>0</v>
      </c>
    </row>
  </sheetData>
  <mergeCells count="2">
    <mergeCell ref="B7:D7"/>
    <mergeCell ref="B9:D9"/>
  </mergeCells>
  <pageMargins left="0.82677165354330717" right="0.23622047244094491" top="0.74803149606299213" bottom="0.74803149606299213" header="0.31496062992125984" footer="0.31496062992125984"/>
  <pageSetup paperSize="9" scale="7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topLeftCell="A32" zoomScale="90" zoomScaleNormal="90" workbookViewId="0">
      <selection activeCell="F52" sqref="F52"/>
    </sheetView>
  </sheetViews>
  <sheetFormatPr baseColWidth="10" defaultColWidth="9.140625" defaultRowHeight="15"/>
  <cols>
    <col min="1" max="1" width="3" style="62" customWidth="1"/>
    <col min="2" max="2" width="57.85546875" style="62" customWidth="1"/>
    <col min="3" max="3" width="2" style="74" customWidth="1"/>
    <col min="4" max="4" width="21.140625" style="74" customWidth="1"/>
    <col min="5" max="5" width="2" style="74" customWidth="1"/>
    <col min="6" max="6" width="16.7109375" style="62" customWidth="1"/>
    <col min="7" max="7" width="11.85546875" style="62" customWidth="1"/>
    <col min="8" max="8" width="14.42578125" style="62" customWidth="1"/>
    <col min="9" max="9" width="11.85546875" style="62" customWidth="1"/>
    <col min="10" max="11" width="9.140625" style="62"/>
    <col min="12" max="12" width="13.28515625" style="62" bestFit="1" customWidth="1"/>
    <col min="13" max="13" width="12.140625" style="62" bestFit="1" customWidth="1"/>
    <col min="14" max="252" width="9.140625" style="62"/>
    <col min="253" max="253" width="3" style="62" customWidth="1"/>
    <col min="254" max="254" width="57.85546875" style="62" customWidth="1"/>
    <col min="255" max="255" width="9.42578125" style="62" customWidth="1"/>
    <col min="256" max="256" width="2" style="62" customWidth="1"/>
    <col min="257" max="257" width="16.28515625" style="62" customWidth="1"/>
    <col min="258" max="258" width="2" style="62" customWidth="1"/>
    <col min="259" max="259" width="15.140625" style="62" customWidth="1"/>
    <col min="260" max="260" width="13.5703125" style="62" customWidth="1"/>
    <col min="261" max="508" width="9.140625" style="62"/>
    <col min="509" max="509" width="3" style="62" customWidth="1"/>
    <col min="510" max="510" width="57.85546875" style="62" customWidth="1"/>
    <col min="511" max="511" width="9.42578125" style="62" customWidth="1"/>
    <col min="512" max="512" width="2" style="62" customWidth="1"/>
    <col min="513" max="513" width="16.28515625" style="62" customWidth="1"/>
    <col min="514" max="514" width="2" style="62" customWidth="1"/>
    <col min="515" max="515" width="15.140625" style="62" customWidth="1"/>
    <col min="516" max="516" width="13.5703125" style="62" customWidth="1"/>
    <col min="517" max="764" width="9.140625" style="62"/>
    <col min="765" max="765" width="3" style="62" customWidth="1"/>
    <col min="766" max="766" width="57.85546875" style="62" customWidth="1"/>
    <col min="767" max="767" width="9.42578125" style="62" customWidth="1"/>
    <col min="768" max="768" width="2" style="62" customWidth="1"/>
    <col min="769" max="769" width="16.28515625" style="62" customWidth="1"/>
    <col min="770" max="770" width="2" style="62" customWidth="1"/>
    <col min="771" max="771" width="15.140625" style="62" customWidth="1"/>
    <col min="772" max="772" width="13.5703125" style="62" customWidth="1"/>
    <col min="773" max="1020" width="9.140625" style="62"/>
    <col min="1021" max="1021" width="3" style="62" customWidth="1"/>
    <col min="1022" max="1022" width="57.85546875" style="62" customWidth="1"/>
    <col min="1023" max="1023" width="9.42578125" style="62" customWidth="1"/>
    <col min="1024" max="1024" width="2" style="62" customWidth="1"/>
    <col min="1025" max="1025" width="16.28515625" style="62" customWidth="1"/>
    <col min="1026" max="1026" width="2" style="62" customWidth="1"/>
    <col min="1027" max="1027" width="15.140625" style="62" customWidth="1"/>
    <col min="1028" max="1028" width="13.5703125" style="62" customWidth="1"/>
    <col min="1029" max="1276" width="9.140625" style="62"/>
    <col min="1277" max="1277" width="3" style="62" customWidth="1"/>
    <col min="1278" max="1278" width="57.85546875" style="62" customWidth="1"/>
    <col min="1279" max="1279" width="9.42578125" style="62" customWidth="1"/>
    <col min="1280" max="1280" width="2" style="62" customWidth="1"/>
    <col min="1281" max="1281" width="16.28515625" style="62" customWidth="1"/>
    <col min="1282" max="1282" width="2" style="62" customWidth="1"/>
    <col min="1283" max="1283" width="15.140625" style="62" customWidth="1"/>
    <col min="1284" max="1284" width="13.5703125" style="62" customWidth="1"/>
    <col min="1285" max="1532" width="9.140625" style="62"/>
    <col min="1533" max="1533" width="3" style="62" customWidth="1"/>
    <col min="1534" max="1534" width="57.85546875" style="62" customWidth="1"/>
    <col min="1535" max="1535" width="9.42578125" style="62" customWidth="1"/>
    <col min="1536" max="1536" width="2" style="62" customWidth="1"/>
    <col min="1537" max="1537" width="16.28515625" style="62" customWidth="1"/>
    <col min="1538" max="1538" width="2" style="62" customWidth="1"/>
    <col min="1539" max="1539" width="15.140625" style="62" customWidth="1"/>
    <col min="1540" max="1540" width="13.5703125" style="62" customWidth="1"/>
    <col min="1541" max="1788" width="9.140625" style="62"/>
    <col min="1789" max="1789" width="3" style="62" customWidth="1"/>
    <col min="1790" max="1790" width="57.85546875" style="62" customWidth="1"/>
    <col min="1791" max="1791" width="9.42578125" style="62" customWidth="1"/>
    <col min="1792" max="1792" width="2" style="62" customWidth="1"/>
    <col min="1793" max="1793" width="16.28515625" style="62" customWidth="1"/>
    <col min="1794" max="1794" width="2" style="62" customWidth="1"/>
    <col min="1795" max="1795" width="15.140625" style="62" customWidth="1"/>
    <col min="1796" max="1796" width="13.5703125" style="62" customWidth="1"/>
    <col min="1797" max="2044" width="9.140625" style="62"/>
    <col min="2045" max="2045" width="3" style="62" customWidth="1"/>
    <col min="2046" max="2046" width="57.85546875" style="62" customWidth="1"/>
    <col min="2047" max="2047" width="9.42578125" style="62" customWidth="1"/>
    <col min="2048" max="2048" width="2" style="62" customWidth="1"/>
    <col min="2049" max="2049" width="16.28515625" style="62" customWidth="1"/>
    <col min="2050" max="2050" width="2" style="62" customWidth="1"/>
    <col min="2051" max="2051" width="15.140625" style="62" customWidth="1"/>
    <col min="2052" max="2052" width="13.5703125" style="62" customWidth="1"/>
    <col min="2053" max="2300" width="9.140625" style="62"/>
    <col min="2301" max="2301" width="3" style="62" customWidth="1"/>
    <col min="2302" max="2302" width="57.85546875" style="62" customWidth="1"/>
    <col min="2303" max="2303" width="9.42578125" style="62" customWidth="1"/>
    <col min="2304" max="2304" width="2" style="62" customWidth="1"/>
    <col min="2305" max="2305" width="16.28515625" style="62" customWidth="1"/>
    <col min="2306" max="2306" width="2" style="62" customWidth="1"/>
    <col min="2307" max="2307" width="15.140625" style="62" customWidth="1"/>
    <col min="2308" max="2308" width="13.5703125" style="62" customWidth="1"/>
    <col min="2309" max="2556" width="9.140625" style="62"/>
    <col min="2557" max="2557" width="3" style="62" customWidth="1"/>
    <col min="2558" max="2558" width="57.85546875" style="62" customWidth="1"/>
    <col min="2559" max="2559" width="9.42578125" style="62" customWidth="1"/>
    <col min="2560" max="2560" width="2" style="62" customWidth="1"/>
    <col min="2561" max="2561" width="16.28515625" style="62" customWidth="1"/>
    <col min="2562" max="2562" width="2" style="62" customWidth="1"/>
    <col min="2563" max="2563" width="15.140625" style="62" customWidth="1"/>
    <col min="2564" max="2564" width="13.5703125" style="62" customWidth="1"/>
    <col min="2565" max="2812" width="9.140625" style="62"/>
    <col min="2813" max="2813" width="3" style="62" customWidth="1"/>
    <col min="2814" max="2814" width="57.85546875" style="62" customWidth="1"/>
    <col min="2815" max="2815" width="9.42578125" style="62" customWidth="1"/>
    <col min="2816" max="2816" width="2" style="62" customWidth="1"/>
    <col min="2817" max="2817" width="16.28515625" style="62" customWidth="1"/>
    <col min="2818" max="2818" width="2" style="62" customWidth="1"/>
    <col min="2819" max="2819" width="15.140625" style="62" customWidth="1"/>
    <col min="2820" max="2820" width="13.5703125" style="62" customWidth="1"/>
    <col min="2821" max="3068" width="9.140625" style="62"/>
    <col min="3069" max="3069" width="3" style="62" customWidth="1"/>
    <col min="3070" max="3070" width="57.85546875" style="62" customWidth="1"/>
    <col min="3071" max="3071" width="9.42578125" style="62" customWidth="1"/>
    <col min="3072" max="3072" width="2" style="62" customWidth="1"/>
    <col min="3073" max="3073" width="16.28515625" style="62" customWidth="1"/>
    <col min="3074" max="3074" width="2" style="62" customWidth="1"/>
    <col min="3075" max="3075" width="15.140625" style="62" customWidth="1"/>
    <col min="3076" max="3076" width="13.5703125" style="62" customWidth="1"/>
    <col min="3077" max="3324" width="9.140625" style="62"/>
    <col min="3325" max="3325" width="3" style="62" customWidth="1"/>
    <col min="3326" max="3326" width="57.85546875" style="62" customWidth="1"/>
    <col min="3327" max="3327" width="9.42578125" style="62" customWidth="1"/>
    <col min="3328" max="3328" width="2" style="62" customWidth="1"/>
    <col min="3329" max="3329" width="16.28515625" style="62" customWidth="1"/>
    <col min="3330" max="3330" width="2" style="62" customWidth="1"/>
    <col min="3331" max="3331" width="15.140625" style="62" customWidth="1"/>
    <col min="3332" max="3332" width="13.5703125" style="62" customWidth="1"/>
    <col min="3333" max="3580" width="9.140625" style="62"/>
    <col min="3581" max="3581" width="3" style="62" customWidth="1"/>
    <col min="3582" max="3582" width="57.85546875" style="62" customWidth="1"/>
    <col min="3583" max="3583" width="9.42578125" style="62" customWidth="1"/>
    <col min="3584" max="3584" width="2" style="62" customWidth="1"/>
    <col min="3585" max="3585" width="16.28515625" style="62" customWidth="1"/>
    <col min="3586" max="3586" width="2" style="62" customWidth="1"/>
    <col min="3587" max="3587" width="15.140625" style="62" customWidth="1"/>
    <col min="3588" max="3588" width="13.5703125" style="62" customWidth="1"/>
    <col min="3589" max="3836" width="9.140625" style="62"/>
    <col min="3837" max="3837" width="3" style="62" customWidth="1"/>
    <col min="3838" max="3838" width="57.85546875" style="62" customWidth="1"/>
    <col min="3839" max="3839" width="9.42578125" style="62" customWidth="1"/>
    <col min="3840" max="3840" width="2" style="62" customWidth="1"/>
    <col min="3841" max="3841" width="16.28515625" style="62" customWidth="1"/>
    <col min="3842" max="3842" width="2" style="62" customWidth="1"/>
    <col min="3843" max="3843" width="15.140625" style="62" customWidth="1"/>
    <col min="3844" max="3844" width="13.5703125" style="62" customWidth="1"/>
    <col min="3845" max="4092" width="9.140625" style="62"/>
    <col min="4093" max="4093" width="3" style="62" customWidth="1"/>
    <col min="4094" max="4094" width="57.85546875" style="62" customWidth="1"/>
    <col min="4095" max="4095" width="9.42578125" style="62" customWidth="1"/>
    <col min="4096" max="4096" width="2" style="62" customWidth="1"/>
    <col min="4097" max="4097" width="16.28515625" style="62" customWidth="1"/>
    <col min="4098" max="4098" width="2" style="62" customWidth="1"/>
    <col min="4099" max="4099" width="15.140625" style="62" customWidth="1"/>
    <col min="4100" max="4100" width="13.5703125" style="62" customWidth="1"/>
    <col min="4101" max="4348" width="9.140625" style="62"/>
    <col min="4349" max="4349" width="3" style="62" customWidth="1"/>
    <col min="4350" max="4350" width="57.85546875" style="62" customWidth="1"/>
    <col min="4351" max="4351" width="9.42578125" style="62" customWidth="1"/>
    <col min="4352" max="4352" width="2" style="62" customWidth="1"/>
    <col min="4353" max="4353" width="16.28515625" style="62" customWidth="1"/>
    <col min="4354" max="4354" width="2" style="62" customWidth="1"/>
    <col min="4355" max="4355" width="15.140625" style="62" customWidth="1"/>
    <col min="4356" max="4356" width="13.5703125" style="62" customWidth="1"/>
    <col min="4357" max="4604" width="9.140625" style="62"/>
    <col min="4605" max="4605" width="3" style="62" customWidth="1"/>
    <col min="4606" max="4606" width="57.85546875" style="62" customWidth="1"/>
    <col min="4607" max="4607" width="9.42578125" style="62" customWidth="1"/>
    <col min="4608" max="4608" width="2" style="62" customWidth="1"/>
    <col min="4609" max="4609" width="16.28515625" style="62" customWidth="1"/>
    <col min="4610" max="4610" width="2" style="62" customWidth="1"/>
    <col min="4611" max="4611" width="15.140625" style="62" customWidth="1"/>
    <col min="4612" max="4612" width="13.5703125" style="62" customWidth="1"/>
    <col min="4613" max="4860" width="9.140625" style="62"/>
    <col min="4861" max="4861" width="3" style="62" customWidth="1"/>
    <col min="4862" max="4862" width="57.85546875" style="62" customWidth="1"/>
    <col min="4863" max="4863" width="9.42578125" style="62" customWidth="1"/>
    <col min="4864" max="4864" width="2" style="62" customWidth="1"/>
    <col min="4865" max="4865" width="16.28515625" style="62" customWidth="1"/>
    <col min="4866" max="4866" width="2" style="62" customWidth="1"/>
    <col min="4867" max="4867" width="15.140625" style="62" customWidth="1"/>
    <col min="4868" max="4868" width="13.5703125" style="62" customWidth="1"/>
    <col min="4869" max="5116" width="9.140625" style="62"/>
    <col min="5117" max="5117" width="3" style="62" customWidth="1"/>
    <col min="5118" max="5118" width="57.85546875" style="62" customWidth="1"/>
    <col min="5119" max="5119" width="9.42578125" style="62" customWidth="1"/>
    <col min="5120" max="5120" width="2" style="62" customWidth="1"/>
    <col min="5121" max="5121" width="16.28515625" style="62" customWidth="1"/>
    <col min="5122" max="5122" width="2" style="62" customWidth="1"/>
    <col min="5123" max="5123" width="15.140625" style="62" customWidth="1"/>
    <col min="5124" max="5124" width="13.5703125" style="62" customWidth="1"/>
    <col min="5125" max="5372" width="9.140625" style="62"/>
    <col min="5373" max="5373" width="3" style="62" customWidth="1"/>
    <col min="5374" max="5374" width="57.85546875" style="62" customWidth="1"/>
    <col min="5375" max="5375" width="9.42578125" style="62" customWidth="1"/>
    <col min="5376" max="5376" width="2" style="62" customWidth="1"/>
    <col min="5377" max="5377" width="16.28515625" style="62" customWidth="1"/>
    <col min="5378" max="5378" width="2" style="62" customWidth="1"/>
    <col min="5379" max="5379" width="15.140625" style="62" customWidth="1"/>
    <col min="5380" max="5380" width="13.5703125" style="62" customWidth="1"/>
    <col min="5381" max="5628" width="9.140625" style="62"/>
    <col min="5629" max="5629" width="3" style="62" customWidth="1"/>
    <col min="5630" max="5630" width="57.85546875" style="62" customWidth="1"/>
    <col min="5631" max="5631" width="9.42578125" style="62" customWidth="1"/>
    <col min="5632" max="5632" width="2" style="62" customWidth="1"/>
    <col min="5633" max="5633" width="16.28515625" style="62" customWidth="1"/>
    <col min="5634" max="5634" width="2" style="62" customWidth="1"/>
    <col min="5635" max="5635" width="15.140625" style="62" customWidth="1"/>
    <col min="5636" max="5636" width="13.5703125" style="62" customWidth="1"/>
    <col min="5637" max="5884" width="9.140625" style="62"/>
    <col min="5885" max="5885" width="3" style="62" customWidth="1"/>
    <col min="5886" max="5886" width="57.85546875" style="62" customWidth="1"/>
    <col min="5887" max="5887" width="9.42578125" style="62" customWidth="1"/>
    <col min="5888" max="5888" width="2" style="62" customWidth="1"/>
    <col min="5889" max="5889" width="16.28515625" style="62" customWidth="1"/>
    <col min="5890" max="5890" width="2" style="62" customWidth="1"/>
    <col min="5891" max="5891" width="15.140625" style="62" customWidth="1"/>
    <col min="5892" max="5892" width="13.5703125" style="62" customWidth="1"/>
    <col min="5893" max="6140" width="9.140625" style="62"/>
    <col min="6141" max="6141" width="3" style="62" customWidth="1"/>
    <col min="6142" max="6142" width="57.85546875" style="62" customWidth="1"/>
    <col min="6143" max="6143" width="9.42578125" style="62" customWidth="1"/>
    <col min="6144" max="6144" width="2" style="62" customWidth="1"/>
    <col min="6145" max="6145" width="16.28515625" style="62" customWidth="1"/>
    <col min="6146" max="6146" width="2" style="62" customWidth="1"/>
    <col min="6147" max="6147" width="15.140625" style="62" customWidth="1"/>
    <col min="6148" max="6148" width="13.5703125" style="62" customWidth="1"/>
    <col min="6149" max="6396" width="9.140625" style="62"/>
    <col min="6397" max="6397" width="3" style="62" customWidth="1"/>
    <col min="6398" max="6398" width="57.85546875" style="62" customWidth="1"/>
    <col min="6399" max="6399" width="9.42578125" style="62" customWidth="1"/>
    <col min="6400" max="6400" width="2" style="62" customWidth="1"/>
    <col min="6401" max="6401" width="16.28515625" style="62" customWidth="1"/>
    <col min="6402" max="6402" width="2" style="62" customWidth="1"/>
    <col min="6403" max="6403" width="15.140625" style="62" customWidth="1"/>
    <col min="6404" max="6404" width="13.5703125" style="62" customWidth="1"/>
    <col min="6405" max="6652" width="9.140625" style="62"/>
    <col min="6653" max="6653" width="3" style="62" customWidth="1"/>
    <col min="6654" max="6654" width="57.85546875" style="62" customWidth="1"/>
    <col min="6655" max="6655" width="9.42578125" style="62" customWidth="1"/>
    <col min="6656" max="6656" width="2" style="62" customWidth="1"/>
    <col min="6657" max="6657" width="16.28515625" style="62" customWidth="1"/>
    <col min="6658" max="6658" width="2" style="62" customWidth="1"/>
    <col min="6659" max="6659" width="15.140625" style="62" customWidth="1"/>
    <col min="6660" max="6660" width="13.5703125" style="62" customWidth="1"/>
    <col min="6661" max="6908" width="9.140625" style="62"/>
    <col min="6909" max="6909" width="3" style="62" customWidth="1"/>
    <col min="6910" max="6910" width="57.85546875" style="62" customWidth="1"/>
    <col min="6911" max="6911" width="9.42578125" style="62" customWidth="1"/>
    <col min="6912" max="6912" width="2" style="62" customWidth="1"/>
    <col min="6913" max="6913" width="16.28515625" style="62" customWidth="1"/>
    <col min="6914" max="6914" width="2" style="62" customWidth="1"/>
    <col min="6915" max="6915" width="15.140625" style="62" customWidth="1"/>
    <col min="6916" max="6916" width="13.5703125" style="62" customWidth="1"/>
    <col min="6917" max="7164" width="9.140625" style="62"/>
    <col min="7165" max="7165" width="3" style="62" customWidth="1"/>
    <col min="7166" max="7166" width="57.85546875" style="62" customWidth="1"/>
    <col min="7167" max="7167" width="9.42578125" style="62" customWidth="1"/>
    <col min="7168" max="7168" width="2" style="62" customWidth="1"/>
    <col min="7169" max="7169" width="16.28515625" style="62" customWidth="1"/>
    <col min="7170" max="7170" width="2" style="62" customWidth="1"/>
    <col min="7171" max="7171" width="15.140625" style="62" customWidth="1"/>
    <col min="7172" max="7172" width="13.5703125" style="62" customWidth="1"/>
    <col min="7173" max="7420" width="9.140625" style="62"/>
    <col min="7421" max="7421" width="3" style="62" customWidth="1"/>
    <col min="7422" max="7422" width="57.85546875" style="62" customWidth="1"/>
    <col min="7423" max="7423" width="9.42578125" style="62" customWidth="1"/>
    <col min="7424" max="7424" width="2" style="62" customWidth="1"/>
    <col min="7425" max="7425" width="16.28515625" style="62" customWidth="1"/>
    <col min="7426" max="7426" width="2" style="62" customWidth="1"/>
    <col min="7427" max="7427" width="15.140625" style="62" customWidth="1"/>
    <col min="7428" max="7428" width="13.5703125" style="62" customWidth="1"/>
    <col min="7429" max="7676" width="9.140625" style="62"/>
    <col min="7677" max="7677" width="3" style="62" customWidth="1"/>
    <col min="7678" max="7678" width="57.85546875" style="62" customWidth="1"/>
    <col min="7679" max="7679" width="9.42578125" style="62" customWidth="1"/>
    <col min="7680" max="7680" width="2" style="62" customWidth="1"/>
    <col min="7681" max="7681" width="16.28515625" style="62" customWidth="1"/>
    <col min="7682" max="7682" width="2" style="62" customWidth="1"/>
    <col min="7683" max="7683" width="15.140625" style="62" customWidth="1"/>
    <col min="7684" max="7684" width="13.5703125" style="62" customWidth="1"/>
    <col min="7685" max="7932" width="9.140625" style="62"/>
    <col min="7933" max="7933" width="3" style="62" customWidth="1"/>
    <col min="7934" max="7934" width="57.85546875" style="62" customWidth="1"/>
    <col min="7935" max="7935" width="9.42578125" style="62" customWidth="1"/>
    <col min="7936" max="7936" width="2" style="62" customWidth="1"/>
    <col min="7937" max="7937" width="16.28515625" style="62" customWidth="1"/>
    <col min="7938" max="7938" width="2" style="62" customWidth="1"/>
    <col min="7939" max="7939" width="15.140625" style="62" customWidth="1"/>
    <col min="7940" max="7940" width="13.5703125" style="62" customWidth="1"/>
    <col min="7941" max="8188" width="9.140625" style="62"/>
    <col min="8189" max="8189" width="3" style="62" customWidth="1"/>
    <col min="8190" max="8190" width="57.85546875" style="62" customWidth="1"/>
    <col min="8191" max="8191" width="9.42578125" style="62" customWidth="1"/>
    <col min="8192" max="8192" width="2" style="62" customWidth="1"/>
    <col min="8193" max="8193" width="16.28515625" style="62" customWidth="1"/>
    <col min="8194" max="8194" width="2" style="62" customWidth="1"/>
    <col min="8195" max="8195" width="15.140625" style="62" customWidth="1"/>
    <col min="8196" max="8196" width="13.5703125" style="62" customWidth="1"/>
    <col min="8197" max="8444" width="9.140625" style="62"/>
    <col min="8445" max="8445" width="3" style="62" customWidth="1"/>
    <col min="8446" max="8446" width="57.85546875" style="62" customWidth="1"/>
    <col min="8447" max="8447" width="9.42578125" style="62" customWidth="1"/>
    <col min="8448" max="8448" width="2" style="62" customWidth="1"/>
    <col min="8449" max="8449" width="16.28515625" style="62" customWidth="1"/>
    <col min="8450" max="8450" width="2" style="62" customWidth="1"/>
    <col min="8451" max="8451" width="15.140625" style="62" customWidth="1"/>
    <col min="8452" max="8452" width="13.5703125" style="62" customWidth="1"/>
    <col min="8453" max="8700" width="9.140625" style="62"/>
    <col min="8701" max="8701" width="3" style="62" customWidth="1"/>
    <col min="8702" max="8702" width="57.85546875" style="62" customWidth="1"/>
    <col min="8703" max="8703" width="9.42578125" style="62" customWidth="1"/>
    <col min="8704" max="8704" width="2" style="62" customWidth="1"/>
    <col min="8705" max="8705" width="16.28515625" style="62" customWidth="1"/>
    <col min="8706" max="8706" width="2" style="62" customWidth="1"/>
    <col min="8707" max="8707" width="15.140625" style="62" customWidth="1"/>
    <col min="8708" max="8708" width="13.5703125" style="62" customWidth="1"/>
    <col min="8709" max="8956" width="9.140625" style="62"/>
    <col min="8957" max="8957" width="3" style="62" customWidth="1"/>
    <col min="8958" max="8958" width="57.85546875" style="62" customWidth="1"/>
    <col min="8959" max="8959" width="9.42578125" style="62" customWidth="1"/>
    <col min="8960" max="8960" width="2" style="62" customWidth="1"/>
    <col min="8961" max="8961" width="16.28515625" style="62" customWidth="1"/>
    <col min="8962" max="8962" width="2" style="62" customWidth="1"/>
    <col min="8963" max="8963" width="15.140625" style="62" customWidth="1"/>
    <col min="8964" max="8964" width="13.5703125" style="62" customWidth="1"/>
    <col min="8965" max="9212" width="9.140625" style="62"/>
    <col min="9213" max="9213" width="3" style="62" customWidth="1"/>
    <col min="9214" max="9214" width="57.85546875" style="62" customWidth="1"/>
    <col min="9215" max="9215" width="9.42578125" style="62" customWidth="1"/>
    <col min="9216" max="9216" width="2" style="62" customWidth="1"/>
    <col min="9217" max="9217" width="16.28515625" style="62" customWidth="1"/>
    <col min="9218" max="9218" width="2" style="62" customWidth="1"/>
    <col min="9219" max="9219" width="15.140625" style="62" customWidth="1"/>
    <col min="9220" max="9220" width="13.5703125" style="62" customWidth="1"/>
    <col min="9221" max="9468" width="9.140625" style="62"/>
    <col min="9469" max="9469" width="3" style="62" customWidth="1"/>
    <col min="9470" max="9470" width="57.85546875" style="62" customWidth="1"/>
    <col min="9471" max="9471" width="9.42578125" style="62" customWidth="1"/>
    <col min="9472" max="9472" width="2" style="62" customWidth="1"/>
    <col min="9473" max="9473" width="16.28515625" style="62" customWidth="1"/>
    <col min="9474" max="9474" width="2" style="62" customWidth="1"/>
    <col min="9475" max="9475" width="15.140625" style="62" customWidth="1"/>
    <col min="9476" max="9476" width="13.5703125" style="62" customWidth="1"/>
    <col min="9477" max="9724" width="9.140625" style="62"/>
    <col min="9725" max="9725" width="3" style="62" customWidth="1"/>
    <col min="9726" max="9726" width="57.85546875" style="62" customWidth="1"/>
    <col min="9727" max="9727" width="9.42578125" style="62" customWidth="1"/>
    <col min="9728" max="9728" width="2" style="62" customWidth="1"/>
    <col min="9729" max="9729" width="16.28515625" style="62" customWidth="1"/>
    <col min="9730" max="9730" width="2" style="62" customWidth="1"/>
    <col min="9731" max="9731" width="15.140625" style="62" customWidth="1"/>
    <col min="9732" max="9732" width="13.5703125" style="62" customWidth="1"/>
    <col min="9733" max="9980" width="9.140625" style="62"/>
    <col min="9981" max="9981" width="3" style="62" customWidth="1"/>
    <col min="9982" max="9982" width="57.85546875" style="62" customWidth="1"/>
    <col min="9983" max="9983" width="9.42578125" style="62" customWidth="1"/>
    <col min="9984" max="9984" width="2" style="62" customWidth="1"/>
    <col min="9985" max="9985" width="16.28515625" style="62" customWidth="1"/>
    <col min="9986" max="9986" width="2" style="62" customWidth="1"/>
    <col min="9987" max="9987" width="15.140625" style="62" customWidth="1"/>
    <col min="9988" max="9988" width="13.5703125" style="62" customWidth="1"/>
    <col min="9989" max="10236" width="9.140625" style="62"/>
    <col min="10237" max="10237" width="3" style="62" customWidth="1"/>
    <col min="10238" max="10238" width="57.85546875" style="62" customWidth="1"/>
    <col min="10239" max="10239" width="9.42578125" style="62" customWidth="1"/>
    <col min="10240" max="10240" width="2" style="62" customWidth="1"/>
    <col min="10241" max="10241" width="16.28515625" style="62" customWidth="1"/>
    <col min="10242" max="10242" width="2" style="62" customWidth="1"/>
    <col min="10243" max="10243" width="15.140625" style="62" customWidth="1"/>
    <col min="10244" max="10244" width="13.5703125" style="62" customWidth="1"/>
    <col min="10245" max="10492" width="9.140625" style="62"/>
    <col min="10493" max="10493" width="3" style="62" customWidth="1"/>
    <col min="10494" max="10494" width="57.85546875" style="62" customWidth="1"/>
    <col min="10495" max="10495" width="9.42578125" style="62" customWidth="1"/>
    <col min="10496" max="10496" width="2" style="62" customWidth="1"/>
    <col min="10497" max="10497" width="16.28515625" style="62" customWidth="1"/>
    <col min="10498" max="10498" width="2" style="62" customWidth="1"/>
    <col min="10499" max="10499" width="15.140625" style="62" customWidth="1"/>
    <col min="10500" max="10500" width="13.5703125" style="62" customWidth="1"/>
    <col min="10501" max="10748" width="9.140625" style="62"/>
    <col min="10749" max="10749" width="3" style="62" customWidth="1"/>
    <col min="10750" max="10750" width="57.85546875" style="62" customWidth="1"/>
    <col min="10751" max="10751" width="9.42578125" style="62" customWidth="1"/>
    <col min="10752" max="10752" width="2" style="62" customWidth="1"/>
    <col min="10753" max="10753" width="16.28515625" style="62" customWidth="1"/>
    <col min="10754" max="10754" width="2" style="62" customWidth="1"/>
    <col min="10755" max="10755" width="15.140625" style="62" customWidth="1"/>
    <col min="10756" max="10756" width="13.5703125" style="62" customWidth="1"/>
    <col min="10757" max="11004" width="9.140625" style="62"/>
    <col min="11005" max="11005" width="3" style="62" customWidth="1"/>
    <col min="11006" max="11006" width="57.85546875" style="62" customWidth="1"/>
    <col min="11007" max="11007" width="9.42578125" style="62" customWidth="1"/>
    <col min="11008" max="11008" width="2" style="62" customWidth="1"/>
    <col min="11009" max="11009" width="16.28515625" style="62" customWidth="1"/>
    <col min="11010" max="11010" width="2" style="62" customWidth="1"/>
    <col min="11011" max="11011" width="15.140625" style="62" customWidth="1"/>
    <col min="11012" max="11012" width="13.5703125" style="62" customWidth="1"/>
    <col min="11013" max="11260" width="9.140625" style="62"/>
    <col min="11261" max="11261" width="3" style="62" customWidth="1"/>
    <col min="11262" max="11262" width="57.85546875" style="62" customWidth="1"/>
    <col min="11263" max="11263" width="9.42578125" style="62" customWidth="1"/>
    <col min="11264" max="11264" width="2" style="62" customWidth="1"/>
    <col min="11265" max="11265" width="16.28515625" style="62" customWidth="1"/>
    <col min="11266" max="11266" width="2" style="62" customWidth="1"/>
    <col min="11267" max="11267" width="15.140625" style="62" customWidth="1"/>
    <col min="11268" max="11268" width="13.5703125" style="62" customWidth="1"/>
    <col min="11269" max="11516" width="9.140625" style="62"/>
    <col min="11517" max="11517" width="3" style="62" customWidth="1"/>
    <col min="11518" max="11518" width="57.85546875" style="62" customWidth="1"/>
    <col min="11519" max="11519" width="9.42578125" style="62" customWidth="1"/>
    <col min="11520" max="11520" width="2" style="62" customWidth="1"/>
    <col min="11521" max="11521" width="16.28515625" style="62" customWidth="1"/>
    <col min="11522" max="11522" width="2" style="62" customWidth="1"/>
    <col min="11523" max="11523" width="15.140625" style="62" customWidth="1"/>
    <col min="11524" max="11524" width="13.5703125" style="62" customWidth="1"/>
    <col min="11525" max="11772" width="9.140625" style="62"/>
    <col min="11773" max="11773" width="3" style="62" customWidth="1"/>
    <col min="11774" max="11774" width="57.85546875" style="62" customWidth="1"/>
    <col min="11775" max="11775" width="9.42578125" style="62" customWidth="1"/>
    <col min="11776" max="11776" width="2" style="62" customWidth="1"/>
    <col min="11777" max="11777" width="16.28515625" style="62" customWidth="1"/>
    <col min="11778" max="11778" width="2" style="62" customWidth="1"/>
    <col min="11779" max="11779" width="15.140625" style="62" customWidth="1"/>
    <col min="11780" max="11780" width="13.5703125" style="62" customWidth="1"/>
    <col min="11781" max="12028" width="9.140625" style="62"/>
    <col min="12029" max="12029" width="3" style="62" customWidth="1"/>
    <col min="12030" max="12030" width="57.85546875" style="62" customWidth="1"/>
    <col min="12031" max="12031" width="9.42578125" style="62" customWidth="1"/>
    <col min="12032" max="12032" width="2" style="62" customWidth="1"/>
    <col min="12033" max="12033" width="16.28515625" style="62" customWidth="1"/>
    <col min="12034" max="12034" width="2" style="62" customWidth="1"/>
    <col min="12035" max="12035" width="15.140625" style="62" customWidth="1"/>
    <col min="12036" max="12036" width="13.5703125" style="62" customWidth="1"/>
    <col min="12037" max="12284" width="9.140625" style="62"/>
    <col min="12285" max="12285" width="3" style="62" customWidth="1"/>
    <col min="12286" max="12286" width="57.85546875" style="62" customWidth="1"/>
    <col min="12287" max="12287" width="9.42578125" style="62" customWidth="1"/>
    <col min="12288" max="12288" width="2" style="62" customWidth="1"/>
    <col min="12289" max="12289" width="16.28515625" style="62" customWidth="1"/>
    <col min="12290" max="12290" width="2" style="62" customWidth="1"/>
    <col min="12291" max="12291" width="15.140625" style="62" customWidth="1"/>
    <col min="12292" max="12292" width="13.5703125" style="62" customWidth="1"/>
    <col min="12293" max="12540" width="9.140625" style="62"/>
    <col min="12541" max="12541" width="3" style="62" customWidth="1"/>
    <col min="12542" max="12542" width="57.85546875" style="62" customWidth="1"/>
    <col min="12543" max="12543" width="9.42578125" style="62" customWidth="1"/>
    <col min="12544" max="12544" width="2" style="62" customWidth="1"/>
    <col min="12545" max="12545" width="16.28515625" style="62" customWidth="1"/>
    <col min="12546" max="12546" width="2" style="62" customWidth="1"/>
    <col min="12547" max="12547" width="15.140625" style="62" customWidth="1"/>
    <col min="12548" max="12548" width="13.5703125" style="62" customWidth="1"/>
    <col min="12549" max="12796" width="9.140625" style="62"/>
    <col min="12797" max="12797" width="3" style="62" customWidth="1"/>
    <col min="12798" max="12798" width="57.85546875" style="62" customWidth="1"/>
    <col min="12799" max="12799" width="9.42578125" style="62" customWidth="1"/>
    <col min="12800" max="12800" width="2" style="62" customWidth="1"/>
    <col min="12801" max="12801" width="16.28515625" style="62" customWidth="1"/>
    <col min="12802" max="12802" width="2" style="62" customWidth="1"/>
    <col min="12803" max="12803" width="15.140625" style="62" customWidth="1"/>
    <col min="12804" max="12804" width="13.5703125" style="62" customWidth="1"/>
    <col min="12805" max="13052" width="9.140625" style="62"/>
    <col min="13053" max="13053" width="3" style="62" customWidth="1"/>
    <col min="13054" max="13054" width="57.85546875" style="62" customWidth="1"/>
    <col min="13055" max="13055" width="9.42578125" style="62" customWidth="1"/>
    <col min="13056" max="13056" width="2" style="62" customWidth="1"/>
    <col min="13057" max="13057" width="16.28515625" style="62" customWidth="1"/>
    <col min="13058" max="13058" width="2" style="62" customWidth="1"/>
    <col min="13059" max="13059" width="15.140625" style="62" customWidth="1"/>
    <col min="13060" max="13060" width="13.5703125" style="62" customWidth="1"/>
    <col min="13061" max="13308" width="9.140625" style="62"/>
    <col min="13309" max="13309" width="3" style="62" customWidth="1"/>
    <col min="13310" max="13310" width="57.85546875" style="62" customWidth="1"/>
    <col min="13311" max="13311" width="9.42578125" style="62" customWidth="1"/>
    <col min="13312" max="13312" width="2" style="62" customWidth="1"/>
    <col min="13313" max="13313" width="16.28515625" style="62" customWidth="1"/>
    <col min="13314" max="13314" width="2" style="62" customWidth="1"/>
    <col min="13315" max="13315" width="15.140625" style="62" customWidth="1"/>
    <col min="13316" max="13316" width="13.5703125" style="62" customWidth="1"/>
    <col min="13317" max="13564" width="9.140625" style="62"/>
    <col min="13565" max="13565" width="3" style="62" customWidth="1"/>
    <col min="13566" max="13566" width="57.85546875" style="62" customWidth="1"/>
    <col min="13567" max="13567" width="9.42578125" style="62" customWidth="1"/>
    <col min="13568" max="13568" width="2" style="62" customWidth="1"/>
    <col min="13569" max="13569" width="16.28515625" style="62" customWidth="1"/>
    <col min="13570" max="13570" width="2" style="62" customWidth="1"/>
    <col min="13571" max="13571" width="15.140625" style="62" customWidth="1"/>
    <col min="13572" max="13572" width="13.5703125" style="62" customWidth="1"/>
    <col min="13573" max="13820" width="9.140625" style="62"/>
    <col min="13821" max="13821" width="3" style="62" customWidth="1"/>
    <col min="13822" max="13822" width="57.85546875" style="62" customWidth="1"/>
    <col min="13823" max="13823" width="9.42578125" style="62" customWidth="1"/>
    <col min="13824" max="13824" width="2" style="62" customWidth="1"/>
    <col min="13825" max="13825" width="16.28515625" style="62" customWidth="1"/>
    <col min="13826" max="13826" width="2" style="62" customWidth="1"/>
    <col min="13827" max="13827" width="15.140625" style="62" customWidth="1"/>
    <col min="13828" max="13828" width="13.5703125" style="62" customWidth="1"/>
    <col min="13829" max="14076" width="9.140625" style="62"/>
    <col min="14077" max="14077" width="3" style="62" customWidth="1"/>
    <col min="14078" max="14078" width="57.85546875" style="62" customWidth="1"/>
    <col min="14079" max="14079" width="9.42578125" style="62" customWidth="1"/>
    <col min="14080" max="14080" width="2" style="62" customWidth="1"/>
    <col min="14081" max="14081" width="16.28515625" style="62" customWidth="1"/>
    <col min="14082" max="14082" width="2" style="62" customWidth="1"/>
    <col min="14083" max="14083" width="15.140625" style="62" customWidth="1"/>
    <col min="14084" max="14084" width="13.5703125" style="62" customWidth="1"/>
    <col min="14085" max="14332" width="9.140625" style="62"/>
    <col min="14333" max="14333" width="3" style="62" customWidth="1"/>
    <col min="14334" max="14334" width="57.85546875" style="62" customWidth="1"/>
    <col min="14335" max="14335" width="9.42578125" style="62" customWidth="1"/>
    <col min="14336" max="14336" width="2" style="62" customWidth="1"/>
    <col min="14337" max="14337" width="16.28515625" style="62" customWidth="1"/>
    <col min="14338" max="14338" width="2" style="62" customWidth="1"/>
    <col min="14339" max="14339" width="15.140625" style="62" customWidth="1"/>
    <col min="14340" max="14340" width="13.5703125" style="62" customWidth="1"/>
    <col min="14341" max="14588" width="9.140625" style="62"/>
    <col min="14589" max="14589" width="3" style="62" customWidth="1"/>
    <col min="14590" max="14590" width="57.85546875" style="62" customWidth="1"/>
    <col min="14591" max="14591" width="9.42578125" style="62" customWidth="1"/>
    <col min="14592" max="14592" width="2" style="62" customWidth="1"/>
    <col min="14593" max="14593" width="16.28515625" style="62" customWidth="1"/>
    <col min="14594" max="14594" width="2" style="62" customWidth="1"/>
    <col min="14595" max="14595" width="15.140625" style="62" customWidth="1"/>
    <col min="14596" max="14596" width="13.5703125" style="62" customWidth="1"/>
    <col min="14597" max="14844" width="9.140625" style="62"/>
    <col min="14845" max="14845" width="3" style="62" customWidth="1"/>
    <col min="14846" max="14846" width="57.85546875" style="62" customWidth="1"/>
    <col min="14847" max="14847" width="9.42578125" style="62" customWidth="1"/>
    <col min="14848" max="14848" width="2" style="62" customWidth="1"/>
    <col min="14849" max="14849" width="16.28515625" style="62" customWidth="1"/>
    <col min="14850" max="14850" width="2" style="62" customWidth="1"/>
    <col min="14851" max="14851" width="15.140625" style="62" customWidth="1"/>
    <col min="14852" max="14852" width="13.5703125" style="62" customWidth="1"/>
    <col min="14853" max="15100" width="9.140625" style="62"/>
    <col min="15101" max="15101" width="3" style="62" customWidth="1"/>
    <col min="15102" max="15102" width="57.85546875" style="62" customWidth="1"/>
    <col min="15103" max="15103" width="9.42578125" style="62" customWidth="1"/>
    <col min="15104" max="15104" width="2" style="62" customWidth="1"/>
    <col min="15105" max="15105" width="16.28515625" style="62" customWidth="1"/>
    <col min="15106" max="15106" width="2" style="62" customWidth="1"/>
    <col min="15107" max="15107" width="15.140625" style="62" customWidth="1"/>
    <col min="15108" max="15108" width="13.5703125" style="62" customWidth="1"/>
    <col min="15109" max="15356" width="9.140625" style="62"/>
    <col min="15357" max="15357" width="3" style="62" customWidth="1"/>
    <col min="15358" max="15358" width="57.85546875" style="62" customWidth="1"/>
    <col min="15359" max="15359" width="9.42578125" style="62" customWidth="1"/>
    <col min="15360" max="15360" width="2" style="62" customWidth="1"/>
    <col min="15361" max="15361" width="16.28515625" style="62" customWidth="1"/>
    <col min="15362" max="15362" width="2" style="62" customWidth="1"/>
    <col min="15363" max="15363" width="15.140625" style="62" customWidth="1"/>
    <col min="15364" max="15364" width="13.5703125" style="62" customWidth="1"/>
    <col min="15365" max="15612" width="9.140625" style="62"/>
    <col min="15613" max="15613" width="3" style="62" customWidth="1"/>
    <col min="15614" max="15614" width="57.85546875" style="62" customWidth="1"/>
    <col min="15615" max="15615" width="9.42578125" style="62" customWidth="1"/>
    <col min="15616" max="15616" width="2" style="62" customWidth="1"/>
    <col min="15617" max="15617" width="16.28515625" style="62" customWidth="1"/>
    <col min="15618" max="15618" width="2" style="62" customWidth="1"/>
    <col min="15619" max="15619" width="15.140625" style="62" customWidth="1"/>
    <col min="15620" max="15620" width="13.5703125" style="62" customWidth="1"/>
    <col min="15621" max="15868" width="9.140625" style="62"/>
    <col min="15869" max="15869" width="3" style="62" customWidth="1"/>
    <col min="15870" max="15870" width="57.85546875" style="62" customWidth="1"/>
    <col min="15871" max="15871" width="9.42578125" style="62" customWidth="1"/>
    <col min="15872" max="15872" width="2" style="62" customWidth="1"/>
    <col min="15873" max="15873" width="16.28515625" style="62" customWidth="1"/>
    <col min="15874" max="15874" width="2" style="62" customWidth="1"/>
    <col min="15875" max="15875" width="15.140625" style="62" customWidth="1"/>
    <col min="15876" max="15876" width="13.5703125" style="62" customWidth="1"/>
    <col min="15877" max="16124" width="9.140625" style="62"/>
    <col min="16125" max="16125" width="3" style="62" customWidth="1"/>
    <col min="16126" max="16126" width="57.85546875" style="62" customWidth="1"/>
    <col min="16127" max="16127" width="9.42578125" style="62" customWidth="1"/>
    <col min="16128" max="16128" width="2" style="62" customWidth="1"/>
    <col min="16129" max="16129" width="16.28515625" style="62" customWidth="1"/>
    <col min="16130" max="16130" width="2" style="62" customWidth="1"/>
    <col min="16131" max="16131" width="15.140625" style="62" customWidth="1"/>
    <col min="16132" max="16132" width="13.5703125" style="62" customWidth="1"/>
    <col min="16133" max="16384" width="9.140625" style="62"/>
  </cols>
  <sheetData>
    <row r="1" spans="1:13" ht="18">
      <c r="A1" s="61" t="s">
        <v>910</v>
      </c>
      <c r="B1" s="61"/>
      <c r="C1" s="61"/>
      <c r="D1" s="61"/>
      <c r="E1" s="61"/>
    </row>
    <row r="2" spans="1:13" ht="9.75" customHeight="1">
      <c r="A2" s="63"/>
      <c r="B2" s="63"/>
      <c r="C2" s="64"/>
      <c r="D2" s="64"/>
      <c r="E2" s="64"/>
    </row>
    <row r="3" spans="1:13" ht="25.5">
      <c r="A3" s="65" t="s">
        <v>911</v>
      </c>
      <c r="B3" s="65"/>
      <c r="C3" s="66"/>
      <c r="D3" s="66"/>
      <c r="E3" s="66"/>
    </row>
    <row r="4" spans="1:13" ht="25.5">
      <c r="A4" s="67" t="s">
        <v>935</v>
      </c>
      <c r="B4" s="68"/>
      <c r="C4" s="69"/>
      <c r="D4" s="69"/>
      <c r="E4" s="69"/>
    </row>
    <row r="5" spans="1:13" ht="18.75" customHeight="1">
      <c r="A5" s="70" t="s">
        <v>912</v>
      </c>
      <c r="B5" s="71"/>
      <c r="C5" s="72"/>
      <c r="D5" s="72"/>
      <c r="E5" s="72"/>
      <c r="L5" s="62" t="s">
        <v>945</v>
      </c>
      <c r="M5" s="131">
        <v>5618.9334167365605</v>
      </c>
    </row>
    <row r="6" spans="1:13">
      <c r="A6" s="73"/>
      <c r="B6" s="74"/>
      <c r="C6" s="75"/>
      <c r="D6" s="62"/>
      <c r="E6" s="62"/>
      <c r="L6" s="62" t="s">
        <v>1358</v>
      </c>
      <c r="M6" s="62">
        <v>5960.54</v>
      </c>
    </row>
    <row r="7" spans="1:13">
      <c r="A7" s="73"/>
      <c r="B7" s="74"/>
      <c r="C7" s="76"/>
      <c r="D7" s="77" t="s">
        <v>829</v>
      </c>
      <c r="E7" s="76"/>
      <c r="F7" s="127" t="s">
        <v>4</v>
      </c>
      <c r="H7" s="127" t="s">
        <v>947</v>
      </c>
      <c r="I7" s="127" t="s">
        <v>948</v>
      </c>
    </row>
    <row r="8" spans="1:13">
      <c r="A8" s="78" t="s">
        <v>913</v>
      </c>
      <c r="B8" s="74"/>
      <c r="C8" s="79"/>
      <c r="D8" s="79"/>
      <c r="E8" s="79"/>
    </row>
    <row r="9" spans="1:13">
      <c r="A9" s="74"/>
      <c r="B9" s="74"/>
      <c r="C9" s="79"/>
      <c r="D9" s="80"/>
      <c r="E9" s="79"/>
    </row>
    <row r="10" spans="1:13">
      <c r="A10" s="74" t="s">
        <v>914</v>
      </c>
      <c r="C10" s="81"/>
      <c r="D10" s="82">
        <f>+EERR!C73</f>
        <v>4247311882</v>
      </c>
      <c r="E10" s="81"/>
      <c r="F10" s="82">
        <v>-954316</v>
      </c>
      <c r="H10" s="83">
        <f>+D10/$M$5</f>
        <v>755892.90119526116</v>
      </c>
      <c r="I10" s="83">
        <f>+H10-F10</f>
        <v>1710208.9011952612</v>
      </c>
    </row>
    <row r="11" spans="1:13">
      <c r="B11" s="74"/>
      <c r="C11" s="81"/>
      <c r="D11" s="82"/>
      <c r="E11" s="81"/>
    </row>
    <row r="12" spans="1:13">
      <c r="A12" s="84" t="s">
        <v>605</v>
      </c>
      <c r="B12" s="74"/>
      <c r="C12" s="81"/>
      <c r="D12" s="83"/>
      <c r="E12" s="81"/>
    </row>
    <row r="13" spans="1:13">
      <c r="A13" s="85"/>
      <c r="B13" s="74" t="s">
        <v>915</v>
      </c>
      <c r="C13" s="81"/>
      <c r="D13" s="82" t="e">
        <f>+'Armado EFE indirecto'!P11</f>
        <v>#REF!</v>
      </c>
      <c r="E13" s="81"/>
      <c r="F13" s="128">
        <v>71787</v>
      </c>
      <c r="H13" s="83" t="e">
        <f t="shared" ref="H13:H18" si="0">+D13/$M$5</f>
        <v>#REF!</v>
      </c>
      <c r="I13" s="83" t="e">
        <f t="shared" ref="I13:I18" si="1">+H13-F13</f>
        <v>#REF!</v>
      </c>
    </row>
    <row r="14" spans="1:13">
      <c r="A14" s="85"/>
      <c r="B14" s="74" t="s">
        <v>916</v>
      </c>
      <c r="C14" s="81"/>
      <c r="D14" s="82" t="e">
        <f>+'Armado EFE indirecto'!P12</f>
        <v>#REF!</v>
      </c>
      <c r="E14" s="81"/>
      <c r="F14" s="128">
        <v>4619</v>
      </c>
      <c r="H14" s="83" t="e">
        <f t="shared" si="0"/>
        <v>#REF!</v>
      </c>
      <c r="I14" s="83" t="e">
        <f t="shared" si="1"/>
        <v>#REF!</v>
      </c>
    </row>
    <row r="15" spans="1:13">
      <c r="A15" s="85"/>
      <c r="B15" s="74" t="s">
        <v>917</v>
      </c>
      <c r="C15" s="81"/>
      <c r="D15" s="82">
        <f>+'Armado EFE indirecto'!P7+'Armado EFE indirecto'!P8</f>
        <v>0</v>
      </c>
      <c r="E15" s="81"/>
      <c r="F15" s="128">
        <v>8637</v>
      </c>
      <c r="H15" s="83">
        <f t="shared" si="0"/>
        <v>0</v>
      </c>
      <c r="I15" s="83">
        <f t="shared" si="1"/>
        <v>-8637</v>
      </c>
    </row>
    <row r="16" spans="1:13">
      <c r="A16" s="85"/>
      <c r="B16" s="74" t="s">
        <v>538</v>
      </c>
      <c r="C16" s="81"/>
      <c r="D16" s="82">
        <f>+'Armado EFE indirecto'!P17</f>
        <v>-711630755</v>
      </c>
      <c r="E16" s="81"/>
      <c r="F16" s="128">
        <v>-40272</v>
      </c>
      <c r="H16" s="83">
        <f t="shared" si="0"/>
        <v>-126648.72533999708</v>
      </c>
      <c r="I16" s="83">
        <f t="shared" si="1"/>
        <v>-86376.72533999708</v>
      </c>
    </row>
    <row r="17" spans="1:9">
      <c r="A17" s="85"/>
      <c r="B17" s="74" t="s">
        <v>956</v>
      </c>
      <c r="C17" s="81"/>
      <c r="D17" s="82">
        <f>-'Armado EFE indirecto'!$K$19</f>
        <v>0</v>
      </c>
      <c r="E17" s="81"/>
      <c r="F17" s="128">
        <f>+D17/5590.47</f>
        <v>0</v>
      </c>
      <c r="H17" s="83">
        <f t="shared" si="0"/>
        <v>0</v>
      </c>
      <c r="I17" s="83">
        <f t="shared" si="1"/>
        <v>0</v>
      </c>
    </row>
    <row r="18" spans="1:9">
      <c r="B18" s="74" t="s">
        <v>942</v>
      </c>
      <c r="C18" s="81"/>
      <c r="D18" s="83">
        <f>+'Armado EFE indirecto'!P18</f>
        <v>0</v>
      </c>
      <c r="E18" s="81"/>
      <c r="F18" s="129">
        <v>0</v>
      </c>
      <c r="H18" s="83">
        <f t="shared" si="0"/>
        <v>0</v>
      </c>
      <c r="I18" s="83">
        <f t="shared" si="1"/>
        <v>0</v>
      </c>
    </row>
    <row r="19" spans="1:9">
      <c r="A19" s="74"/>
      <c r="B19" s="74"/>
      <c r="C19" s="86"/>
      <c r="D19" s="87" t="e">
        <f>SUM(D10:D18)</f>
        <v>#REF!</v>
      </c>
      <c r="E19" s="88"/>
      <c r="F19" s="87">
        <f>SUM(F10:F18)</f>
        <v>-909545</v>
      </c>
      <c r="H19" s="87" t="e">
        <f>SUM(H10:H18)</f>
        <v>#REF!</v>
      </c>
      <c r="I19" s="87"/>
    </row>
    <row r="20" spans="1:9">
      <c r="A20" s="89" t="s">
        <v>918</v>
      </c>
      <c r="B20" s="74"/>
      <c r="C20" s="90"/>
      <c r="D20" s="83"/>
      <c r="E20" s="90"/>
    </row>
    <row r="21" spans="1:9">
      <c r="A21" s="91"/>
      <c r="B21" s="62" t="s">
        <v>751</v>
      </c>
      <c r="C21" s="90"/>
      <c r="D21" s="82">
        <f>+'Armado EFE indirecto'!B22</f>
        <v>2421961104</v>
      </c>
      <c r="E21" s="90"/>
      <c r="F21" s="82">
        <f>+D21/$M$6</f>
        <v>406332.49739117594</v>
      </c>
      <c r="H21" s="80">
        <f>+D21/$M$5</f>
        <v>431035.73656629288</v>
      </c>
      <c r="I21" s="83">
        <f>+H21-F21</f>
        <v>24703.239175116934</v>
      </c>
    </row>
    <row r="22" spans="1:9" hidden="1">
      <c r="A22" s="91"/>
      <c r="B22" s="62" t="s">
        <v>750</v>
      </c>
      <c r="C22" s="90"/>
      <c r="D22" s="82">
        <f>+'[66]Armado EFE'!B24</f>
        <v>0</v>
      </c>
      <c r="E22" s="90"/>
      <c r="F22" s="82">
        <f t="shared" ref="F22:F27" si="2">+D22/$M$6</f>
        <v>0</v>
      </c>
      <c r="H22" s="80">
        <f t="shared" ref="H22:H27" si="3">+D22/$M$5</f>
        <v>0</v>
      </c>
    </row>
    <row r="23" spans="1:9">
      <c r="A23" s="74"/>
      <c r="B23" s="74" t="s">
        <v>459</v>
      </c>
      <c r="C23" s="81"/>
      <c r="D23" s="82">
        <f>+'Armado EFE indirecto'!B23</f>
        <v>-4954131</v>
      </c>
      <c r="E23" s="81"/>
      <c r="F23" s="82">
        <f t="shared" si="2"/>
        <v>-831.15472759179534</v>
      </c>
      <c r="H23" s="80">
        <f t="shared" si="3"/>
        <v>-881.68530085151406</v>
      </c>
      <c r="I23" s="83">
        <f>+H23-F23</f>
        <v>-50.530573259718722</v>
      </c>
    </row>
    <row r="24" spans="1:9">
      <c r="A24" s="74"/>
      <c r="B24" s="74" t="s">
        <v>458</v>
      </c>
      <c r="C24" s="81"/>
      <c r="D24" s="82">
        <f>+'Armado EFE indirecto'!B24</f>
        <v>341247591</v>
      </c>
      <c r="E24" s="81"/>
      <c r="F24" s="82">
        <f t="shared" si="2"/>
        <v>57251.120032748709</v>
      </c>
      <c r="H24" s="80">
        <f t="shared" si="3"/>
        <v>60731.737803398704</v>
      </c>
      <c r="I24" s="83">
        <f>+H24-F24</f>
        <v>3480.6177706499948</v>
      </c>
    </row>
    <row r="25" spans="1:9">
      <c r="A25" s="74"/>
      <c r="B25" s="74" t="s">
        <v>943</v>
      </c>
      <c r="C25" s="81"/>
      <c r="D25" s="82">
        <f>+'Armado EFE indirecto'!B26</f>
        <v>-1668217533</v>
      </c>
      <c r="E25" s="81"/>
      <c r="F25" s="82">
        <f t="shared" si="2"/>
        <v>-279876.91266227554</v>
      </c>
      <c r="H25" s="80">
        <f t="shared" si="3"/>
        <v>-296892.20520589291</v>
      </c>
      <c r="I25" s="83">
        <f>+H25-F25</f>
        <v>-17015.292543617368</v>
      </c>
    </row>
    <row r="26" spans="1:9">
      <c r="A26" s="74"/>
      <c r="B26" s="74" t="s">
        <v>454</v>
      </c>
      <c r="C26" s="81"/>
      <c r="D26" s="82">
        <f>+'Armado EFE indirecto'!B27</f>
        <v>1218110856</v>
      </c>
      <c r="E26" s="81"/>
      <c r="F26" s="82">
        <f t="shared" si="2"/>
        <v>204362.50004194252</v>
      </c>
      <c r="H26" s="80">
        <f t="shared" si="3"/>
        <v>216786.84648081678</v>
      </c>
      <c r="I26" s="83">
        <f>+H26-F26</f>
        <v>12424.346438874258</v>
      </c>
    </row>
    <row r="27" spans="1:9">
      <c r="A27" s="74"/>
      <c r="B27" s="74" t="s">
        <v>523</v>
      </c>
      <c r="C27" s="81"/>
      <c r="D27" s="82">
        <f>+'Armado EFE indirecto'!B28+'Armado EFE indirecto'!B29</f>
        <v>-470725946</v>
      </c>
      <c r="E27" s="81"/>
      <c r="F27" s="130">
        <f t="shared" si="2"/>
        <v>-78973.708086851198</v>
      </c>
      <c r="H27" s="80">
        <f t="shared" si="3"/>
        <v>-83774.964230381389</v>
      </c>
      <c r="I27" s="83">
        <f>+H27-F27</f>
        <v>-4801.2561435301905</v>
      </c>
    </row>
    <row r="28" spans="1:9">
      <c r="A28" s="74"/>
      <c r="B28" s="74"/>
      <c r="C28" s="81"/>
      <c r="D28" s="87" t="e">
        <f>SUM(D21:D27)+D19</f>
        <v>#REF!</v>
      </c>
      <c r="E28" s="92"/>
      <c r="F28" s="87">
        <f>SUM(F21:F27)+F19</f>
        <v>-601280.65801085136</v>
      </c>
      <c r="H28" s="87" t="e">
        <f>SUM(H21:H27)+H19</f>
        <v>#REF!</v>
      </c>
      <c r="I28" s="87"/>
    </row>
    <row r="29" spans="1:9">
      <c r="A29" s="74"/>
      <c r="B29" s="74"/>
      <c r="C29" s="81"/>
      <c r="D29" s="82"/>
      <c r="E29" s="81"/>
    </row>
    <row r="30" spans="1:9">
      <c r="A30" s="74" t="s">
        <v>919</v>
      </c>
      <c r="B30" s="74"/>
      <c r="C30" s="81"/>
      <c r="D30" s="82">
        <v>0</v>
      </c>
      <c r="E30" s="81"/>
      <c r="F30" s="128">
        <v>0</v>
      </c>
      <c r="H30" s="83">
        <f>+D30/5590.47</f>
        <v>0</v>
      </c>
      <c r="I30" s="83">
        <f>+H30-F30</f>
        <v>0</v>
      </c>
    </row>
    <row r="31" spans="1:9">
      <c r="A31" s="74"/>
      <c r="B31" s="74"/>
      <c r="C31" s="81"/>
      <c r="D31" s="82"/>
      <c r="E31" s="81"/>
    </row>
    <row r="32" spans="1:9">
      <c r="A32" s="93" t="s">
        <v>920</v>
      </c>
      <c r="C32" s="81"/>
      <c r="D32" s="87" t="e">
        <f>+D28+D30</f>
        <v>#REF!</v>
      </c>
      <c r="E32" s="92"/>
      <c r="F32" s="87">
        <f>+F28+F30</f>
        <v>-601280.65801085136</v>
      </c>
      <c r="H32" s="87" t="e">
        <f>+H28+H30</f>
        <v>#REF!</v>
      </c>
      <c r="I32" s="87"/>
    </row>
    <row r="33" spans="1:9">
      <c r="A33" s="74"/>
      <c r="B33" s="74"/>
      <c r="C33" s="81"/>
      <c r="D33" s="82"/>
      <c r="E33" s="81"/>
    </row>
    <row r="34" spans="1:9">
      <c r="A34" s="78" t="s">
        <v>921</v>
      </c>
      <c r="B34" s="94"/>
      <c r="C34" s="81"/>
      <c r="D34" s="82"/>
      <c r="E34" s="81"/>
    </row>
    <row r="35" spans="1:9">
      <c r="A35" s="62" t="s">
        <v>922</v>
      </c>
      <c r="C35" s="81"/>
      <c r="D35" s="82" t="e">
        <f>+'Armado EFE indirecto'!B6</f>
        <v>#REF!</v>
      </c>
      <c r="E35" s="81"/>
      <c r="F35" s="82" t="e">
        <f t="shared" ref="F35" si="4">+D35/$M$6</f>
        <v>#REF!</v>
      </c>
      <c r="H35" s="80" t="e">
        <f t="shared" ref="H35" si="5">+D35/$M$5</f>
        <v>#REF!</v>
      </c>
      <c r="I35" s="83" t="e">
        <f t="shared" ref="I35:I38" si="6">+H35-F35</f>
        <v>#REF!</v>
      </c>
    </row>
    <row r="36" spans="1:9" hidden="1">
      <c r="A36" s="62" t="s">
        <v>923</v>
      </c>
      <c r="C36" s="81"/>
      <c r="D36" s="82">
        <v>0</v>
      </c>
      <c r="E36" s="81"/>
      <c r="H36" s="83">
        <f t="shared" ref="H36" si="7">+D36/5590.47</f>
        <v>0</v>
      </c>
      <c r="I36" s="83">
        <f t="shared" si="6"/>
        <v>0</v>
      </c>
    </row>
    <row r="37" spans="1:9">
      <c r="A37" s="62" t="s">
        <v>944</v>
      </c>
      <c r="C37" s="81"/>
      <c r="D37" s="82">
        <f>+'Armado EFE indirecto'!B8</f>
        <v>0</v>
      </c>
      <c r="E37" s="81"/>
      <c r="F37" s="82">
        <f t="shared" ref="F37:F38" si="8">+D37/$M$6</f>
        <v>0</v>
      </c>
      <c r="H37" s="80">
        <f t="shared" ref="H37:H38" si="9">+D37/$M$5</f>
        <v>0</v>
      </c>
      <c r="I37" s="83">
        <f t="shared" si="6"/>
        <v>0</v>
      </c>
    </row>
    <row r="38" spans="1:9">
      <c r="A38" s="62" t="s">
        <v>946</v>
      </c>
      <c r="C38" s="81"/>
      <c r="D38" s="82">
        <f>+'Armado EFE indirecto'!B16</f>
        <v>-3222600</v>
      </c>
      <c r="E38" s="81"/>
      <c r="F38" s="82">
        <f t="shared" si="8"/>
        <v>-540.65571240189649</v>
      </c>
      <c r="H38" s="80">
        <f t="shared" si="9"/>
        <v>-573.52521572887133</v>
      </c>
      <c r="I38" s="83">
        <f t="shared" si="6"/>
        <v>-32.869503326974836</v>
      </c>
    </row>
    <row r="39" spans="1:9" hidden="1">
      <c r="A39" s="74" t="s">
        <v>924</v>
      </c>
      <c r="C39" s="81"/>
      <c r="D39" s="82">
        <v>0</v>
      </c>
      <c r="E39" s="81"/>
    </row>
    <row r="40" spans="1:9" hidden="1">
      <c r="A40" s="74" t="s">
        <v>925</v>
      </c>
      <c r="C40" s="81"/>
      <c r="D40" s="82">
        <v>0</v>
      </c>
      <c r="E40" s="81"/>
    </row>
    <row r="41" spans="1:9">
      <c r="A41" s="95" t="s">
        <v>926</v>
      </c>
      <c r="C41" s="81"/>
      <c r="D41" s="87" t="e">
        <f>+D35+D36+D40+D39+D37+D38</f>
        <v>#REF!</v>
      </c>
      <c r="E41" s="92"/>
      <c r="F41" s="87" t="e">
        <f>+F35+F36+F40+F39+F37+F38</f>
        <v>#REF!</v>
      </c>
      <c r="H41" s="87" t="e">
        <f>+H35+H36+H40+H39+H37+H38</f>
        <v>#REF!</v>
      </c>
      <c r="I41" s="87"/>
    </row>
    <row r="42" spans="1:9">
      <c r="B42" s="94"/>
      <c r="C42" s="81"/>
      <c r="D42" s="82"/>
      <c r="E42" s="81"/>
    </row>
    <row r="43" spans="1:9">
      <c r="A43" s="96" t="s">
        <v>927</v>
      </c>
      <c r="B43" s="97"/>
      <c r="C43" s="81"/>
      <c r="D43" s="82"/>
      <c r="E43" s="81"/>
    </row>
    <row r="44" spans="1:9">
      <c r="A44" s="126" t="s">
        <v>937</v>
      </c>
      <c r="B44" s="97"/>
      <c r="C44" s="81"/>
      <c r="D44" s="82">
        <f>+'Armado EFE indirecto'!B14</f>
        <v>0</v>
      </c>
      <c r="E44" s="81"/>
      <c r="F44" s="134">
        <v>0</v>
      </c>
      <c r="H44" s="83">
        <f>+D44/5590.47</f>
        <v>0</v>
      </c>
      <c r="I44" s="83">
        <f>+H44-F44</f>
        <v>0</v>
      </c>
    </row>
    <row r="45" spans="1:9" hidden="1">
      <c r="A45" s="98" t="s">
        <v>928</v>
      </c>
      <c r="B45" s="98"/>
      <c r="C45" s="81"/>
      <c r="D45" s="82">
        <v>0</v>
      </c>
      <c r="E45" s="99"/>
    </row>
    <row r="46" spans="1:9">
      <c r="A46" s="100" t="s">
        <v>929</v>
      </c>
      <c r="B46" s="97"/>
      <c r="C46" s="81"/>
      <c r="D46" s="87">
        <f>+D44+D45</f>
        <v>0</v>
      </c>
      <c r="E46" s="101"/>
      <c r="F46" s="87">
        <f>+F44+F45</f>
        <v>0</v>
      </c>
      <c r="H46" s="87">
        <f>+H44+H45</f>
        <v>0</v>
      </c>
      <c r="I46" s="87"/>
    </row>
    <row r="47" spans="1:9">
      <c r="B47" s="94"/>
      <c r="C47" s="81"/>
      <c r="D47" s="82"/>
      <c r="E47" s="81"/>
    </row>
    <row r="48" spans="1:9">
      <c r="A48" s="95" t="s">
        <v>930</v>
      </c>
      <c r="B48" s="74"/>
      <c r="C48" s="81"/>
      <c r="D48" s="102" t="e">
        <f>+D41+D32+D46</f>
        <v>#REF!</v>
      </c>
      <c r="E48" s="92"/>
      <c r="F48" s="102" t="e">
        <f>+F41+F32+F46</f>
        <v>#REF!</v>
      </c>
      <c r="H48" s="83"/>
      <c r="I48" s="83"/>
    </row>
    <row r="49" spans="1:9">
      <c r="A49" s="103"/>
      <c r="B49" s="104"/>
      <c r="C49" s="105"/>
      <c r="D49" s="102"/>
      <c r="E49" s="106"/>
    </row>
    <row r="50" spans="1:9">
      <c r="A50" s="103" t="s">
        <v>931</v>
      </c>
      <c r="B50" s="107"/>
      <c r="C50" s="81"/>
      <c r="D50" s="102">
        <f>+'EEFF '!D16</f>
        <v>6422792333</v>
      </c>
      <c r="E50" s="92"/>
      <c r="F50" s="128">
        <v>809588</v>
      </c>
      <c r="H50" s="83">
        <f>+D50/5590.47</f>
        <v>1148882.3538986882</v>
      </c>
      <c r="I50" s="83">
        <f>+H50-F50</f>
        <v>339294.35389868822</v>
      </c>
    </row>
    <row r="51" spans="1:9">
      <c r="A51" s="103"/>
      <c r="B51" s="107"/>
      <c r="C51" s="90"/>
      <c r="D51" s="108"/>
      <c r="E51" s="90"/>
      <c r="F51" s="128"/>
    </row>
    <row r="52" spans="1:9" ht="15.75" thickBot="1">
      <c r="A52" s="103" t="s">
        <v>932</v>
      </c>
      <c r="B52" s="107"/>
      <c r="C52" s="81"/>
      <c r="D52" s="109" t="e">
        <f>+D48+D50</f>
        <v>#REF!</v>
      </c>
      <c r="E52" s="92"/>
      <c r="F52" s="128">
        <v>1516164</v>
      </c>
      <c r="G52" s="133"/>
      <c r="H52" s="132" t="e">
        <f>+D52/5590.47</f>
        <v>#REF!</v>
      </c>
      <c r="I52" s="132" t="e">
        <f>+H52-F52</f>
        <v>#REF!</v>
      </c>
    </row>
    <row r="53" spans="1:9" ht="15.75" thickTop="1">
      <c r="A53" s="110"/>
      <c r="B53" s="107"/>
      <c r="C53" s="81"/>
      <c r="D53" s="62"/>
      <c r="E53" s="81"/>
      <c r="H53" s="135"/>
      <c r="I53" s="136" t="e">
        <f>+SUM(I10:I52)</f>
        <v>#REF!</v>
      </c>
    </row>
    <row r="54" spans="1:9">
      <c r="A54" s="110"/>
      <c r="B54" s="107"/>
      <c r="C54" s="81"/>
      <c r="D54" s="62"/>
      <c r="E54" s="81"/>
      <c r="F54" s="133">
        <f>+F52-F50</f>
        <v>706576</v>
      </c>
    </row>
    <row r="55" spans="1:9">
      <c r="A55" s="111" t="s">
        <v>933</v>
      </c>
      <c r="B55" s="107"/>
      <c r="C55" s="81"/>
      <c r="D55" s="62"/>
      <c r="E55" s="81"/>
      <c r="F55" s="133">
        <f>+F54-24314</f>
        <v>682262</v>
      </c>
    </row>
    <row r="56" spans="1:9">
      <c r="A56" s="110"/>
      <c r="B56" s="107"/>
      <c r="C56" s="81"/>
      <c r="D56" s="62"/>
      <c r="E56" s="81"/>
    </row>
    <row r="57" spans="1:9">
      <c r="A57" s="110"/>
      <c r="B57" s="107"/>
      <c r="C57" s="81"/>
      <c r="D57" s="62"/>
      <c r="E57" s="81"/>
    </row>
    <row r="58" spans="1:9">
      <c r="A58" s="112" t="s">
        <v>747</v>
      </c>
      <c r="B58" s="113"/>
      <c r="C58" s="114"/>
      <c r="D58" s="114"/>
      <c r="E58" s="114"/>
    </row>
    <row r="59" spans="1:9">
      <c r="A59" s="110" t="s">
        <v>934</v>
      </c>
      <c r="B59" s="74"/>
      <c r="D59" s="115">
        <f>+'EEFF '!C16</f>
        <v>23283017936</v>
      </c>
    </row>
    <row r="60" spans="1:9" ht="15.75" thickBot="1">
      <c r="A60" s="116" t="s">
        <v>548</v>
      </c>
      <c r="B60" s="117"/>
      <c r="C60" s="117"/>
      <c r="D60" s="118" t="e">
        <f>+D52-D59</f>
        <v>#REF!</v>
      </c>
      <c r="E60" s="117"/>
    </row>
    <row r="61" spans="1:9" ht="15.75" thickTop="1">
      <c r="A61" s="119"/>
      <c r="C61" s="115"/>
      <c r="D61" s="115"/>
      <c r="E61" s="115"/>
    </row>
    <row r="62" spans="1:9">
      <c r="C62" s="120"/>
      <c r="D62" s="120"/>
      <c r="E62" s="120"/>
    </row>
    <row r="64" spans="1:9">
      <c r="B64" s="121"/>
      <c r="C64" s="122"/>
      <c r="D64" s="122"/>
      <c r="E64" s="122"/>
    </row>
    <row r="65" spans="2:5">
      <c r="B65" s="121"/>
      <c r="C65" s="123"/>
      <c r="D65" s="123"/>
      <c r="E65" s="123"/>
    </row>
    <row r="66" spans="2:5">
      <c r="B66" s="12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workbookViewId="0">
      <pane xSplit="1" ySplit="3" topLeftCell="B4" activePane="bottomRight" state="frozen"/>
      <selection activeCell="F52" sqref="F52"/>
      <selection pane="topRight" activeCell="F52" sqref="F52"/>
      <selection pane="bottomLeft" activeCell="F52" sqref="F52"/>
      <selection pane="bottomRight" activeCell="F52" sqref="F52"/>
    </sheetView>
  </sheetViews>
  <sheetFormatPr baseColWidth="10" defaultColWidth="9.140625" defaultRowHeight="15"/>
  <cols>
    <col min="1" max="1" width="28.5703125" style="41" customWidth="1"/>
    <col min="2" max="2" width="13.42578125" style="41" customWidth="1"/>
    <col min="3" max="3" width="12.5703125" style="41" customWidth="1"/>
    <col min="4" max="4" width="14" style="41" customWidth="1"/>
    <col min="5" max="5" width="11.7109375" style="41" customWidth="1"/>
    <col min="6" max="6" width="12.28515625" style="41" customWidth="1"/>
    <col min="7" max="7" width="12.5703125" style="41" customWidth="1"/>
    <col min="8" max="8" width="11" style="41" customWidth="1"/>
    <col min="9" max="9" width="13.7109375" style="41" customWidth="1"/>
    <col min="10" max="10" width="15.140625" style="41" customWidth="1"/>
    <col min="11" max="11" width="12.85546875" style="41" customWidth="1"/>
    <col min="12" max="12" width="11.28515625" style="41" customWidth="1"/>
    <col min="13" max="13" width="13.42578125" style="41" bestFit="1" customWidth="1"/>
    <col min="14" max="14" width="13.28515625" style="41" customWidth="1"/>
    <col min="15" max="15" width="12.7109375" style="41" customWidth="1"/>
    <col min="16" max="16" width="13.5703125" style="41" customWidth="1"/>
    <col min="17" max="17" width="13.140625" style="41" customWidth="1"/>
    <col min="18" max="19" width="14.140625" style="41" bestFit="1" customWidth="1"/>
    <col min="20" max="251" width="9.140625" style="41"/>
    <col min="252" max="252" width="28.5703125" style="41" customWidth="1"/>
    <col min="253" max="253" width="13.42578125" style="41" customWidth="1"/>
    <col min="254" max="255" width="12.5703125" style="41" customWidth="1"/>
    <col min="256" max="256" width="14" style="41" customWidth="1"/>
    <col min="257" max="257" width="11.7109375" style="41" customWidth="1"/>
    <col min="258" max="258" width="11.5703125" style="41" customWidth="1"/>
    <col min="259" max="259" width="12.28515625" style="41" customWidth="1"/>
    <col min="260" max="260" width="13.140625" style="41" customWidth="1"/>
    <col min="261" max="261" width="12.5703125" style="41" customWidth="1"/>
    <col min="262" max="262" width="11" style="41" customWidth="1"/>
    <col min="263" max="263" width="13.7109375" style="41" customWidth="1"/>
    <col min="264" max="264" width="15.140625" style="41" customWidth="1"/>
    <col min="265" max="266" width="11.28515625" style="41" customWidth="1"/>
    <col min="267" max="267" width="10.7109375" style="41" customWidth="1"/>
    <col min="268" max="268" width="10.28515625" style="41" bestFit="1" customWidth="1"/>
    <col min="269" max="269" width="10.28515625" style="41" customWidth="1"/>
    <col min="270" max="270" width="9.140625" style="41" customWidth="1"/>
    <col min="271" max="271" width="12.7109375" style="41" customWidth="1"/>
    <col min="272" max="272" width="13.5703125" style="41" customWidth="1"/>
    <col min="273" max="273" width="13.140625" style="41" customWidth="1"/>
    <col min="274" max="275" width="14.140625" style="41" bestFit="1" customWidth="1"/>
    <col min="276" max="507" width="9.140625" style="41"/>
    <col min="508" max="508" width="28.5703125" style="41" customWidth="1"/>
    <col min="509" max="509" width="13.42578125" style="41" customWidth="1"/>
    <col min="510" max="511" width="12.5703125" style="41" customWidth="1"/>
    <col min="512" max="512" width="14" style="41" customWidth="1"/>
    <col min="513" max="513" width="11.7109375" style="41" customWidth="1"/>
    <col min="514" max="514" width="11.5703125" style="41" customWidth="1"/>
    <col min="515" max="515" width="12.28515625" style="41" customWidth="1"/>
    <col min="516" max="516" width="13.140625" style="41" customWidth="1"/>
    <col min="517" max="517" width="12.5703125" style="41" customWidth="1"/>
    <col min="518" max="518" width="11" style="41" customWidth="1"/>
    <col min="519" max="519" width="13.7109375" style="41" customWidth="1"/>
    <col min="520" max="520" width="15.140625" style="41" customWidth="1"/>
    <col min="521" max="522" width="11.28515625" style="41" customWidth="1"/>
    <col min="523" max="523" width="10.7109375" style="41" customWidth="1"/>
    <col min="524" max="524" width="10.28515625" style="41" bestFit="1" customWidth="1"/>
    <col min="525" max="525" width="10.28515625" style="41" customWidth="1"/>
    <col min="526" max="526" width="9.140625" style="41" customWidth="1"/>
    <col min="527" max="527" width="12.7109375" style="41" customWidth="1"/>
    <col min="528" max="528" width="13.5703125" style="41" customWidth="1"/>
    <col min="529" max="529" width="13.140625" style="41" customWidth="1"/>
    <col min="530" max="531" width="14.140625" style="41" bestFit="1" customWidth="1"/>
    <col min="532" max="763" width="9.140625" style="41"/>
    <col min="764" max="764" width="28.5703125" style="41" customWidth="1"/>
    <col min="765" max="765" width="13.42578125" style="41" customWidth="1"/>
    <col min="766" max="767" width="12.5703125" style="41" customWidth="1"/>
    <col min="768" max="768" width="14" style="41" customWidth="1"/>
    <col min="769" max="769" width="11.7109375" style="41" customWidth="1"/>
    <col min="770" max="770" width="11.5703125" style="41" customWidth="1"/>
    <col min="771" max="771" width="12.28515625" style="41" customWidth="1"/>
    <col min="772" max="772" width="13.140625" style="41" customWidth="1"/>
    <col min="773" max="773" width="12.5703125" style="41" customWidth="1"/>
    <col min="774" max="774" width="11" style="41" customWidth="1"/>
    <col min="775" max="775" width="13.7109375" style="41" customWidth="1"/>
    <col min="776" max="776" width="15.140625" style="41" customWidth="1"/>
    <col min="777" max="778" width="11.28515625" style="41" customWidth="1"/>
    <col min="779" max="779" width="10.7109375" style="41" customWidth="1"/>
    <col min="780" max="780" width="10.28515625" style="41" bestFit="1" customWidth="1"/>
    <col min="781" max="781" width="10.28515625" style="41" customWidth="1"/>
    <col min="782" max="782" width="9.140625" style="41" customWidth="1"/>
    <col min="783" max="783" width="12.7109375" style="41" customWidth="1"/>
    <col min="784" max="784" width="13.5703125" style="41" customWidth="1"/>
    <col min="785" max="785" width="13.140625" style="41" customWidth="1"/>
    <col min="786" max="787" width="14.140625" style="41" bestFit="1" customWidth="1"/>
    <col min="788" max="1019" width="9.140625" style="41"/>
    <col min="1020" max="1020" width="28.5703125" style="41" customWidth="1"/>
    <col min="1021" max="1021" width="13.42578125" style="41" customWidth="1"/>
    <col min="1022" max="1023" width="12.5703125" style="41" customWidth="1"/>
    <col min="1024" max="1024" width="14" style="41" customWidth="1"/>
    <col min="1025" max="1025" width="11.7109375" style="41" customWidth="1"/>
    <col min="1026" max="1026" width="11.5703125" style="41" customWidth="1"/>
    <col min="1027" max="1027" width="12.28515625" style="41" customWidth="1"/>
    <col min="1028" max="1028" width="13.140625" style="41" customWidth="1"/>
    <col min="1029" max="1029" width="12.5703125" style="41" customWidth="1"/>
    <col min="1030" max="1030" width="11" style="41" customWidth="1"/>
    <col min="1031" max="1031" width="13.7109375" style="41" customWidth="1"/>
    <col min="1032" max="1032" width="15.140625" style="41" customWidth="1"/>
    <col min="1033" max="1034" width="11.28515625" style="41" customWidth="1"/>
    <col min="1035" max="1035" width="10.7109375" style="41" customWidth="1"/>
    <col min="1036" max="1036" width="10.28515625" style="41" bestFit="1" customWidth="1"/>
    <col min="1037" max="1037" width="10.28515625" style="41" customWidth="1"/>
    <col min="1038" max="1038" width="9.140625" style="41" customWidth="1"/>
    <col min="1039" max="1039" width="12.7109375" style="41" customWidth="1"/>
    <col min="1040" max="1040" width="13.5703125" style="41" customWidth="1"/>
    <col min="1041" max="1041" width="13.140625" style="41" customWidth="1"/>
    <col min="1042" max="1043" width="14.140625" style="41" bestFit="1" customWidth="1"/>
    <col min="1044" max="1275" width="9.140625" style="41"/>
    <col min="1276" max="1276" width="28.5703125" style="41" customWidth="1"/>
    <col min="1277" max="1277" width="13.42578125" style="41" customWidth="1"/>
    <col min="1278" max="1279" width="12.5703125" style="41" customWidth="1"/>
    <col min="1280" max="1280" width="14" style="41" customWidth="1"/>
    <col min="1281" max="1281" width="11.7109375" style="41" customWidth="1"/>
    <col min="1282" max="1282" width="11.5703125" style="41" customWidth="1"/>
    <col min="1283" max="1283" width="12.28515625" style="41" customWidth="1"/>
    <col min="1284" max="1284" width="13.140625" style="41" customWidth="1"/>
    <col min="1285" max="1285" width="12.5703125" style="41" customWidth="1"/>
    <col min="1286" max="1286" width="11" style="41" customWidth="1"/>
    <col min="1287" max="1287" width="13.7109375" style="41" customWidth="1"/>
    <col min="1288" max="1288" width="15.140625" style="41" customWidth="1"/>
    <col min="1289" max="1290" width="11.28515625" style="41" customWidth="1"/>
    <col min="1291" max="1291" width="10.7109375" style="41" customWidth="1"/>
    <col min="1292" max="1292" width="10.28515625" style="41" bestFit="1" customWidth="1"/>
    <col min="1293" max="1293" width="10.28515625" style="41" customWidth="1"/>
    <col min="1294" max="1294" width="9.140625" style="41" customWidth="1"/>
    <col min="1295" max="1295" width="12.7109375" style="41" customWidth="1"/>
    <col min="1296" max="1296" width="13.5703125" style="41" customWidth="1"/>
    <col min="1297" max="1297" width="13.140625" style="41" customWidth="1"/>
    <col min="1298" max="1299" width="14.140625" style="41" bestFit="1" customWidth="1"/>
    <col min="1300" max="1531" width="9.140625" style="41"/>
    <col min="1532" max="1532" width="28.5703125" style="41" customWidth="1"/>
    <col min="1533" max="1533" width="13.42578125" style="41" customWidth="1"/>
    <col min="1534" max="1535" width="12.5703125" style="41" customWidth="1"/>
    <col min="1536" max="1536" width="14" style="41" customWidth="1"/>
    <col min="1537" max="1537" width="11.7109375" style="41" customWidth="1"/>
    <col min="1538" max="1538" width="11.5703125" style="41" customWidth="1"/>
    <col min="1539" max="1539" width="12.28515625" style="41" customWidth="1"/>
    <col min="1540" max="1540" width="13.140625" style="41" customWidth="1"/>
    <col min="1541" max="1541" width="12.5703125" style="41" customWidth="1"/>
    <col min="1542" max="1542" width="11" style="41" customWidth="1"/>
    <col min="1543" max="1543" width="13.7109375" style="41" customWidth="1"/>
    <col min="1544" max="1544" width="15.140625" style="41" customWidth="1"/>
    <col min="1545" max="1546" width="11.28515625" style="41" customWidth="1"/>
    <col min="1547" max="1547" width="10.7109375" style="41" customWidth="1"/>
    <col min="1548" max="1548" width="10.28515625" style="41" bestFit="1" customWidth="1"/>
    <col min="1549" max="1549" width="10.28515625" style="41" customWidth="1"/>
    <col min="1550" max="1550" width="9.140625" style="41" customWidth="1"/>
    <col min="1551" max="1551" width="12.7109375" style="41" customWidth="1"/>
    <col min="1552" max="1552" width="13.5703125" style="41" customWidth="1"/>
    <col min="1553" max="1553" width="13.140625" style="41" customWidth="1"/>
    <col min="1554" max="1555" width="14.140625" style="41" bestFit="1" customWidth="1"/>
    <col min="1556" max="1787" width="9.140625" style="41"/>
    <col min="1788" max="1788" width="28.5703125" style="41" customWidth="1"/>
    <col min="1789" max="1789" width="13.42578125" style="41" customWidth="1"/>
    <col min="1790" max="1791" width="12.5703125" style="41" customWidth="1"/>
    <col min="1792" max="1792" width="14" style="41" customWidth="1"/>
    <col min="1793" max="1793" width="11.7109375" style="41" customWidth="1"/>
    <col min="1794" max="1794" width="11.5703125" style="41" customWidth="1"/>
    <col min="1795" max="1795" width="12.28515625" style="41" customWidth="1"/>
    <col min="1796" max="1796" width="13.140625" style="41" customWidth="1"/>
    <col min="1797" max="1797" width="12.5703125" style="41" customWidth="1"/>
    <col min="1798" max="1798" width="11" style="41" customWidth="1"/>
    <col min="1799" max="1799" width="13.7109375" style="41" customWidth="1"/>
    <col min="1800" max="1800" width="15.140625" style="41" customWidth="1"/>
    <col min="1801" max="1802" width="11.28515625" style="41" customWidth="1"/>
    <col min="1803" max="1803" width="10.7109375" style="41" customWidth="1"/>
    <col min="1804" max="1804" width="10.28515625" style="41" bestFit="1" customWidth="1"/>
    <col min="1805" max="1805" width="10.28515625" style="41" customWidth="1"/>
    <col min="1806" max="1806" width="9.140625" style="41" customWidth="1"/>
    <col min="1807" max="1807" width="12.7109375" style="41" customWidth="1"/>
    <col min="1808" max="1808" width="13.5703125" style="41" customWidth="1"/>
    <col min="1809" max="1809" width="13.140625" style="41" customWidth="1"/>
    <col min="1810" max="1811" width="14.140625" style="41" bestFit="1" customWidth="1"/>
    <col min="1812" max="2043" width="9.140625" style="41"/>
    <col min="2044" max="2044" width="28.5703125" style="41" customWidth="1"/>
    <col min="2045" max="2045" width="13.42578125" style="41" customWidth="1"/>
    <col min="2046" max="2047" width="12.5703125" style="41" customWidth="1"/>
    <col min="2048" max="2048" width="14" style="41" customWidth="1"/>
    <col min="2049" max="2049" width="11.7109375" style="41" customWidth="1"/>
    <col min="2050" max="2050" width="11.5703125" style="41" customWidth="1"/>
    <col min="2051" max="2051" width="12.28515625" style="41" customWidth="1"/>
    <col min="2052" max="2052" width="13.140625" style="41" customWidth="1"/>
    <col min="2053" max="2053" width="12.5703125" style="41" customWidth="1"/>
    <col min="2054" max="2054" width="11" style="41" customWidth="1"/>
    <col min="2055" max="2055" width="13.7109375" style="41" customWidth="1"/>
    <col min="2056" max="2056" width="15.140625" style="41" customWidth="1"/>
    <col min="2057" max="2058" width="11.28515625" style="41" customWidth="1"/>
    <col min="2059" max="2059" width="10.7109375" style="41" customWidth="1"/>
    <col min="2060" max="2060" width="10.28515625" style="41" bestFit="1" customWidth="1"/>
    <col min="2061" max="2061" width="10.28515625" style="41" customWidth="1"/>
    <col min="2062" max="2062" width="9.140625" style="41" customWidth="1"/>
    <col min="2063" max="2063" width="12.7109375" style="41" customWidth="1"/>
    <col min="2064" max="2064" width="13.5703125" style="41" customWidth="1"/>
    <col min="2065" max="2065" width="13.140625" style="41" customWidth="1"/>
    <col min="2066" max="2067" width="14.140625" style="41" bestFit="1" customWidth="1"/>
    <col min="2068" max="2299" width="9.140625" style="41"/>
    <col min="2300" max="2300" width="28.5703125" style="41" customWidth="1"/>
    <col min="2301" max="2301" width="13.42578125" style="41" customWidth="1"/>
    <col min="2302" max="2303" width="12.5703125" style="41" customWidth="1"/>
    <col min="2304" max="2304" width="14" style="41" customWidth="1"/>
    <col min="2305" max="2305" width="11.7109375" style="41" customWidth="1"/>
    <col min="2306" max="2306" width="11.5703125" style="41" customWidth="1"/>
    <col min="2307" max="2307" width="12.28515625" style="41" customWidth="1"/>
    <col min="2308" max="2308" width="13.140625" style="41" customWidth="1"/>
    <col min="2309" max="2309" width="12.5703125" style="41" customWidth="1"/>
    <col min="2310" max="2310" width="11" style="41" customWidth="1"/>
    <col min="2311" max="2311" width="13.7109375" style="41" customWidth="1"/>
    <col min="2312" max="2312" width="15.140625" style="41" customWidth="1"/>
    <col min="2313" max="2314" width="11.28515625" style="41" customWidth="1"/>
    <col min="2315" max="2315" width="10.7109375" style="41" customWidth="1"/>
    <col min="2316" max="2316" width="10.28515625" style="41" bestFit="1" customWidth="1"/>
    <col min="2317" max="2317" width="10.28515625" style="41" customWidth="1"/>
    <col min="2318" max="2318" width="9.140625" style="41" customWidth="1"/>
    <col min="2319" max="2319" width="12.7109375" style="41" customWidth="1"/>
    <col min="2320" max="2320" width="13.5703125" style="41" customWidth="1"/>
    <col min="2321" max="2321" width="13.140625" style="41" customWidth="1"/>
    <col min="2322" max="2323" width="14.140625" style="41" bestFit="1" customWidth="1"/>
    <col min="2324" max="2555" width="9.140625" style="41"/>
    <col min="2556" max="2556" width="28.5703125" style="41" customWidth="1"/>
    <col min="2557" max="2557" width="13.42578125" style="41" customWidth="1"/>
    <col min="2558" max="2559" width="12.5703125" style="41" customWidth="1"/>
    <col min="2560" max="2560" width="14" style="41" customWidth="1"/>
    <col min="2561" max="2561" width="11.7109375" style="41" customWidth="1"/>
    <col min="2562" max="2562" width="11.5703125" style="41" customWidth="1"/>
    <col min="2563" max="2563" width="12.28515625" style="41" customWidth="1"/>
    <col min="2564" max="2564" width="13.140625" style="41" customWidth="1"/>
    <col min="2565" max="2565" width="12.5703125" style="41" customWidth="1"/>
    <col min="2566" max="2566" width="11" style="41" customWidth="1"/>
    <col min="2567" max="2567" width="13.7109375" style="41" customWidth="1"/>
    <col min="2568" max="2568" width="15.140625" style="41" customWidth="1"/>
    <col min="2569" max="2570" width="11.28515625" style="41" customWidth="1"/>
    <col min="2571" max="2571" width="10.7109375" style="41" customWidth="1"/>
    <col min="2572" max="2572" width="10.28515625" style="41" bestFit="1" customWidth="1"/>
    <col min="2573" max="2573" width="10.28515625" style="41" customWidth="1"/>
    <col min="2574" max="2574" width="9.140625" style="41" customWidth="1"/>
    <col min="2575" max="2575" width="12.7109375" style="41" customWidth="1"/>
    <col min="2576" max="2576" width="13.5703125" style="41" customWidth="1"/>
    <col min="2577" max="2577" width="13.140625" style="41" customWidth="1"/>
    <col min="2578" max="2579" width="14.140625" style="41" bestFit="1" customWidth="1"/>
    <col min="2580" max="2811" width="9.140625" style="41"/>
    <col min="2812" max="2812" width="28.5703125" style="41" customWidth="1"/>
    <col min="2813" max="2813" width="13.42578125" style="41" customWidth="1"/>
    <col min="2814" max="2815" width="12.5703125" style="41" customWidth="1"/>
    <col min="2816" max="2816" width="14" style="41" customWidth="1"/>
    <col min="2817" max="2817" width="11.7109375" style="41" customWidth="1"/>
    <col min="2818" max="2818" width="11.5703125" style="41" customWidth="1"/>
    <col min="2819" max="2819" width="12.28515625" style="41" customWidth="1"/>
    <col min="2820" max="2820" width="13.140625" style="41" customWidth="1"/>
    <col min="2821" max="2821" width="12.5703125" style="41" customWidth="1"/>
    <col min="2822" max="2822" width="11" style="41" customWidth="1"/>
    <col min="2823" max="2823" width="13.7109375" style="41" customWidth="1"/>
    <col min="2824" max="2824" width="15.140625" style="41" customWidth="1"/>
    <col min="2825" max="2826" width="11.28515625" style="41" customWidth="1"/>
    <col min="2827" max="2827" width="10.7109375" style="41" customWidth="1"/>
    <col min="2828" max="2828" width="10.28515625" style="41" bestFit="1" customWidth="1"/>
    <col min="2829" max="2829" width="10.28515625" style="41" customWidth="1"/>
    <col min="2830" max="2830" width="9.140625" style="41" customWidth="1"/>
    <col min="2831" max="2831" width="12.7109375" style="41" customWidth="1"/>
    <col min="2832" max="2832" width="13.5703125" style="41" customWidth="1"/>
    <col min="2833" max="2833" width="13.140625" style="41" customWidth="1"/>
    <col min="2834" max="2835" width="14.140625" style="41" bestFit="1" customWidth="1"/>
    <col min="2836" max="3067" width="9.140625" style="41"/>
    <col min="3068" max="3068" width="28.5703125" style="41" customWidth="1"/>
    <col min="3069" max="3069" width="13.42578125" style="41" customWidth="1"/>
    <col min="3070" max="3071" width="12.5703125" style="41" customWidth="1"/>
    <col min="3072" max="3072" width="14" style="41" customWidth="1"/>
    <col min="3073" max="3073" width="11.7109375" style="41" customWidth="1"/>
    <col min="3074" max="3074" width="11.5703125" style="41" customWidth="1"/>
    <col min="3075" max="3075" width="12.28515625" style="41" customWidth="1"/>
    <col min="3076" max="3076" width="13.140625" style="41" customWidth="1"/>
    <col min="3077" max="3077" width="12.5703125" style="41" customWidth="1"/>
    <col min="3078" max="3078" width="11" style="41" customWidth="1"/>
    <col min="3079" max="3079" width="13.7109375" style="41" customWidth="1"/>
    <col min="3080" max="3080" width="15.140625" style="41" customWidth="1"/>
    <col min="3081" max="3082" width="11.28515625" style="41" customWidth="1"/>
    <col min="3083" max="3083" width="10.7109375" style="41" customWidth="1"/>
    <col min="3084" max="3084" width="10.28515625" style="41" bestFit="1" customWidth="1"/>
    <col min="3085" max="3085" width="10.28515625" style="41" customWidth="1"/>
    <col min="3086" max="3086" width="9.140625" style="41" customWidth="1"/>
    <col min="3087" max="3087" width="12.7109375" style="41" customWidth="1"/>
    <col min="3088" max="3088" width="13.5703125" style="41" customWidth="1"/>
    <col min="3089" max="3089" width="13.140625" style="41" customWidth="1"/>
    <col min="3090" max="3091" width="14.140625" style="41" bestFit="1" customWidth="1"/>
    <col min="3092" max="3323" width="9.140625" style="41"/>
    <col min="3324" max="3324" width="28.5703125" style="41" customWidth="1"/>
    <col min="3325" max="3325" width="13.42578125" style="41" customWidth="1"/>
    <col min="3326" max="3327" width="12.5703125" style="41" customWidth="1"/>
    <col min="3328" max="3328" width="14" style="41" customWidth="1"/>
    <col min="3329" max="3329" width="11.7109375" style="41" customWidth="1"/>
    <col min="3330" max="3330" width="11.5703125" style="41" customWidth="1"/>
    <col min="3331" max="3331" width="12.28515625" style="41" customWidth="1"/>
    <col min="3332" max="3332" width="13.140625" style="41" customWidth="1"/>
    <col min="3333" max="3333" width="12.5703125" style="41" customWidth="1"/>
    <col min="3334" max="3334" width="11" style="41" customWidth="1"/>
    <col min="3335" max="3335" width="13.7109375" style="41" customWidth="1"/>
    <col min="3336" max="3336" width="15.140625" style="41" customWidth="1"/>
    <col min="3337" max="3338" width="11.28515625" style="41" customWidth="1"/>
    <col min="3339" max="3339" width="10.7109375" style="41" customWidth="1"/>
    <col min="3340" max="3340" width="10.28515625" style="41" bestFit="1" customWidth="1"/>
    <col min="3341" max="3341" width="10.28515625" style="41" customWidth="1"/>
    <col min="3342" max="3342" width="9.140625" style="41" customWidth="1"/>
    <col min="3343" max="3343" width="12.7109375" style="41" customWidth="1"/>
    <col min="3344" max="3344" width="13.5703125" style="41" customWidth="1"/>
    <col min="3345" max="3345" width="13.140625" style="41" customWidth="1"/>
    <col min="3346" max="3347" width="14.140625" style="41" bestFit="1" customWidth="1"/>
    <col min="3348" max="3579" width="9.140625" style="41"/>
    <col min="3580" max="3580" width="28.5703125" style="41" customWidth="1"/>
    <col min="3581" max="3581" width="13.42578125" style="41" customWidth="1"/>
    <col min="3582" max="3583" width="12.5703125" style="41" customWidth="1"/>
    <col min="3584" max="3584" width="14" style="41" customWidth="1"/>
    <col min="3585" max="3585" width="11.7109375" style="41" customWidth="1"/>
    <col min="3586" max="3586" width="11.5703125" style="41" customWidth="1"/>
    <col min="3587" max="3587" width="12.28515625" style="41" customWidth="1"/>
    <col min="3588" max="3588" width="13.140625" style="41" customWidth="1"/>
    <col min="3589" max="3589" width="12.5703125" style="41" customWidth="1"/>
    <col min="3590" max="3590" width="11" style="41" customWidth="1"/>
    <col min="3591" max="3591" width="13.7109375" style="41" customWidth="1"/>
    <col min="3592" max="3592" width="15.140625" style="41" customWidth="1"/>
    <col min="3593" max="3594" width="11.28515625" style="41" customWidth="1"/>
    <col min="3595" max="3595" width="10.7109375" style="41" customWidth="1"/>
    <col min="3596" max="3596" width="10.28515625" style="41" bestFit="1" customWidth="1"/>
    <col min="3597" max="3597" width="10.28515625" style="41" customWidth="1"/>
    <col min="3598" max="3598" width="9.140625" style="41" customWidth="1"/>
    <col min="3599" max="3599" width="12.7109375" style="41" customWidth="1"/>
    <col min="3600" max="3600" width="13.5703125" style="41" customWidth="1"/>
    <col min="3601" max="3601" width="13.140625" style="41" customWidth="1"/>
    <col min="3602" max="3603" width="14.140625" style="41" bestFit="1" customWidth="1"/>
    <col min="3604" max="3835" width="9.140625" style="41"/>
    <col min="3836" max="3836" width="28.5703125" style="41" customWidth="1"/>
    <col min="3837" max="3837" width="13.42578125" style="41" customWidth="1"/>
    <col min="3838" max="3839" width="12.5703125" style="41" customWidth="1"/>
    <col min="3840" max="3840" width="14" style="41" customWidth="1"/>
    <col min="3841" max="3841" width="11.7109375" style="41" customWidth="1"/>
    <col min="3842" max="3842" width="11.5703125" style="41" customWidth="1"/>
    <col min="3843" max="3843" width="12.28515625" style="41" customWidth="1"/>
    <col min="3844" max="3844" width="13.140625" style="41" customWidth="1"/>
    <col min="3845" max="3845" width="12.5703125" style="41" customWidth="1"/>
    <col min="3846" max="3846" width="11" style="41" customWidth="1"/>
    <col min="3847" max="3847" width="13.7109375" style="41" customWidth="1"/>
    <col min="3848" max="3848" width="15.140625" style="41" customWidth="1"/>
    <col min="3849" max="3850" width="11.28515625" style="41" customWidth="1"/>
    <col min="3851" max="3851" width="10.7109375" style="41" customWidth="1"/>
    <col min="3852" max="3852" width="10.28515625" style="41" bestFit="1" customWidth="1"/>
    <col min="3853" max="3853" width="10.28515625" style="41" customWidth="1"/>
    <col min="3854" max="3854" width="9.140625" style="41" customWidth="1"/>
    <col min="3855" max="3855" width="12.7109375" style="41" customWidth="1"/>
    <col min="3856" max="3856" width="13.5703125" style="41" customWidth="1"/>
    <col min="3857" max="3857" width="13.140625" style="41" customWidth="1"/>
    <col min="3858" max="3859" width="14.140625" style="41" bestFit="1" customWidth="1"/>
    <col min="3860" max="4091" width="9.140625" style="41"/>
    <col min="4092" max="4092" width="28.5703125" style="41" customWidth="1"/>
    <col min="4093" max="4093" width="13.42578125" style="41" customWidth="1"/>
    <col min="4094" max="4095" width="12.5703125" style="41" customWidth="1"/>
    <col min="4096" max="4096" width="14" style="41" customWidth="1"/>
    <col min="4097" max="4097" width="11.7109375" style="41" customWidth="1"/>
    <col min="4098" max="4098" width="11.5703125" style="41" customWidth="1"/>
    <col min="4099" max="4099" width="12.28515625" style="41" customWidth="1"/>
    <col min="4100" max="4100" width="13.140625" style="41" customWidth="1"/>
    <col min="4101" max="4101" width="12.5703125" style="41" customWidth="1"/>
    <col min="4102" max="4102" width="11" style="41" customWidth="1"/>
    <col min="4103" max="4103" width="13.7109375" style="41" customWidth="1"/>
    <col min="4104" max="4104" width="15.140625" style="41" customWidth="1"/>
    <col min="4105" max="4106" width="11.28515625" style="41" customWidth="1"/>
    <col min="4107" max="4107" width="10.7109375" style="41" customWidth="1"/>
    <col min="4108" max="4108" width="10.28515625" style="41" bestFit="1" customWidth="1"/>
    <col min="4109" max="4109" width="10.28515625" style="41" customWidth="1"/>
    <col min="4110" max="4110" width="9.140625" style="41" customWidth="1"/>
    <col min="4111" max="4111" width="12.7109375" style="41" customWidth="1"/>
    <col min="4112" max="4112" width="13.5703125" style="41" customWidth="1"/>
    <col min="4113" max="4113" width="13.140625" style="41" customWidth="1"/>
    <col min="4114" max="4115" width="14.140625" style="41" bestFit="1" customWidth="1"/>
    <col min="4116" max="4347" width="9.140625" style="41"/>
    <col min="4348" max="4348" width="28.5703125" style="41" customWidth="1"/>
    <col min="4349" max="4349" width="13.42578125" style="41" customWidth="1"/>
    <col min="4350" max="4351" width="12.5703125" style="41" customWidth="1"/>
    <col min="4352" max="4352" width="14" style="41" customWidth="1"/>
    <col min="4353" max="4353" width="11.7109375" style="41" customWidth="1"/>
    <col min="4354" max="4354" width="11.5703125" style="41" customWidth="1"/>
    <col min="4355" max="4355" width="12.28515625" style="41" customWidth="1"/>
    <col min="4356" max="4356" width="13.140625" style="41" customWidth="1"/>
    <col min="4357" max="4357" width="12.5703125" style="41" customWidth="1"/>
    <col min="4358" max="4358" width="11" style="41" customWidth="1"/>
    <col min="4359" max="4359" width="13.7109375" style="41" customWidth="1"/>
    <col min="4360" max="4360" width="15.140625" style="41" customWidth="1"/>
    <col min="4361" max="4362" width="11.28515625" style="41" customWidth="1"/>
    <col min="4363" max="4363" width="10.7109375" style="41" customWidth="1"/>
    <col min="4364" max="4364" width="10.28515625" style="41" bestFit="1" customWidth="1"/>
    <col min="4365" max="4365" width="10.28515625" style="41" customWidth="1"/>
    <col min="4366" max="4366" width="9.140625" style="41" customWidth="1"/>
    <col min="4367" max="4367" width="12.7109375" style="41" customWidth="1"/>
    <col min="4368" max="4368" width="13.5703125" style="41" customWidth="1"/>
    <col min="4369" max="4369" width="13.140625" style="41" customWidth="1"/>
    <col min="4370" max="4371" width="14.140625" style="41" bestFit="1" customWidth="1"/>
    <col min="4372" max="4603" width="9.140625" style="41"/>
    <col min="4604" max="4604" width="28.5703125" style="41" customWidth="1"/>
    <col min="4605" max="4605" width="13.42578125" style="41" customWidth="1"/>
    <col min="4606" max="4607" width="12.5703125" style="41" customWidth="1"/>
    <col min="4608" max="4608" width="14" style="41" customWidth="1"/>
    <col min="4609" max="4609" width="11.7109375" style="41" customWidth="1"/>
    <col min="4610" max="4610" width="11.5703125" style="41" customWidth="1"/>
    <col min="4611" max="4611" width="12.28515625" style="41" customWidth="1"/>
    <col min="4612" max="4612" width="13.140625" style="41" customWidth="1"/>
    <col min="4613" max="4613" width="12.5703125" style="41" customWidth="1"/>
    <col min="4614" max="4614" width="11" style="41" customWidth="1"/>
    <col min="4615" max="4615" width="13.7109375" style="41" customWidth="1"/>
    <col min="4616" max="4616" width="15.140625" style="41" customWidth="1"/>
    <col min="4617" max="4618" width="11.28515625" style="41" customWidth="1"/>
    <col min="4619" max="4619" width="10.7109375" style="41" customWidth="1"/>
    <col min="4620" max="4620" width="10.28515625" style="41" bestFit="1" customWidth="1"/>
    <col min="4621" max="4621" width="10.28515625" style="41" customWidth="1"/>
    <col min="4622" max="4622" width="9.140625" style="41" customWidth="1"/>
    <col min="4623" max="4623" width="12.7109375" style="41" customWidth="1"/>
    <col min="4624" max="4624" width="13.5703125" style="41" customWidth="1"/>
    <col min="4625" max="4625" width="13.140625" style="41" customWidth="1"/>
    <col min="4626" max="4627" width="14.140625" style="41" bestFit="1" customWidth="1"/>
    <col min="4628" max="4859" width="9.140625" style="41"/>
    <col min="4860" max="4860" width="28.5703125" style="41" customWidth="1"/>
    <col min="4861" max="4861" width="13.42578125" style="41" customWidth="1"/>
    <col min="4862" max="4863" width="12.5703125" style="41" customWidth="1"/>
    <col min="4864" max="4864" width="14" style="41" customWidth="1"/>
    <col min="4865" max="4865" width="11.7109375" style="41" customWidth="1"/>
    <col min="4866" max="4866" width="11.5703125" style="41" customWidth="1"/>
    <col min="4867" max="4867" width="12.28515625" style="41" customWidth="1"/>
    <col min="4868" max="4868" width="13.140625" style="41" customWidth="1"/>
    <col min="4869" max="4869" width="12.5703125" style="41" customWidth="1"/>
    <col min="4870" max="4870" width="11" style="41" customWidth="1"/>
    <col min="4871" max="4871" width="13.7109375" style="41" customWidth="1"/>
    <col min="4872" max="4872" width="15.140625" style="41" customWidth="1"/>
    <col min="4873" max="4874" width="11.28515625" style="41" customWidth="1"/>
    <col min="4875" max="4875" width="10.7109375" style="41" customWidth="1"/>
    <col min="4876" max="4876" width="10.28515625" style="41" bestFit="1" customWidth="1"/>
    <col min="4877" max="4877" width="10.28515625" style="41" customWidth="1"/>
    <col min="4878" max="4878" width="9.140625" style="41" customWidth="1"/>
    <col min="4879" max="4879" width="12.7109375" style="41" customWidth="1"/>
    <col min="4880" max="4880" width="13.5703125" style="41" customWidth="1"/>
    <col min="4881" max="4881" width="13.140625" style="41" customWidth="1"/>
    <col min="4882" max="4883" width="14.140625" style="41" bestFit="1" customWidth="1"/>
    <col min="4884" max="5115" width="9.140625" style="41"/>
    <col min="5116" max="5116" width="28.5703125" style="41" customWidth="1"/>
    <col min="5117" max="5117" width="13.42578125" style="41" customWidth="1"/>
    <col min="5118" max="5119" width="12.5703125" style="41" customWidth="1"/>
    <col min="5120" max="5120" width="14" style="41" customWidth="1"/>
    <col min="5121" max="5121" width="11.7109375" style="41" customWidth="1"/>
    <col min="5122" max="5122" width="11.5703125" style="41" customWidth="1"/>
    <col min="5123" max="5123" width="12.28515625" style="41" customWidth="1"/>
    <col min="5124" max="5124" width="13.140625" style="41" customWidth="1"/>
    <col min="5125" max="5125" width="12.5703125" style="41" customWidth="1"/>
    <col min="5126" max="5126" width="11" style="41" customWidth="1"/>
    <col min="5127" max="5127" width="13.7109375" style="41" customWidth="1"/>
    <col min="5128" max="5128" width="15.140625" style="41" customWidth="1"/>
    <col min="5129" max="5130" width="11.28515625" style="41" customWidth="1"/>
    <col min="5131" max="5131" width="10.7109375" style="41" customWidth="1"/>
    <col min="5132" max="5132" width="10.28515625" style="41" bestFit="1" customWidth="1"/>
    <col min="5133" max="5133" width="10.28515625" style="41" customWidth="1"/>
    <col min="5134" max="5134" width="9.140625" style="41" customWidth="1"/>
    <col min="5135" max="5135" width="12.7109375" style="41" customWidth="1"/>
    <col min="5136" max="5136" width="13.5703125" style="41" customWidth="1"/>
    <col min="5137" max="5137" width="13.140625" style="41" customWidth="1"/>
    <col min="5138" max="5139" width="14.140625" style="41" bestFit="1" customWidth="1"/>
    <col min="5140" max="5371" width="9.140625" style="41"/>
    <col min="5372" max="5372" width="28.5703125" style="41" customWidth="1"/>
    <col min="5373" max="5373" width="13.42578125" style="41" customWidth="1"/>
    <col min="5374" max="5375" width="12.5703125" style="41" customWidth="1"/>
    <col min="5376" max="5376" width="14" style="41" customWidth="1"/>
    <col min="5377" max="5377" width="11.7109375" style="41" customWidth="1"/>
    <col min="5378" max="5378" width="11.5703125" style="41" customWidth="1"/>
    <col min="5379" max="5379" width="12.28515625" style="41" customWidth="1"/>
    <col min="5380" max="5380" width="13.140625" style="41" customWidth="1"/>
    <col min="5381" max="5381" width="12.5703125" style="41" customWidth="1"/>
    <col min="5382" max="5382" width="11" style="41" customWidth="1"/>
    <col min="5383" max="5383" width="13.7109375" style="41" customWidth="1"/>
    <col min="5384" max="5384" width="15.140625" style="41" customWidth="1"/>
    <col min="5385" max="5386" width="11.28515625" style="41" customWidth="1"/>
    <col min="5387" max="5387" width="10.7109375" style="41" customWidth="1"/>
    <col min="5388" max="5388" width="10.28515625" style="41" bestFit="1" customWidth="1"/>
    <col min="5389" max="5389" width="10.28515625" style="41" customWidth="1"/>
    <col min="5390" max="5390" width="9.140625" style="41" customWidth="1"/>
    <col min="5391" max="5391" width="12.7109375" style="41" customWidth="1"/>
    <col min="5392" max="5392" width="13.5703125" style="41" customWidth="1"/>
    <col min="5393" max="5393" width="13.140625" style="41" customWidth="1"/>
    <col min="5394" max="5395" width="14.140625" style="41" bestFit="1" customWidth="1"/>
    <col min="5396" max="5627" width="9.140625" style="41"/>
    <col min="5628" max="5628" width="28.5703125" style="41" customWidth="1"/>
    <col min="5629" max="5629" width="13.42578125" style="41" customWidth="1"/>
    <col min="5630" max="5631" width="12.5703125" style="41" customWidth="1"/>
    <col min="5632" max="5632" width="14" style="41" customWidth="1"/>
    <col min="5633" max="5633" width="11.7109375" style="41" customWidth="1"/>
    <col min="5634" max="5634" width="11.5703125" style="41" customWidth="1"/>
    <col min="5635" max="5635" width="12.28515625" style="41" customWidth="1"/>
    <col min="5636" max="5636" width="13.140625" style="41" customWidth="1"/>
    <col min="5637" max="5637" width="12.5703125" style="41" customWidth="1"/>
    <col min="5638" max="5638" width="11" style="41" customWidth="1"/>
    <col min="5639" max="5639" width="13.7109375" style="41" customWidth="1"/>
    <col min="5640" max="5640" width="15.140625" style="41" customWidth="1"/>
    <col min="5641" max="5642" width="11.28515625" style="41" customWidth="1"/>
    <col min="5643" max="5643" width="10.7109375" style="41" customWidth="1"/>
    <col min="5644" max="5644" width="10.28515625" style="41" bestFit="1" customWidth="1"/>
    <col min="5645" max="5645" width="10.28515625" style="41" customWidth="1"/>
    <col min="5646" max="5646" width="9.140625" style="41" customWidth="1"/>
    <col min="5647" max="5647" width="12.7109375" style="41" customWidth="1"/>
    <col min="5648" max="5648" width="13.5703125" style="41" customWidth="1"/>
    <col min="5649" max="5649" width="13.140625" style="41" customWidth="1"/>
    <col min="5650" max="5651" width="14.140625" style="41" bestFit="1" customWidth="1"/>
    <col min="5652" max="5883" width="9.140625" style="41"/>
    <col min="5884" max="5884" width="28.5703125" style="41" customWidth="1"/>
    <col min="5885" max="5885" width="13.42578125" style="41" customWidth="1"/>
    <col min="5886" max="5887" width="12.5703125" style="41" customWidth="1"/>
    <col min="5888" max="5888" width="14" style="41" customWidth="1"/>
    <col min="5889" max="5889" width="11.7109375" style="41" customWidth="1"/>
    <col min="5890" max="5890" width="11.5703125" style="41" customWidth="1"/>
    <col min="5891" max="5891" width="12.28515625" style="41" customWidth="1"/>
    <col min="5892" max="5892" width="13.140625" style="41" customWidth="1"/>
    <col min="5893" max="5893" width="12.5703125" style="41" customWidth="1"/>
    <col min="5894" max="5894" width="11" style="41" customWidth="1"/>
    <col min="5895" max="5895" width="13.7109375" style="41" customWidth="1"/>
    <col min="5896" max="5896" width="15.140625" style="41" customWidth="1"/>
    <col min="5897" max="5898" width="11.28515625" style="41" customWidth="1"/>
    <col min="5899" max="5899" width="10.7109375" style="41" customWidth="1"/>
    <col min="5900" max="5900" width="10.28515625" style="41" bestFit="1" customWidth="1"/>
    <col min="5901" max="5901" width="10.28515625" style="41" customWidth="1"/>
    <col min="5902" max="5902" width="9.140625" style="41" customWidth="1"/>
    <col min="5903" max="5903" width="12.7109375" style="41" customWidth="1"/>
    <col min="5904" max="5904" width="13.5703125" style="41" customWidth="1"/>
    <col min="5905" max="5905" width="13.140625" style="41" customWidth="1"/>
    <col min="5906" max="5907" width="14.140625" style="41" bestFit="1" customWidth="1"/>
    <col min="5908" max="6139" width="9.140625" style="41"/>
    <col min="6140" max="6140" width="28.5703125" style="41" customWidth="1"/>
    <col min="6141" max="6141" width="13.42578125" style="41" customWidth="1"/>
    <col min="6142" max="6143" width="12.5703125" style="41" customWidth="1"/>
    <col min="6144" max="6144" width="14" style="41" customWidth="1"/>
    <col min="6145" max="6145" width="11.7109375" style="41" customWidth="1"/>
    <col min="6146" max="6146" width="11.5703125" style="41" customWidth="1"/>
    <col min="6147" max="6147" width="12.28515625" style="41" customWidth="1"/>
    <col min="6148" max="6148" width="13.140625" style="41" customWidth="1"/>
    <col min="6149" max="6149" width="12.5703125" style="41" customWidth="1"/>
    <col min="6150" max="6150" width="11" style="41" customWidth="1"/>
    <col min="6151" max="6151" width="13.7109375" style="41" customWidth="1"/>
    <col min="6152" max="6152" width="15.140625" style="41" customWidth="1"/>
    <col min="6153" max="6154" width="11.28515625" style="41" customWidth="1"/>
    <col min="6155" max="6155" width="10.7109375" style="41" customWidth="1"/>
    <col min="6156" max="6156" width="10.28515625" style="41" bestFit="1" customWidth="1"/>
    <col min="6157" max="6157" width="10.28515625" style="41" customWidth="1"/>
    <col min="6158" max="6158" width="9.140625" style="41" customWidth="1"/>
    <col min="6159" max="6159" width="12.7109375" style="41" customWidth="1"/>
    <col min="6160" max="6160" width="13.5703125" style="41" customWidth="1"/>
    <col min="6161" max="6161" width="13.140625" style="41" customWidth="1"/>
    <col min="6162" max="6163" width="14.140625" style="41" bestFit="1" customWidth="1"/>
    <col min="6164" max="6395" width="9.140625" style="41"/>
    <col min="6396" max="6396" width="28.5703125" style="41" customWidth="1"/>
    <col min="6397" max="6397" width="13.42578125" style="41" customWidth="1"/>
    <col min="6398" max="6399" width="12.5703125" style="41" customWidth="1"/>
    <col min="6400" max="6400" width="14" style="41" customWidth="1"/>
    <col min="6401" max="6401" width="11.7109375" style="41" customWidth="1"/>
    <col min="6402" max="6402" width="11.5703125" style="41" customWidth="1"/>
    <col min="6403" max="6403" width="12.28515625" style="41" customWidth="1"/>
    <col min="6404" max="6404" width="13.140625" style="41" customWidth="1"/>
    <col min="6405" max="6405" width="12.5703125" style="41" customWidth="1"/>
    <col min="6406" max="6406" width="11" style="41" customWidth="1"/>
    <col min="6407" max="6407" width="13.7109375" style="41" customWidth="1"/>
    <col min="6408" max="6408" width="15.140625" style="41" customWidth="1"/>
    <col min="6409" max="6410" width="11.28515625" style="41" customWidth="1"/>
    <col min="6411" max="6411" width="10.7109375" style="41" customWidth="1"/>
    <col min="6412" max="6412" width="10.28515625" style="41" bestFit="1" customWidth="1"/>
    <col min="6413" max="6413" width="10.28515625" style="41" customWidth="1"/>
    <col min="6414" max="6414" width="9.140625" style="41" customWidth="1"/>
    <col min="6415" max="6415" width="12.7109375" style="41" customWidth="1"/>
    <col min="6416" max="6416" width="13.5703125" style="41" customWidth="1"/>
    <col min="6417" max="6417" width="13.140625" style="41" customWidth="1"/>
    <col min="6418" max="6419" width="14.140625" style="41" bestFit="1" customWidth="1"/>
    <col min="6420" max="6651" width="9.140625" style="41"/>
    <col min="6652" max="6652" width="28.5703125" style="41" customWidth="1"/>
    <col min="6653" max="6653" width="13.42578125" style="41" customWidth="1"/>
    <col min="6654" max="6655" width="12.5703125" style="41" customWidth="1"/>
    <col min="6656" max="6656" width="14" style="41" customWidth="1"/>
    <col min="6657" max="6657" width="11.7109375" style="41" customWidth="1"/>
    <col min="6658" max="6658" width="11.5703125" style="41" customWidth="1"/>
    <col min="6659" max="6659" width="12.28515625" style="41" customWidth="1"/>
    <col min="6660" max="6660" width="13.140625" style="41" customWidth="1"/>
    <col min="6661" max="6661" width="12.5703125" style="41" customWidth="1"/>
    <col min="6662" max="6662" width="11" style="41" customWidth="1"/>
    <col min="6663" max="6663" width="13.7109375" style="41" customWidth="1"/>
    <col min="6664" max="6664" width="15.140625" style="41" customWidth="1"/>
    <col min="6665" max="6666" width="11.28515625" style="41" customWidth="1"/>
    <col min="6667" max="6667" width="10.7109375" style="41" customWidth="1"/>
    <col min="6668" max="6668" width="10.28515625" style="41" bestFit="1" customWidth="1"/>
    <col min="6669" max="6669" width="10.28515625" style="41" customWidth="1"/>
    <col min="6670" max="6670" width="9.140625" style="41" customWidth="1"/>
    <col min="6671" max="6671" width="12.7109375" style="41" customWidth="1"/>
    <col min="6672" max="6672" width="13.5703125" style="41" customWidth="1"/>
    <col min="6673" max="6673" width="13.140625" style="41" customWidth="1"/>
    <col min="6674" max="6675" width="14.140625" style="41" bestFit="1" customWidth="1"/>
    <col min="6676" max="6907" width="9.140625" style="41"/>
    <col min="6908" max="6908" width="28.5703125" style="41" customWidth="1"/>
    <col min="6909" max="6909" width="13.42578125" style="41" customWidth="1"/>
    <col min="6910" max="6911" width="12.5703125" style="41" customWidth="1"/>
    <col min="6912" max="6912" width="14" style="41" customWidth="1"/>
    <col min="6913" max="6913" width="11.7109375" style="41" customWidth="1"/>
    <col min="6914" max="6914" width="11.5703125" style="41" customWidth="1"/>
    <col min="6915" max="6915" width="12.28515625" style="41" customWidth="1"/>
    <col min="6916" max="6916" width="13.140625" style="41" customWidth="1"/>
    <col min="6917" max="6917" width="12.5703125" style="41" customWidth="1"/>
    <col min="6918" max="6918" width="11" style="41" customWidth="1"/>
    <col min="6919" max="6919" width="13.7109375" style="41" customWidth="1"/>
    <col min="6920" max="6920" width="15.140625" style="41" customWidth="1"/>
    <col min="6921" max="6922" width="11.28515625" style="41" customWidth="1"/>
    <col min="6923" max="6923" width="10.7109375" style="41" customWidth="1"/>
    <col min="6924" max="6924" width="10.28515625" style="41" bestFit="1" customWidth="1"/>
    <col min="6925" max="6925" width="10.28515625" style="41" customWidth="1"/>
    <col min="6926" max="6926" width="9.140625" style="41" customWidth="1"/>
    <col min="6927" max="6927" width="12.7109375" style="41" customWidth="1"/>
    <col min="6928" max="6928" width="13.5703125" style="41" customWidth="1"/>
    <col min="6929" max="6929" width="13.140625" style="41" customWidth="1"/>
    <col min="6930" max="6931" width="14.140625" style="41" bestFit="1" customWidth="1"/>
    <col min="6932" max="7163" width="9.140625" style="41"/>
    <col min="7164" max="7164" width="28.5703125" style="41" customWidth="1"/>
    <col min="7165" max="7165" width="13.42578125" style="41" customWidth="1"/>
    <col min="7166" max="7167" width="12.5703125" style="41" customWidth="1"/>
    <col min="7168" max="7168" width="14" style="41" customWidth="1"/>
    <col min="7169" max="7169" width="11.7109375" style="41" customWidth="1"/>
    <col min="7170" max="7170" width="11.5703125" style="41" customWidth="1"/>
    <col min="7171" max="7171" width="12.28515625" style="41" customWidth="1"/>
    <col min="7172" max="7172" width="13.140625" style="41" customWidth="1"/>
    <col min="7173" max="7173" width="12.5703125" style="41" customWidth="1"/>
    <col min="7174" max="7174" width="11" style="41" customWidth="1"/>
    <col min="7175" max="7175" width="13.7109375" style="41" customWidth="1"/>
    <col min="7176" max="7176" width="15.140625" style="41" customWidth="1"/>
    <col min="7177" max="7178" width="11.28515625" style="41" customWidth="1"/>
    <col min="7179" max="7179" width="10.7109375" style="41" customWidth="1"/>
    <col min="7180" max="7180" width="10.28515625" style="41" bestFit="1" customWidth="1"/>
    <col min="7181" max="7181" width="10.28515625" style="41" customWidth="1"/>
    <col min="7182" max="7182" width="9.140625" style="41" customWidth="1"/>
    <col min="7183" max="7183" width="12.7109375" style="41" customWidth="1"/>
    <col min="7184" max="7184" width="13.5703125" style="41" customWidth="1"/>
    <col min="7185" max="7185" width="13.140625" style="41" customWidth="1"/>
    <col min="7186" max="7187" width="14.140625" style="41" bestFit="1" customWidth="1"/>
    <col min="7188" max="7419" width="9.140625" style="41"/>
    <col min="7420" max="7420" width="28.5703125" style="41" customWidth="1"/>
    <col min="7421" max="7421" width="13.42578125" style="41" customWidth="1"/>
    <col min="7422" max="7423" width="12.5703125" style="41" customWidth="1"/>
    <col min="7424" max="7424" width="14" style="41" customWidth="1"/>
    <col min="7425" max="7425" width="11.7109375" style="41" customWidth="1"/>
    <col min="7426" max="7426" width="11.5703125" style="41" customWidth="1"/>
    <col min="7427" max="7427" width="12.28515625" style="41" customWidth="1"/>
    <col min="7428" max="7428" width="13.140625" style="41" customWidth="1"/>
    <col min="7429" max="7429" width="12.5703125" style="41" customWidth="1"/>
    <col min="7430" max="7430" width="11" style="41" customWidth="1"/>
    <col min="7431" max="7431" width="13.7109375" style="41" customWidth="1"/>
    <col min="7432" max="7432" width="15.140625" style="41" customWidth="1"/>
    <col min="7433" max="7434" width="11.28515625" style="41" customWidth="1"/>
    <col min="7435" max="7435" width="10.7109375" style="41" customWidth="1"/>
    <col min="7436" max="7436" width="10.28515625" style="41" bestFit="1" customWidth="1"/>
    <col min="7437" max="7437" width="10.28515625" style="41" customWidth="1"/>
    <col min="7438" max="7438" width="9.140625" style="41" customWidth="1"/>
    <col min="7439" max="7439" width="12.7109375" style="41" customWidth="1"/>
    <col min="7440" max="7440" width="13.5703125" style="41" customWidth="1"/>
    <col min="7441" max="7441" width="13.140625" style="41" customWidth="1"/>
    <col min="7442" max="7443" width="14.140625" style="41" bestFit="1" customWidth="1"/>
    <col min="7444" max="7675" width="9.140625" style="41"/>
    <col min="7676" max="7676" width="28.5703125" style="41" customWidth="1"/>
    <col min="7677" max="7677" width="13.42578125" style="41" customWidth="1"/>
    <col min="7678" max="7679" width="12.5703125" style="41" customWidth="1"/>
    <col min="7680" max="7680" width="14" style="41" customWidth="1"/>
    <col min="7681" max="7681" width="11.7109375" style="41" customWidth="1"/>
    <col min="7682" max="7682" width="11.5703125" style="41" customWidth="1"/>
    <col min="7683" max="7683" width="12.28515625" style="41" customWidth="1"/>
    <col min="7684" max="7684" width="13.140625" style="41" customWidth="1"/>
    <col min="7685" max="7685" width="12.5703125" style="41" customWidth="1"/>
    <col min="7686" max="7686" width="11" style="41" customWidth="1"/>
    <col min="7687" max="7687" width="13.7109375" style="41" customWidth="1"/>
    <col min="7688" max="7688" width="15.140625" style="41" customWidth="1"/>
    <col min="7689" max="7690" width="11.28515625" style="41" customWidth="1"/>
    <col min="7691" max="7691" width="10.7109375" style="41" customWidth="1"/>
    <col min="7692" max="7692" width="10.28515625" style="41" bestFit="1" customWidth="1"/>
    <col min="7693" max="7693" width="10.28515625" style="41" customWidth="1"/>
    <col min="7694" max="7694" width="9.140625" style="41" customWidth="1"/>
    <col min="7695" max="7695" width="12.7109375" style="41" customWidth="1"/>
    <col min="7696" max="7696" width="13.5703125" style="41" customWidth="1"/>
    <col min="7697" max="7697" width="13.140625" style="41" customWidth="1"/>
    <col min="7698" max="7699" width="14.140625" style="41" bestFit="1" customWidth="1"/>
    <col min="7700" max="7931" width="9.140625" style="41"/>
    <col min="7932" max="7932" width="28.5703125" style="41" customWidth="1"/>
    <col min="7933" max="7933" width="13.42578125" style="41" customWidth="1"/>
    <col min="7934" max="7935" width="12.5703125" style="41" customWidth="1"/>
    <col min="7936" max="7936" width="14" style="41" customWidth="1"/>
    <col min="7937" max="7937" width="11.7109375" style="41" customWidth="1"/>
    <col min="7938" max="7938" width="11.5703125" style="41" customWidth="1"/>
    <col min="7939" max="7939" width="12.28515625" style="41" customWidth="1"/>
    <col min="7940" max="7940" width="13.140625" style="41" customWidth="1"/>
    <col min="7941" max="7941" width="12.5703125" style="41" customWidth="1"/>
    <col min="7942" max="7942" width="11" style="41" customWidth="1"/>
    <col min="7943" max="7943" width="13.7109375" style="41" customWidth="1"/>
    <col min="7944" max="7944" width="15.140625" style="41" customWidth="1"/>
    <col min="7945" max="7946" width="11.28515625" style="41" customWidth="1"/>
    <col min="7947" max="7947" width="10.7109375" style="41" customWidth="1"/>
    <col min="7948" max="7948" width="10.28515625" style="41" bestFit="1" customWidth="1"/>
    <col min="7949" max="7949" width="10.28515625" style="41" customWidth="1"/>
    <col min="7950" max="7950" width="9.140625" style="41" customWidth="1"/>
    <col min="7951" max="7951" width="12.7109375" style="41" customWidth="1"/>
    <col min="7952" max="7952" width="13.5703125" style="41" customWidth="1"/>
    <col min="7953" max="7953" width="13.140625" style="41" customWidth="1"/>
    <col min="7954" max="7955" width="14.140625" style="41" bestFit="1" customWidth="1"/>
    <col min="7956" max="8187" width="9.140625" style="41"/>
    <col min="8188" max="8188" width="28.5703125" style="41" customWidth="1"/>
    <col min="8189" max="8189" width="13.42578125" style="41" customWidth="1"/>
    <col min="8190" max="8191" width="12.5703125" style="41" customWidth="1"/>
    <col min="8192" max="8192" width="14" style="41" customWidth="1"/>
    <col min="8193" max="8193" width="11.7109375" style="41" customWidth="1"/>
    <col min="8194" max="8194" width="11.5703125" style="41" customWidth="1"/>
    <col min="8195" max="8195" width="12.28515625" style="41" customWidth="1"/>
    <col min="8196" max="8196" width="13.140625" style="41" customWidth="1"/>
    <col min="8197" max="8197" width="12.5703125" style="41" customWidth="1"/>
    <col min="8198" max="8198" width="11" style="41" customWidth="1"/>
    <col min="8199" max="8199" width="13.7109375" style="41" customWidth="1"/>
    <col min="8200" max="8200" width="15.140625" style="41" customWidth="1"/>
    <col min="8201" max="8202" width="11.28515625" style="41" customWidth="1"/>
    <col min="8203" max="8203" width="10.7109375" style="41" customWidth="1"/>
    <col min="8204" max="8204" width="10.28515625" style="41" bestFit="1" customWidth="1"/>
    <col min="8205" max="8205" width="10.28515625" style="41" customWidth="1"/>
    <col min="8206" max="8206" width="9.140625" style="41" customWidth="1"/>
    <col min="8207" max="8207" width="12.7109375" style="41" customWidth="1"/>
    <col min="8208" max="8208" width="13.5703125" style="41" customWidth="1"/>
    <col min="8209" max="8209" width="13.140625" style="41" customWidth="1"/>
    <col min="8210" max="8211" width="14.140625" style="41" bestFit="1" customWidth="1"/>
    <col min="8212" max="8443" width="9.140625" style="41"/>
    <col min="8444" max="8444" width="28.5703125" style="41" customWidth="1"/>
    <col min="8445" max="8445" width="13.42578125" style="41" customWidth="1"/>
    <col min="8446" max="8447" width="12.5703125" style="41" customWidth="1"/>
    <col min="8448" max="8448" width="14" style="41" customWidth="1"/>
    <col min="8449" max="8449" width="11.7109375" style="41" customWidth="1"/>
    <col min="8450" max="8450" width="11.5703125" style="41" customWidth="1"/>
    <col min="8451" max="8451" width="12.28515625" style="41" customWidth="1"/>
    <col min="8452" max="8452" width="13.140625" style="41" customWidth="1"/>
    <col min="8453" max="8453" width="12.5703125" style="41" customWidth="1"/>
    <col min="8454" max="8454" width="11" style="41" customWidth="1"/>
    <col min="8455" max="8455" width="13.7109375" style="41" customWidth="1"/>
    <col min="8456" max="8456" width="15.140625" style="41" customWidth="1"/>
    <col min="8457" max="8458" width="11.28515625" style="41" customWidth="1"/>
    <col min="8459" max="8459" width="10.7109375" style="41" customWidth="1"/>
    <col min="8460" max="8460" width="10.28515625" style="41" bestFit="1" customWidth="1"/>
    <col min="8461" max="8461" width="10.28515625" style="41" customWidth="1"/>
    <col min="8462" max="8462" width="9.140625" style="41" customWidth="1"/>
    <col min="8463" max="8463" width="12.7109375" style="41" customWidth="1"/>
    <col min="8464" max="8464" width="13.5703125" style="41" customWidth="1"/>
    <col min="8465" max="8465" width="13.140625" style="41" customWidth="1"/>
    <col min="8466" max="8467" width="14.140625" style="41" bestFit="1" customWidth="1"/>
    <col min="8468" max="8699" width="9.140625" style="41"/>
    <col min="8700" max="8700" width="28.5703125" style="41" customWidth="1"/>
    <col min="8701" max="8701" width="13.42578125" style="41" customWidth="1"/>
    <col min="8702" max="8703" width="12.5703125" style="41" customWidth="1"/>
    <col min="8704" max="8704" width="14" style="41" customWidth="1"/>
    <col min="8705" max="8705" width="11.7109375" style="41" customWidth="1"/>
    <col min="8706" max="8706" width="11.5703125" style="41" customWidth="1"/>
    <col min="8707" max="8707" width="12.28515625" style="41" customWidth="1"/>
    <col min="8708" max="8708" width="13.140625" style="41" customWidth="1"/>
    <col min="8709" max="8709" width="12.5703125" style="41" customWidth="1"/>
    <col min="8710" max="8710" width="11" style="41" customWidth="1"/>
    <col min="8711" max="8711" width="13.7109375" style="41" customWidth="1"/>
    <col min="8712" max="8712" width="15.140625" style="41" customWidth="1"/>
    <col min="8713" max="8714" width="11.28515625" style="41" customWidth="1"/>
    <col min="8715" max="8715" width="10.7109375" style="41" customWidth="1"/>
    <col min="8716" max="8716" width="10.28515625" style="41" bestFit="1" customWidth="1"/>
    <col min="8717" max="8717" width="10.28515625" style="41" customWidth="1"/>
    <col min="8718" max="8718" width="9.140625" style="41" customWidth="1"/>
    <col min="8719" max="8719" width="12.7109375" style="41" customWidth="1"/>
    <col min="8720" max="8720" width="13.5703125" style="41" customWidth="1"/>
    <col min="8721" max="8721" width="13.140625" style="41" customWidth="1"/>
    <col min="8722" max="8723" width="14.140625" style="41" bestFit="1" customWidth="1"/>
    <col min="8724" max="8955" width="9.140625" style="41"/>
    <col min="8956" max="8956" width="28.5703125" style="41" customWidth="1"/>
    <col min="8957" max="8957" width="13.42578125" style="41" customWidth="1"/>
    <col min="8958" max="8959" width="12.5703125" style="41" customWidth="1"/>
    <col min="8960" max="8960" width="14" style="41" customWidth="1"/>
    <col min="8961" max="8961" width="11.7109375" style="41" customWidth="1"/>
    <col min="8962" max="8962" width="11.5703125" style="41" customWidth="1"/>
    <col min="8963" max="8963" width="12.28515625" style="41" customWidth="1"/>
    <col min="8964" max="8964" width="13.140625" style="41" customWidth="1"/>
    <col min="8965" max="8965" width="12.5703125" style="41" customWidth="1"/>
    <col min="8966" max="8966" width="11" style="41" customWidth="1"/>
    <col min="8967" max="8967" width="13.7109375" style="41" customWidth="1"/>
    <col min="8968" max="8968" width="15.140625" style="41" customWidth="1"/>
    <col min="8969" max="8970" width="11.28515625" style="41" customWidth="1"/>
    <col min="8971" max="8971" width="10.7109375" style="41" customWidth="1"/>
    <col min="8972" max="8972" width="10.28515625" style="41" bestFit="1" customWidth="1"/>
    <col min="8973" max="8973" width="10.28515625" style="41" customWidth="1"/>
    <col min="8974" max="8974" width="9.140625" style="41" customWidth="1"/>
    <col min="8975" max="8975" width="12.7109375" style="41" customWidth="1"/>
    <col min="8976" max="8976" width="13.5703125" style="41" customWidth="1"/>
    <col min="8977" max="8977" width="13.140625" style="41" customWidth="1"/>
    <col min="8978" max="8979" width="14.140625" style="41" bestFit="1" customWidth="1"/>
    <col min="8980" max="9211" width="9.140625" style="41"/>
    <col min="9212" max="9212" width="28.5703125" style="41" customWidth="1"/>
    <col min="9213" max="9213" width="13.42578125" style="41" customWidth="1"/>
    <col min="9214" max="9215" width="12.5703125" style="41" customWidth="1"/>
    <col min="9216" max="9216" width="14" style="41" customWidth="1"/>
    <col min="9217" max="9217" width="11.7109375" style="41" customWidth="1"/>
    <col min="9218" max="9218" width="11.5703125" style="41" customWidth="1"/>
    <col min="9219" max="9219" width="12.28515625" style="41" customWidth="1"/>
    <col min="9220" max="9220" width="13.140625" style="41" customWidth="1"/>
    <col min="9221" max="9221" width="12.5703125" style="41" customWidth="1"/>
    <col min="9222" max="9222" width="11" style="41" customWidth="1"/>
    <col min="9223" max="9223" width="13.7109375" style="41" customWidth="1"/>
    <col min="9224" max="9224" width="15.140625" style="41" customWidth="1"/>
    <col min="9225" max="9226" width="11.28515625" style="41" customWidth="1"/>
    <col min="9227" max="9227" width="10.7109375" style="41" customWidth="1"/>
    <col min="9228" max="9228" width="10.28515625" style="41" bestFit="1" customWidth="1"/>
    <col min="9229" max="9229" width="10.28515625" style="41" customWidth="1"/>
    <col min="9230" max="9230" width="9.140625" style="41" customWidth="1"/>
    <col min="9231" max="9231" width="12.7109375" style="41" customWidth="1"/>
    <col min="9232" max="9232" width="13.5703125" style="41" customWidth="1"/>
    <col min="9233" max="9233" width="13.140625" style="41" customWidth="1"/>
    <col min="9234" max="9235" width="14.140625" style="41" bestFit="1" customWidth="1"/>
    <col min="9236" max="9467" width="9.140625" style="41"/>
    <col min="9468" max="9468" width="28.5703125" style="41" customWidth="1"/>
    <col min="9469" max="9469" width="13.42578125" style="41" customWidth="1"/>
    <col min="9470" max="9471" width="12.5703125" style="41" customWidth="1"/>
    <col min="9472" max="9472" width="14" style="41" customWidth="1"/>
    <col min="9473" max="9473" width="11.7109375" style="41" customWidth="1"/>
    <col min="9474" max="9474" width="11.5703125" style="41" customWidth="1"/>
    <col min="9475" max="9475" width="12.28515625" style="41" customWidth="1"/>
    <col min="9476" max="9476" width="13.140625" style="41" customWidth="1"/>
    <col min="9477" max="9477" width="12.5703125" style="41" customWidth="1"/>
    <col min="9478" max="9478" width="11" style="41" customWidth="1"/>
    <col min="9479" max="9479" width="13.7109375" style="41" customWidth="1"/>
    <col min="9480" max="9480" width="15.140625" style="41" customWidth="1"/>
    <col min="9481" max="9482" width="11.28515625" style="41" customWidth="1"/>
    <col min="9483" max="9483" width="10.7109375" style="41" customWidth="1"/>
    <col min="9484" max="9484" width="10.28515625" style="41" bestFit="1" customWidth="1"/>
    <col min="9485" max="9485" width="10.28515625" style="41" customWidth="1"/>
    <col min="9486" max="9486" width="9.140625" style="41" customWidth="1"/>
    <col min="9487" max="9487" width="12.7109375" style="41" customWidth="1"/>
    <col min="9488" max="9488" width="13.5703125" style="41" customWidth="1"/>
    <col min="9489" max="9489" width="13.140625" style="41" customWidth="1"/>
    <col min="9490" max="9491" width="14.140625" style="41" bestFit="1" customWidth="1"/>
    <col min="9492" max="9723" width="9.140625" style="41"/>
    <col min="9724" max="9724" width="28.5703125" style="41" customWidth="1"/>
    <col min="9725" max="9725" width="13.42578125" style="41" customWidth="1"/>
    <col min="9726" max="9727" width="12.5703125" style="41" customWidth="1"/>
    <col min="9728" max="9728" width="14" style="41" customWidth="1"/>
    <col min="9729" max="9729" width="11.7109375" style="41" customWidth="1"/>
    <col min="9730" max="9730" width="11.5703125" style="41" customWidth="1"/>
    <col min="9731" max="9731" width="12.28515625" style="41" customWidth="1"/>
    <col min="9732" max="9732" width="13.140625" style="41" customWidth="1"/>
    <col min="9733" max="9733" width="12.5703125" style="41" customWidth="1"/>
    <col min="9734" max="9734" width="11" style="41" customWidth="1"/>
    <col min="9735" max="9735" width="13.7109375" style="41" customWidth="1"/>
    <col min="9736" max="9736" width="15.140625" style="41" customWidth="1"/>
    <col min="9737" max="9738" width="11.28515625" style="41" customWidth="1"/>
    <col min="9739" max="9739" width="10.7109375" style="41" customWidth="1"/>
    <col min="9740" max="9740" width="10.28515625" style="41" bestFit="1" customWidth="1"/>
    <col min="9741" max="9741" width="10.28515625" style="41" customWidth="1"/>
    <col min="9742" max="9742" width="9.140625" style="41" customWidth="1"/>
    <col min="9743" max="9743" width="12.7109375" style="41" customWidth="1"/>
    <col min="9744" max="9744" width="13.5703125" style="41" customWidth="1"/>
    <col min="9745" max="9745" width="13.140625" style="41" customWidth="1"/>
    <col min="9746" max="9747" width="14.140625" style="41" bestFit="1" customWidth="1"/>
    <col min="9748" max="9979" width="9.140625" style="41"/>
    <col min="9980" max="9980" width="28.5703125" style="41" customWidth="1"/>
    <col min="9981" max="9981" width="13.42578125" style="41" customWidth="1"/>
    <col min="9982" max="9983" width="12.5703125" style="41" customWidth="1"/>
    <col min="9984" max="9984" width="14" style="41" customWidth="1"/>
    <col min="9985" max="9985" width="11.7109375" style="41" customWidth="1"/>
    <col min="9986" max="9986" width="11.5703125" style="41" customWidth="1"/>
    <col min="9987" max="9987" width="12.28515625" style="41" customWidth="1"/>
    <col min="9988" max="9988" width="13.140625" style="41" customWidth="1"/>
    <col min="9989" max="9989" width="12.5703125" style="41" customWidth="1"/>
    <col min="9990" max="9990" width="11" style="41" customWidth="1"/>
    <col min="9991" max="9991" width="13.7109375" style="41" customWidth="1"/>
    <col min="9992" max="9992" width="15.140625" style="41" customWidth="1"/>
    <col min="9993" max="9994" width="11.28515625" style="41" customWidth="1"/>
    <col min="9995" max="9995" width="10.7109375" style="41" customWidth="1"/>
    <col min="9996" max="9996" width="10.28515625" style="41" bestFit="1" customWidth="1"/>
    <col min="9997" max="9997" width="10.28515625" style="41" customWidth="1"/>
    <col min="9998" max="9998" width="9.140625" style="41" customWidth="1"/>
    <col min="9999" max="9999" width="12.7109375" style="41" customWidth="1"/>
    <col min="10000" max="10000" width="13.5703125" style="41" customWidth="1"/>
    <col min="10001" max="10001" width="13.140625" style="41" customWidth="1"/>
    <col min="10002" max="10003" width="14.140625" style="41" bestFit="1" customWidth="1"/>
    <col min="10004" max="10235" width="9.140625" style="41"/>
    <col min="10236" max="10236" width="28.5703125" style="41" customWidth="1"/>
    <col min="10237" max="10237" width="13.42578125" style="41" customWidth="1"/>
    <col min="10238" max="10239" width="12.5703125" style="41" customWidth="1"/>
    <col min="10240" max="10240" width="14" style="41" customWidth="1"/>
    <col min="10241" max="10241" width="11.7109375" style="41" customWidth="1"/>
    <col min="10242" max="10242" width="11.5703125" style="41" customWidth="1"/>
    <col min="10243" max="10243" width="12.28515625" style="41" customWidth="1"/>
    <col min="10244" max="10244" width="13.140625" style="41" customWidth="1"/>
    <col min="10245" max="10245" width="12.5703125" style="41" customWidth="1"/>
    <col min="10246" max="10246" width="11" style="41" customWidth="1"/>
    <col min="10247" max="10247" width="13.7109375" style="41" customWidth="1"/>
    <col min="10248" max="10248" width="15.140625" style="41" customWidth="1"/>
    <col min="10249" max="10250" width="11.28515625" style="41" customWidth="1"/>
    <col min="10251" max="10251" width="10.7109375" style="41" customWidth="1"/>
    <col min="10252" max="10252" width="10.28515625" style="41" bestFit="1" customWidth="1"/>
    <col min="10253" max="10253" width="10.28515625" style="41" customWidth="1"/>
    <col min="10254" max="10254" width="9.140625" style="41" customWidth="1"/>
    <col min="10255" max="10255" width="12.7109375" style="41" customWidth="1"/>
    <col min="10256" max="10256" width="13.5703125" style="41" customWidth="1"/>
    <col min="10257" max="10257" width="13.140625" style="41" customWidth="1"/>
    <col min="10258" max="10259" width="14.140625" style="41" bestFit="1" customWidth="1"/>
    <col min="10260" max="10491" width="9.140625" style="41"/>
    <col min="10492" max="10492" width="28.5703125" style="41" customWidth="1"/>
    <col min="10493" max="10493" width="13.42578125" style="41" customWidth="1"/>
    <col min="10494" max="10495" width="12.5703125" style="41" customWidth="1"/>
    <col min="10496" max="10496" width="14" style="41" customWidth="1"/>
    <col min="10497" max="10497" width="11.7109375" style="41" customWidth="1"/>
    <col min="10498" max="10498" width="11.5703125" style="41" customWidth="1"/>
    <col min="10499" max="10499" width="12.28515625" style="41" customWidth="1"/>
    <col min="10500" max="10500" width="13.140625" style="41" customWidth="1"/>
    <col min="10501" max="10501" width="12.5703125" style="41" customWidth="1"/>
    <col min="10502" max="10502" width="11" style="41" customWidth="1"/>
    <col min="10503" max="10503" width="13.7109375" style="41" customWidth="1"/>
    <col min="10504" max="10504" width="15.140625" style="41" customWidth="1"/>
    <col min="10505" max="10506" width="11.28515625" style="41" customWidth="1"/>
    <col min="10507" max="10507" width="10.7109375" style="41" customWidth="1"/>
    <col min="10508" max="10508" width="10.28515625" style="41" bestFit="1" customWidth="1"/>
    <col min="10509" max="10509" width="10.28515625" style="41" customWidth="1"/>
    <col min="10510" max="10510" width="9.140625" style="41" customWidth="1"/>
    <col min="10511" max="10511" width="12.7109375" style="41" customWidth="1"/>
    <col min="10512" max="10512" width="13.5703125" style="41" customWidth="1"/>
    <col min="10513" max="10513" width="13.140625" style="41" customWidth="1"/>
    <col min="10514" max="10515" width="14.140625" style="41" bestFit="1" customWidth="1"/>
    <col min="10516" max="10747" width="9.140625" style="41"/>
    <col min="10748" max="10748" width="28.5703125" style="41" customWidth="1"/>
    <col min="10749" max="10749" width="13.42578125" style="41" customWidth="1"/>
    <col min="10750" max="10751" width="12.5703125" style="41" customWidth="1"/>
    <col min="10752" max="10752" width="14" style="41" customWidth="1"/>
    <col min="10753" max="10753" width="11.7109375" style="41" customWidth="1"/>
    <col min="10754" max="10754" width="11.5703125" style="41" customWidth="1"/>
    <col min="10755" max="10755" width="12.28515625" style="41" customWidth="1"/>
    <col min="10756" max="10756" width="13.140625" style="41" customWidth="1"/>
    <col min="10757" max="10757" width="12.5703125" style="41" customWidth="1"/>
    <col min="10758" max="10758" width="11" style="41" customWidth="1"/>
    <col min="10759" max="10759" width="13.7109375" style="41" customWidth="1"/>
    <col min="10760" max="10760" width="15.140625" style="41" customWidth="1"/>
    <col min="10761" max="10762" width="11.28515625" style="41" customWidth="1"/>
    <col min="10763" max="10763" width="10.7109375" style="41" customWidth="1"/>
    <col min="10764" max="10764" width="10.28515625" style="41" bestFit="1" customWidth="1"/>
    <col min="10765" max="10765" width="10.28515625" style="41" customWidth="1"/>
    <col min="10766" max="10766" width="9.140625" style="41" customWidth="1"/>
    <col min="10767" max="10767" width="12.7109375" style="41" customWidth="1"/>
    <col min="10768" max="10768" width="13.5703125" style="41" customWidth="1"/>
    <col min="10769" max="10769" width="13.140625" style="41" customWidth="1"/>
    <col min="10770" max="10771" width="14.140625" style="41" bestFit="1" customWidth="1"/>
    <col min="10772" max="11003" width="9.140625" style="41"/>
    <col min="11004" max="11004" width="28.5703125" style="41" customWidth="1"/>
    <col min="11005" max="11005" width="13.42578125" style="41" customWidth="1"/>
    <col min="11006" max="11007" width="12.5703125" style="41" customWidth="1"/>
    <col min="11008" max="11008" width="14" style="41" customWidth="1"/>
    <col min="11009" max="11009" width="11.7109375" style="41" customWidth="1"/>
    <col min="11010" max="11010" width="11.5703125" style="41" customWidth="1"/>
    <col min="11011" max="11011" width="12.28515625" style="41" customWidth="1"/>
    <col min="11012" max="11012" width="13.140625" style="41" customWidth="1"/>
    <col min="11013" max="11013" width="12.5703125" style="41" customWidth="1"/>
    <col min="11014" max="11014" width="11" style="41" customWidth="1"/>
    <col min="11015" max="11015" width="13.7109375" style="41" customWidth="1"/>
    <col min="11016" max="11016" width="15.140625" style="41" customWidth="1"/>
    <col min="11017" max="11018" width="11.28515625" style="41" customWidth="1"/>
    <col min="11019" max="11019" width="10.7109375" style="41" customWidth="1"/>
    <col min="11020" max="11020" width="10.28515625" style="41" bestFit="1" customWidth="1"/>
    <col min="11021" max="11021" width="10.28515625" style="41" customWidth="1"/>
    <col min="11022" max="11022" width="9.140625" style="41" customWidth="1"/>
    <col min="11023" max="11023" width="12.7109375" style="41" customWidth="1"/>
    <col min="11024" max="11024" width="13.5703125" style="41" customWidth="1"/>
    <col min="11025" max="11025" width="13.140625" style="41" customWidth="1"/>
    <col min="11026" max="11027" width="14.140625" style="41" bestFit="1" customWidth="1"/>
    <col min="11028" max="11259" width="9.140625" style="41"/>
    <col min="11260" max="11260" width="28.5703125" style="41" customWidth="1"/>
    <col min="11261" max="11261" width="13.42578125" style="41" customWidth="1"/>
    <col min="11262" max="11263" width="12.5703125" style="41" customWidth="1"/>
    <col min="11264" max="11264" width="14" style="41" customWidth="1"/>
    <col min="11265" max="11265" width="11.7109375" style="41" customWidth="1"/>
    <col min="11266" max="11266" width="11.5703125" style="41" customWidth="1"/>
    <col min="11267" max="11267" width="12.28515625" style="41" customWidth="1"/>
    <col min="11268" max="11268" width="13.140625" style="41" customWidth="1"/>
    <col min="11269" max="11269" width="12.5703125" style="41" customWidth="1"/>
    <col min="11270" max="11270" width="11" style="41" customWidth="1"/>
    <col min="11271" max="11271" width="13.7109375" style="41" customWidth="1"/>
    <col min="11272" max="11272" width="15.140625" style="41" customWidth="1"/>
    <col min="11273" max="11274" width="11.28515625" style="41" customWidth="1"/>
    <col min="11275" max="11275" width="10.7109375" style="41" customWidth="1"/>
    <col min="11276" max="11276" width="10.28515625" style="41" bestFit="1" customWidth="1"/>
    <col min="11277" max="11277" width="10.28515625" style="41" customWidth="1"/>
    <col min="11278" max="11278" width="9.140625" style="41" customWidth="1"/>
    <col min="11279" max="11279" width="12.7109375" style="41" customWidth="1"/>
    <col min="11280" max="11280" width="13.5703125" style="41" customWidth="1"/>
    <col min="11281" max="11281" width="13.140625" style="41" customWidth="1"/>
    <col min="11282" max="11283" width="14.140625" style="41" bestFit="1" customWidth="1"/>
    <col min="11284" max="11515" width="9.140625" style="41"/>
    <col min="11516" max="11516" width="28.5703125" style="41" customWidth="1"/>
    <col min="11517" max="11517" width="13.42578125" style="41" customWidth="1"/>
    <col min="11518" max="11519" width="12.5703125" style="41" customWidth="1"/>
    <col min="11520" max="11520" width="14" style="41" customWidth="1"/>
    <col min="11521" max="11521" width="11.7109375" style="41" customWidth="1"/>
    <col min="11522" max="11522" width="11.5703125" style="41" customWidth="1"/>
    <col min="11523" max="11523" width="12.28515625" style="41" customWidth="1"/>
    <col min="11524" max="11524" width="13.140625" style="41" customWidth="1"/>
    <col min="11525" max="11525" width="12.5703125" style="41" customWidth="1"/>
    <col min="11526" max="11526" width="11" style="41" customWidth="1"/>
    <col min="11527" max="11527" width="13.7109375" style="41" customWidth="1"/>
    <col min="11528" max="11528" width="15.140625" style="41" customWidth="1"/>
    <col min="11529" max="11530" width="11.28515625" style="41" customWidth="1"/>
    <col min="11531" max="11531" width="10.7109375" style="41" customWidth="1"/>
    <col min="11532" max="11532" width="10.28515625" style="41" bestFit="1" customWidth="1"/>
    <col min="11533" max="11533" width="10.28515625" style="41" customWidth="1"/>
    <col min="11534" max="11534" width="9.140625" style="41" customWidth="1"/>
    <col min="11535" max="11535" width="12.7109375" style="41" customWidth="1"/>
    <col min="11536" max="11536" width="13.5703125" style="41" customWidth="1"/>
    <col min="11537" max="11537" width="13.140625" style="41" customWidth="1"/>
    <col min="11538" max="11539" width="14.140625" style="41" bestFit="1" customWidth="1"/>
    <col min="11540" max="11771" width="9.140625" style="41"/>
    <col min="11772" max="11772" width="28.5703125" style="41" customWidth="1"/>
    <col min="11773" max="11773" width="13.42578125" style="41" customWidth="1"/>
    <col min="11774" max="11775" width="12.5703125" style="41" customWidth="1"/>
    <col min="11776" max="11776" width="14" style="41" customWidth="1"/>
    <col min="11777" max="11777" width="11.7109375" style="41" customWidth="1"/>
    <col min="11778" max="11778" width="11.5703125" style="41" customWidth="1"/>
    <col min="11779" max="11779" width="12.28515625" style="41" customWidth="1"/>
    <col min="11780" max="11780" width="13.140625" style="41" customWidth="1"/>
    <col min="11781" max="11781" width="12.5703125" style="41" customWidth="1"/>
    <col min="11782" max="11782" width="11" style="41" customWidth="1"/>
    <col min="11783" max="11783" width="13.7109375" style="41" customWidth="1"/>
    <col min="11784" max="11784" width="15.140625" style="41" customWidth="1"/>
    <col min="11785" max="11786" width="11.28515625" style="41" customWidth="1"/>
    <col min="11787" max="11787" width="10.7109375" style="41" customWidth="1"/>
    <col min="11788" max="11788" width="10.28515625" style="41" bestFit="1" customWidth="1"/>
    <col min="11789" max="11789" width="10.28515625" style="41" customWidth="1"/>
    <col min="11790" max="11790" width="9.140625" style="41" customWidth="1"/>
    <col min="11791" max="11791" width="12.7109375" style="41" customWidth="1"/>
    <col min="11792" max="11792" width="13.5703125" style="41" customWidth="1"/>
    <col min="11793" max="11793" width="13.140625" style="41" customWidth="1"/>
    <col min="11794" max="11795" width="14.140625" style="41" bestFit="1" customWidth="1"/>
    <col min="11796" max="12027" width="9.140625" style="41"/>
    <col min="12028" max="12028" width="28.5703125" style="41" customWidth="1"/>
    <col min="12029" max="12029" width="13.42578125" style="41" customWidth="1"/>
    <col min="12030" max="12031" width="12.5703125" style="41" customWidth="1"/>
    <col min="12032" max="12032" width="14" style="41" customWidth="1"/>
    <col min="12033" max="12033" width="11.7109375" style="41" customWidth="1"/>
    <col min="12034" max="12034" width="11.5703125" style="41" customWidth="1"/>
    <col min="12035" max="12035" width="12.28515625" style="41" customWidth="1"/>
    <col min="12036" max="12036" width="13.140625" style="41" customWidth="1"/>
    <col min="12037" max="12037" width="12.5703125" style="41" customWidth="1"/>
    <col min="12038" max="12038" width="11" style="41" customWidth="1"/>
    <col min="12039" max="12039" width="13.7109375" style="41" customWidth="1"/>
    <col min="12040" max="12040" width="15.140625" style="41" customWidth="1"/>
    <col min="12041" max="12042" width="11.28515625" style="41" customWidth="1"/>
    <col min="12043" max="12043" width="10.7109375" style="41" customWidth="1"/>
    <col min="12044" max="12044" width="10.28515625" style="41" bestFit="1" customWidth="1"/>
    <col min="12045" max="12045" width="10.28515625" style="41" customWidth="1"/>
    <col min="12046" max="12046" width="9.140625" style="41" customWidth="1"/>
    <col min="12047" max="12047" width="12.7109375" style="41" customWidth="1"/>
    <col min="12048" max="12048" width="13.5703125" style="41" customWidth="1"/>
    <col min="12049" max="12049" width="13.140625" style="41" customWidth="1"/>
    <col min="12050" max="12051" width="14.140625" style="41" bestFit="1" customWidth="1"/>
    <col min="12052" max="12283" width="9.140625" style="41"/>
    <col min="12284" max="12284" width="28.5703125" style="41" customWidth="1"/>
    <col min="12285" max="12285" width="13.42578125" style="41" customWidth="1"/>
    <col min="12286" max="12287" width="12.5703125" style="41" customWidth="1"/>
    <col min="12288" max="12288" width="14" style="41" customWidth="1"/>
    <col min="12289" max="12289" width="11.7109375" style="41" customWidth="1"/>
    <col min="12290" max="12290" width="11.5703125" style="41" customWidth="1"/>
    <col min="12291" max="12291" width="12.28515625" style="41" customWidth="1"/>
    <col min="12292" max="12292" width="13.140625" style="41" customWidth="1"/>
    <col min="12293" max="12293" width="12.5703125" style="41" customWidth="1"/>
    <col min="12294" max="12294" width="11" style="41" customWidth="1"/>
    <col min="12295" max="12295" width="13.7109375" style="41" customWidth="1"/>
    <col min="12296" max="12296" width="15.140625" style="41" customWidth="1"/>
    <col min="12297" max="12298" width="11.28515625" style="41" customWidth="1"/>
    <col min="12299" max="12299" width="10.7109375" style="41" customWidth="1"/>
    <col min="12300" max="12300" width="10.28515625" style="41" bestFit="1" customWidth="1"/>
    <col min="12301" max="12301" width="10.28515625" style="41" customWidth="1"/>
    <col min="12302" max="12302" width="9.140625" style="41" customWidth="1"/>
    <col min="12303" max="12303" width="12.7109375" style="41" customWidth="1"/>
    <col min="12304" max="12304" width="13.5703125" style="41" customWidth="1"/>
    <col min="12305" max="12305" width="13.140625" style="41" customWidth="1"/>
    <col min="12306" max="12307" width="14.140625" style="41" bestFit="1" customWidth="1"/>
    <col min="12308" max="12539" width="9.140625" style="41"/>
    <col min="12540" max="12540" width="28.5703125" style="41" customWidth="1"/>
    <col min="12541" max="12541" width="13.42578125" style="41" customWidth="1"/>
    <col min="12542" max="12543" width="12.5703125" style="41" customWidth="1"/>
    <col min="12544" max="12544" width="14" style="41" customWidth="1"/>
    <col min="12545" max="12545" width="11.7109375" style="41" customWidth="1"/>
    <col min="12546" max="12546" width="11.5703125" style="41" customWidth="1"/>
    <col min="12547" max="12547" width="12.28515625" style="41" customWidth="1"/>
    <col min="12548" max="12548" width="13.140625" style="41" customWidth="1"/>
    <col min="12549" max="12549" width="12.5703125" style="41" customWidth="1"/>
    <col min="12550" max="12550" width="11" style="41" customWidth="1"/>
    <col min="12551" max="12551" width="13.7109375" style="41" customWidth="1"/>
    <col min="12552" max="12552" width="15.140625" style="41" customWidth="1"/>
    <col min="12553" max="12554" width="11.28515625" style="41" customWidth="1"/>
    <col min="12555" max="12555" width="10.7109375" style="41" customWidth="1"/>
    <col min="12556" max="12556" width="10.28515625" style="41" bestFit="1" customWidth="1"/>
    <col min="12557" max="12557" width="10.28515625" style="41" customWidth="1"/>
    <col min="12558" max="12558" width="9.140625" style="41" customWidth="1"/>
    <col min="12559" max="12559" width="12.7109375" style="41" customWidth="1"/>
    <col min="12560" max="12560" width="13.5703125" style="41" customWidth="1"/>
    <col min="12561" max="12561" width="13.140625" style="41" customWidth="1"/>
    <col min="12562" max="12563" width="14.140625" style="41" bestFit="1" customWidth="1"/>
    <col min="12564" max="12795" width="9.140625" style="41"/>
    <col min="12796" max="12796" width="28.5703125" style="41" customWidth="1"/>
    <col min="12797" max="12797" width="13.42578125" style="41" customWidth="1"/>
    <col min="12798" max="12799" width="12.5703125" style="41" customWidth="1"/>
    <col min="12800" max="12800" width="14" style="41" customWidth="1"/>
    <col min="12801" max="12801" width="11.7109375" style="41" customWidth="1"/>
    <col min="12802" max="12802" width="11.5703125" style="41" customWidth="1"/>
    <col min="12803" max="12803" width="12.28515625" style="41" customWidth="1"/>
    <col min="12804" max="12804" width="13.140625" style="41" customWidth="1"/>
    <col min="12805" max="12805" width="12.5703125" style="41" customWidth="1"/>
    <col min="12806" max="12806" width="11" style="41" customWidth="1"/>
    <col min="12807" max="12807" width="13.7109375" style="41" customWidth="1"/>
    <col min="12808" max="12808" width="15.140625" style="41" customWidth="1"/>
    <col min="12809" max="12810" width="11.28515625" style="41" customWidth="1"/>
    <col min="12811" max="12811" width="10.7109375" style="41" customWidth="1"/>
    <col min="12812" max="12812" width="10.28515625" style="41" bestFit="1" customWidth="1"/>
    <col min="12813" max="12813" width="10.28515625" style="41" customWidth="1"/>
    <col min="12814" max="12814" width="9.140625" style="41" customWidth="1"/>
    <col min="12815" max="12815" width="12.7109375" style="41" customWidth="1"/>
    <col min="12816" max="12816" width="13.5703125" style="41" customWidth="1"/>
    <col min="12817" max="12817" width="13.140625" style="41" customWidth="1"/>
    <col min="12818" max="12819" width="14.140625" style="41" bestFit="1" customWidth="1"/>
    <col min="12820" max="13051" width="9.140625" style="41"/>
    <col min="13052" max="13052" width="28.5703125" style="41" customWidth="1"/>
    <col min="13053" max="13053" width="13.42578125" style="41" customWidth="1"/>
    <col min="13054" max="13055" width="12.5703125" style="41" customWidth="1"/>
    <col min="13056" max="13056" width="14" style="41" customWidth="1"/>
    <col min="13057" max="13057" width="11.7109375" style="41" customWidth="1"/>
    <col min="13058" max="13058" width="11.5703125" style="41" customWidth="1"/>
    <col min="13059" max="13059" width="12.28515625" style="41" customWidth="1"/>
    <col min="13060" max="13060" width="13.140625" style="41" customWidth="1"/>
    <col min="13061" max="13061" width="12.5703125" style="41" customWidth="1"/>
    <col min="13062" max="13062" width="11" style="41" customWidth="1"/>
    <col min="13063" max="13063" width="13.7109375" style="41" customWidth="1"/>
    <col min="13064" max="13064" width="15.140625" style="41" customWidth="1"/>
    <col min="13065" max="13066" width="11.28515625" style="41" customWidth="1"/>
    <col min="13067" max="13067" width="10.7109375" style="41" customWidth="1"/>
    <col min="13068" max="13068" width="10.28515625" style="41" bestFit="1" customWidth="1"/>
    <col min="13069" max="13069" width="10.28515625" style="41" customWidth="1"/>
    <col min="13070" max="13070" width="9.140625" style="41" customWidth="1"/>
    <col min="13071" max="13071" width="12.7109375" style="41" customWidth="1"/>
    <col min="13072" max="13072" width="13.5703125" style="41" customWidth="1"/>
    <col min="13073" max="13073" width="13.140625" style="41" customWidth="1"/>
    <col min="13074" max="13075" width="14.140625" style="41" bestFit="1" customWidth="1"/>
    <col min="13076" max="13307" width="9.140625" style="41"/>
    <col min="13308" max="13308" width="28.5703125" style="41" customWidth="1"/>
    <col min="13309" max="13309" width="13.42578125" style="41" customWidth="1"/>
    <col min="13310" max="13311" width="12.5703125" style="41" customWidth="1"/>
    <col min="13312" max="13312" width="14" style="41" customWidth="1"/>
    <col min="13313" max="13313" width="11.7109375" style="41" customWidth="1"/>
    <col min="13314" max="13314" width="11.5703125" style="41" customWidth="1"/>
    <col min="13315" max="13315" width="12.28515625" style="41" customWidth="1"/>
    <col min="13316" max="13316" width="13.140625" style="41" customWidth="1"/>
    <col min="13317" max="13317" width="12.5703125" style="41" customWidth="1"/>
    <col min="13318" max="13318" width="11" style="41" customWidth="1"/>
    <col min="13319" max="13319" width="13.7109375" style="41" customWidth="1"/>
    <col min="13320" max="13320" width="15.140625" style="41" customWidth="1"/>
    <col min="13321" max="13322" width="11.28515625" style="41" customWidth="1"/>
    <col min="13323" max="13323" width="10.7109375" style="41" customWidth="1"/>
    <col min="13324" max="13324" width="10.28515625" style="41" bestFit="1" customWidth="1"/>
    <col min="13325" max="13325" width="10.28515625" style="41" customWidth="1"/>
    <col min="13326" max="13326" width="9.140625" style="41" customWidth="1"/>
    <col min="13327" max="13327" width="12.7109375" style="41" customWidth="1"/>
    <col min="13328" max="13328" width="13.5703125" style="41" customWidth="1"/>
    <col min="13329" max="13329" width="13.140625" style="41" customWidth="1"/>
    <col min="13330" max="13331" width="14.140625" style="41" bestFit="1" customWidth="1"/>
    <col min="13332" max="13563" width="9.140625" style="41"/>
    <col min="13564" max="13564" width="28.5703125" style="41" customWidth="1"/>
    <col min="13565" max="13565" width="13.42578125" style="41" customWidth="1"/>
    <col min="13566" max="13567" width="12.5703125" style="41" customWidth="1"/>
    <col min="13568" max="13568" width="14" style="41" customWidth="1"/>
    <col min="13569" max="13569" width="11.7109375" style="41" customWidth="1"/>
    <col min="13570" max="13570" width="11.5703125" style="41" customWidth="1"/>
    <col min="13571" max="13571" width="12.28515625" style="41" customWidth="1"/>
    <col min="13572" max="13572" width="13.140625" style="41" customWidth="1"/>
    <col min="13573" max="13573" width="12.5703125" style="41" customWidth="1"/>
    <col min="13574" max="13574" width="11" style="41" customWidth="1"/>
    <col min="13575" max="13575" width="13.7109375" style="41" customWidth="1"/>
    <col min="13576" max="13576" width="15.140625" style="41" customWidth="1"/>
    <col min="13577" max="13578" width="11.28515625" style="41" customWidth="1"/>
    <col min="13579" max="13579" width="10.7109375" style="41" customWidth="1"/>
    <col min="13580" max="13580" width="10.28515625" style="41" bestFit="1" customWidth="1"/>
    <col min="13581" max="13581" width="10.28515625" style="41" customWidth="1"/>
    <col min="13582" max="13582" width="9.140625" style="41" customWidth="1"/>
    <col min="13583" max="13583" width="12.7109375" style="41" customWidth="1"/>
    <col min="13584" max="13584" width="13.5703125" style="41" customWidth="1"/>
    <col min="13585" max="13585" width="13.140625" style="41" customWidth="1"/>
    <col min="13586" max="13587" width="14.140625" style="41" bestFit="1" customWidth="1"/>
    <col min="13588" max="13819" width="9.140625" style="41"/>
    <col min="13820" max="13820" width="28.5703125" style="41" customWidth="1"/>
    <col min="13821" max="13821" width="13.42578125" style="41" customWidth="1"/>
    <col min="13822" max="13823" width="12.5703125" style="41" customWidth="1"/>
    <col min="13824" max="13824" width="14" style="41" customWidth="1"/>
    <col min="13825" max="13825" width="11.7109375" style="41" customWidth="1"/>
    <col min="13826" max="13826" width="11.5703125" style="41" customWidth="1"/>
    <col min="13827" max="13827" width="12.28515625" style="41" customWidth="1"/>
    <col min="13828" max="13828" width="13.140625" style="41" customWidth="1"/>
    <col min="13829" max="13829" width="12.5703125" style="41" customWidth="1"/>
    <col min="13830" max="13830" width="11" style="41" customWidth="1"/>
    <col min="13831" max="13831" width="13.7109375" style="41" customWidth="1"/>
    <col min="13832" max="13832" width="15.140625" style="41" customWidth="1"/>
    <col min="13833" max="13834" width="11.28515625" style="41" customWidth="1"/>
    <col min="13835" max="13835" width="10.7109375" style="41" customWidth="1"/>
    <col min="13836" max="13836" width="10.28515625" style="41" bestFit="1" customWidth="1"/>
    <col min="13837" max="13837" width="10.28515625" style="41" customWidth="1"/>
    <col min="13838" max="13838" width="9.140625" style="41" customWidth="1"/>
    <col min="13839" max="13839" width="12.7109375" style="41" customWidth="1"/>
    <col min="13840" max="13840" width="13.5703125" style="41" customWidth="1"/>
    <col min="13841" max="13841" width="13.140625" style="41" customWidth="1"/>
    <col min="13842" max="13843" width="14.140625" style="41" bestFit="1" customWidth="1"/>
    <col min="13844" max="14075" width="9.140625" style="41"/>
    <col min="14076" max="14076" width="28.5703125" style="41" customWidth="1"/>
    <col min="14077" max="14077" width="13.42578125" style="41" customWidth="1"/>
    <col min="14078" max="14079" width="12.5703125" style="41" customWidth="1"/>
    <col min="14080" max="14080" width="14" style="41" customWidth="1"/>
    <col min="14081" max="14081" width="11.7109375" style="41" customWidth="1"/>
    <col min="14082" max="14082" width="11.5703125" style="41" customWidth="1"/>
    <col min="14083" max="14083" width="12.28515625" style="41" customWidth="1"/>
    <col min="14084" max="14084" width="13.140625" style="41" customWidth="1"/>
    <col min="14085" max="14085" width="12.5703125" style="41" customWidth="1"/>
    <col min="14086" max="14086" width="11" style="41" customWidth="1"/>
    <col min="14087" max="14087" width="13.7109375" style="41" customWidth="1"/>
    <col min="14088" max="14088" width="15.140625" style="41" customWidth="1"/>
    <col min="14089" max="14090" width="11.28515625" style="41" customWidth="1"/>
    <col min="14091" max="14091" width="10.7109375" style="41" customWidth="1"/>
    <col min="14092" max="14092" width="10.28515625" style="41" bestFit="1" customWidth="1"/>
    <col min="14093" max="14093" width="10.28515625" style="41" customWidth="1"/>
    <col min="14094" max="14094" width="9.140625" style="41" customWidth="1"/>
    <col min="14095" max="14095" width="12.7109375" style="41" customWidth="1"/>
    <col min="14096" max="14096" width="13.5703125" style="41" customWidth="1"/>
    <col min="14097" max="14097" width="13.140625" style="41" customWidth="1"/>
    <col min="14098" max="14099" width="14.140625" style="41" bestFit="1" customWidth="1"/>
    <col min="14100" max="14331" width="9.140625" style="41"/>
    <col min="14332" max="14332" width="28.5703125" style="41" customWidth="1"/>
    <col min="14333" max="14333" width="13.42578125" style="41" customWidth="1"/>
    <col min="14334" max="14335" width="12.5703125" style="41" customWidth="1"/>
    <col min="14336" max="14336" width="14" style="41" customWidth="1"/>
    <col min="14337" max="14337" width="11.7109375" style="41" customWidth="1"/>
    <col min="14338" max="14338" width="11.5703125" style="41" customWidth="1"/>
    <col min="14339" max="14339" width="12.28515625" style="41" customWidth="1"/>
    <col min="14340" max="14340" width="13.140625" style="41" customWidth="1"/>
    <col min="14341" max="14341" width="12.5703125" style="41" customWidth="1"/>
    <col min="14342" max="14342" width="11" style="41" customWidth="1"/>
    <col min="14343" max="14343" width="13.7109375" style="41" customWidth="1"/>
    <col min="14344" max="14344" width="15.140625" style="41" customWidth="1"/>
    <col min="14345" max="14346" width="11.28515625" style="41" customWidth="1"/>
    <col min="14347" max="14347" width="10.7109375" style="41" customWidth="1"/>
    <col min="14348" max="14348" width="10.28515625" style="41" bestFit="1" customWidth="1"/>
    <col min="14349" max="14349" width="10.28515625" style="41" customWidth="1"/>
    <col min="14350" max="14350" width="9.140625" style="41" customWidth="1"/>
    <col min="14351" max="14351" width="12.7109375" style="41" customWidth="1"/>
    <col min="14352" max="14352" width="13.5703125" style="41" customWidth="1"/>
    <col min="14353" max="14353" width="13.140625" style="41" customWidth="1"/>
    <col min="14354" max="14355" width="14.140625" style="41" bestFit="1" customWidth="1"/>
    <col min="14356" max="14587" width="9.140625" style="41"/>
    <col min="14588" max="14588" width="28.5703125" style="41" customWidth="1"/>
    <col min="14589" max="14589" width="13.42578125" style="41" customWidth="1"/>
    <col min="14590" max="14591" width="12.5703125" style="41" customWidth="1"/>
    <col min="14592" max="14592" width="14" style="41" customWidth="1"/>
    <col min="14593" max="14593" width="11.7109375" style="41" customWidth="1"/>
    <col min="14594" max="14594" width="11.5703125" style="41" customWidth="1"/>
    <col min="14595" max="14595" width="12.28515625" style="41" customWidth="1"/>
    <col min="14596" max="14596" width="13.140625" style="41" customWidth="1"/>
    <col min="14597" max="14597" width="12.5703125" style="41" customWidth="1"/>
    <col min="14598" max="14598" width="11" style="41" customWidth="1"/>
    <col min="14599" max="14599" width="13.7109375" style="41" customWidth="1"/>
    <col min="14600" max="14600" width="15.140625" style="41" customWidth="1"/>
    <col min="14601" max="14602" width="11.28515625" style="41" customWidth="1"/>
    <col min="14603" max="14603" width="10.7109375" style="41" customWidth="1"/>
    <col min="14604" max="14604" width="10.28515625" style="41" bestFit="1" customWidth="1"/>
    <col min="14605" max="14605" width="10.28515625" style="41" customWidth="1"/>
    <col min="14606" max="14606" width="9.140625" style="41" customWidth="1"/>
    <col min="14607" max="14607" width="12.7109375" style="41" customWidth="1"/>
    <col min="14608" max="14608" width="13.5703125" style="41" customWidth="1"/>
    <col min="14609" max="14609" width="13.140625" style="41" customWidth="1"/>
    <col min="14610" max="14611" width="14.140625" style="41" bestFit="1" customWidth="1"/>
    <col min="14612" max="14843" width="9.140625" style="41"/>
    <col min="14844" max="14844" width="28.5703125" style="41" customWidth="1"/>
    <col min="14845" max="14845" width="13.42578125" style="41" customWidth="1"/>
    <col min="14846" max="14847" width="12.5703125" style="41" customWidth="1"/>
    <col min="14848" max="14848" width="14" style="41" customWidth="1"/>
    <col min="14849" max="14849" width="11.7109375" style="41" customWidth="1"/>
    <col min="14850" max="14850" width="11.5703125" style="41" customWidth="1"/>
    <col min="14851" max="14851" width="12.28515625" style="41" customWidth="1"/>
    <col min="14852" max="14852" width="13.140625" style="41" customWidth="1"/>
    <col min="14853" max="14853" width="12.5703125" style="41" customWidth="1"/>
    <col min="14854" max="14854" width="11" style="41" customWidth="1"/>
    <col min="14855" max="14855" width="13.7109375" style="41" customWidth="1"/>
    <col min="14856" max="14856" width="15.140625" style="41" customWidth="1"/>
    <col min="14857" max="14858" width="11.28515625" style="41" customWidth="1"/>
    <col min="14859" max="14859" width="10.7109375" style="41" customWidth="1"/>
    <col min="14860" max="14860" width="10.28515625" style="41" bestFit="1" customWidth="1"/>
    <col min="14861" max="14861" width="10.28515625" style="41" customWidth="1"/>
    <col min="14862" max="14862" width="9.140625" style="41" customWidth="1"/>
    <col min="14863" max="14863" width="12.7109375" style="41" customWidth="1"/>
    <col min="14864" max="14864" width="13.5703125" style="41" customWidth="1"/>
    <col min="14865" max="14865" width="13.140625" style="41" customWidth="1"/>
    <col min="14866" max="14867" width="14.140625" style="41" bestFit="1" customWidth="1"/>
    <col min="14868" max="15099" width="9.140625" style="41"/>
    <col min="15100" max="15100" width="28.5703125" style="41" customWidth="1"/>
    <col min="15101" max="15101" width="13.42578125" style="41" customWidth="1"/>
    <col min="15102" max="15103" width="12.5703125" style="41" customWidth="1"/>
    <col min="15104" max="15104" width="14" style="41" customWidth="1"/>
    <col min="15105" max="15105" width="11.7109375" style="41" customWidth="1"/>
    <col min="15106" max="15106" width="11.5703125" style="41" customWidth="1"/>
    <col min="15107" max="15107" width="12.28515625" style="41" customWidth="1"/>
    <col min="15108" max="15108" width="13.140625" style="41" customWidth="1"/>
    <col min="15109" max="15109" width="12.5703125" style="41" customWidth="1"/>
    <col min="15110" max="15110" width="11" style="41" customWidth="1"/>
    <col min="15111" max="15111" width="13.7109375" style="41" customWidth="1"/>
    <col min="15112" max="15112" width="15.140625" style="41" customWidth="1"/>
    <col min="15113" max="15114" width="11.28515625" style="41" customWidth="1"/>
    <col min="15115" max="15115" width="10.7109375" style="41" customWidth="1"/>
    <col min="15116" max="15116" width="10.28515625" style="41" bestFit="1" customWidth="1"/>
    <col min="15117" max="15117" width="10.28515625" style="41" customWidth="1"/>
    <col min="15118" max="15118" width="9.140625" style="41" customWidth="1"/>
    <col min="15119" max="15119" width="12.7109375" style="41" customWidth="1"/>
    <col min="15120" max="15120" width="13.5703125" style="41" customWidth="1"/>
    <col min="15121" max="15121" width="13.140625" style="41" customWidth="1"/>
    <col min="15122" max="15123" width="14.140625" style="41" bestFit="1" customWidth="1"/>
    <col min="15124" max="15355" width="9.140625" style="41"/>
    <col min="15356" max="15356" width="28.5703125" style="41" customWidth="1"/>
    <col min="15357" max="15357" width="13.42578125" style="41" customWidth="1"/>
    <col min="15358" max="15359" width="12.5703125" style="41" customWidth="1"/>
    <col min="15360" max="15360" width="14" style="41" customWidth="1"/>
    <col min="15361" max="15361" width="11.7109375" style="41" customWidth="1"/>
    <col min="15362" max="15362" width="11.5703125" style="41" customWidth="1"/>
    <col min="15363" max="15363" width="12.28515625" style="41" customWidth="1"/>
    <col min="15364" max="15364" width="13.140625" style="41" customWidth="1"/>
    <col min="15365" max="15365" width="12.5703125" style="41" customWidth="1"/>
    <col min="15366" max="15366" width="11" style="41" customWidth="1"/>
    <col min="15367" max="15367" width="13.7109375" style="41" customWidth="1"/>
    <col min="15368" max="15368" width="15.140625" style="41" customWidth="1"/>
    <col min="15369" max="15370" width="11.28515625" style="41" customWidth="1"/>
    <col min="15371" max="15371" width="10.7109375" style="41" customWidth="1"/>
    <col min="15372" max="15372" width="10.28515625" style="41" bestFit="1" customWidth="1"/>
    <col min="15373" max="15373" width="10.28515625" style="41" customWidth="1"/>
    <col min="15374" max="15374" width="9.140625" style="41" customWidth="1"/>
    <col min="15375" max="15375" width="12.7109375" style="41" customWidth="1"/>
    <col min="15376" max="15376" width="13.5703125" style="41" customWidth="1"/>
    <col min="15377" max="15377" width="13.140625" style="41" customWidth="1"/>
    <col min="15378" max="15379" width="14.140625" style="41" bestFit="1" customWidth="1"/>
    <col min="15380" max="15611" width="9.140625" style="41"/>
    <col min="15612" max="15612" width="28.5703125" style="41" customWidth="1"/>
    <col min="15613" max="15613" width="13.42578125" style="41" customWidth="1"/>
    <col min="15614" max="15615" width="12.5703125" style="41" customWidth="1"/>
    <col min="15616" max="15616" width="14" style="41" customWidth="1"/>
    <col min="15617" max="15617" width="11.7109375" style="41" customWidth="1"/>
    <col min="15618" max="15618" width="11.5703125" style="41" customWidth="1"/>
    <col min="15619" max="15619" width="12.28515625" style="41" customWidth="1"/>
    <col min="15620" max="15620" width="13.140625" style="41" customWidth="1"/>
    <col min="15621" max="15621" width="12.5703125" style="41" customWidth="1"/>
    <col min="15622" max="15622" width="11" style="41" customWidth="1"/>
    <col min="15623" max="15623" width="13.7109375" style="41" customWidth="1"/>
    <col min="15624" max="15624" width="15.140625" style="41" customWidth="1"/>
    <col min="15625" max="15626" width="11.28515625" style="41" customWidth="1"/>
    <col min="15627" max="15627" width="10.7109375" style="41" customWidth="1"/>
    <col min="15628" max="15628" width="10.28515625" style="41" bestFit="1" customWidth="1"/>
    <col min="15629" max="15629" width="10.28515625" style="41" customWidth="1"/>
    <col min="15630" max="15630" width="9.140625" style="41" customWidth="1"/>
    <col min="15631" max="15631" width="12.7109375" style="41" customWidth="1"/>
    <col min="15632" max="15632" width="13.5703125" style="41" customWidth="1"/>
    <col min="15633" max="15633" width="13.140625" style="41" customWidth="1"/>
    <col min="15634" max="15635" width="14.140625" style="41" bestFit="1" customWidth="1"/>
    <col min="15636" max="15867" width="9.140625" style="41"/>
    <col min="15868" max="15868" width="28.5703125" style="41" customWidth="1"/>
    <col min="15869" max="15869" width="13.42578125" style="41" customWidth="1"/>
    <col min="15870" max="15871" width="12.5703125" style="41" customWidth="1"/>
    <col min="15872" max="15872" width="14" style="41" customWidth="1"/>
    <col min="15873" max="15873" width="11.7109375" style="41" customWidth="1"/>
    <col min="15874" max="15874" width="11.5703125" style="41" customWidth="1"/>
    <col min="15875" max="15875" width="12.28515625" style="41" customWidth="1"/>
    <col min="15876" max="15876" width="13.140625" style="41" customWidth="1"/>
    <col min="15877" max="15877" width="12.5703125" style="41" customWidth="1"/>
    <col min="15878" max="15878" width="11" style="41" customWidth="1"/>
    <col min="15879" max="15879" width="13.7109375" style="41" customWidth="1"/>
    <col min="15880" max="15880" width="15.140625" style="41" customWidth="1"/>
    <col min="15881" max="15882" width="11.28515625" style="41" customWidth="1"/>
    <col min="15883" max="15883" width="10.7109375" style="41" customWidth="1"/>
    <col min="15884" max="15884" width="10.28515625" style="41" bestFit="1" customWidth="1"/>
    <col min="15885" max="15885" width="10.28515625" style="41" customWidth="1"/>
    <col min="15886" max="15886" width="9.140625" style="41" customWidth="1"/>
    <col min="15887" max="15887" width="12.7109375" style="41" customWidth="1"/>
    <col min="15888" max="15888" width="13.5703125" style="41" customWidth="1"/>
    <col min="15889" max="15889" width="13.140625" style="41" customWidth="1"/>
    <col min="15890" max="15891" width="14.140625" style="41" bestFit="1" customWidth="1"/>
    <col min="15892" max="16123" width="9.140625" style="41"/>
    <col min="16124" max="16124" width="28.5703125" style="41" customWidth="1"/>
    <col min="16125" max="16125" width="13.42578125" style="41" customWidth="1"/>
    <col min="16126" max="16127" width="12.5703125" style="41" customWidth="1"/>
    <col min="16128" max="16128" width="14" style="41" customWidth="1"/>
    <col min="16129" max="16129" width="11.7109375" style="41" customWidth="1"/>
    <col min="16130" max="16130" width="11.5703125" style="41" customWidth="1"/>
    <col min="16131" max="16131" width="12.28515625" style="41" customWidth="1"/>
    <col min="16132" max="16132" width="13.140625" style="41" customWidth="1"/>
    <col min="16133" max="16133" width="12.5703125" style="41" customWidth="1"/>
    <col min="16134" max="16134" width="11" style="41" customWidth="1"/>
    <col min="16135" max="16135" width="13.7109375" style="41" customWidth="1"/>
    <col min="16136" max="16136" width="15.140625" style="41" customWidth="1"/>
    <col min="16137" max="16138" width="11.28515625" style="41" customWidth="1"/>
    <col min="16139" max="16139" width="10.7109375" style="41" customWidth="1"/>
    <col min="16140" max="16140" width="10.28515625" style="41" bestFit="1" customWidth="1"/>
    <col min="16141" max="16141" width="10.28515625" style="41" customWidth="1"/>
    <col min="16142" max="16142" width="9.140625" style="41" customWidth="1"/>
    <col min="16143" max="16143" width="12.7109375" style="41" customWidth="1"/>
    <col min="16144" max="16144" width="13.5703125" style="41" customWidth="1"/>
    <col min="16145" max="16145" width="13.140625" style="41" customWidth="1"/>
    <col min="16146" max="16147" width="14.140625" style="41" bestFit="1" customWidth="1"/>
    <col min="16148" max="16384" width="9.140625" style="41"/>
  </cols>
  <sheetData>
    <row r="1" spans="1:17">
      <c r="A1" s="3"/>
      <c r="B1" s="3"/>
      <c r="C1" s="3"/>
      <c r="D1" s="3"/>
      <c r="E1" s="3"/>
      <c r="F1" s="3"/>
      <c r="G1" s="3"/>
      <c r="H1" s="3"/>
      <c r="I1" s="3"/>
      <c r="J1" s="3"/>
      <c r="K1" s="3"/>
      <c r="L1" s="3"/>
      <c r="M1" s="3"/>
      <c r="N1" s="3"/>
      <c r="O1" s="3"/>
      <c r="P1" s="3"/>
      <c r="Q1" s="3"/>
    </row>
    <row r="2" spans="1:17" s="5" customFormat="1" ht="36.75">
      <c r="A2" s="4"/>
      <c r="B2" s="59" t="s">
        <v>749</v>
      </c>
      <c r="C2" s="59" t="s">
        <v>751</v>
      </c>
      <c r="D2" s="59" t="s">
        <v>459</v>
      </c>
      <c r="E2" s="59" t="s">
        <v>460</v>
      </c>
      <c r="F2" s="59" t="s">
        <v>461</v>
      </c>
      <c r="G2" s="59" t="s">
        <v>522</v>
      </c>
      <c r="H2" s="59" t="s">
        <v>752</v>
      </c>
      <c r="I2" s="59" t="s">
        <v>463</v>
      </c>
      <c r="J2" s="59" t="s">
        <v>936</v>
      </c>
      <c r="K2" s="59" t="s">
        <v>66</v>
      </c>
      <c r="L2" s="59" t="s">
        <v>523</v>
      </c>
      <c r="M2" s="59" t="s">
        <v>616</v>
      </c>
      <c r="N2" s="59" t="s">
        <v>908</v>
      </c>
      <c r="O2" s="59" t="s">
        <v>631</v>
      </c>
      <c r="P2" s="59" t="s">
        <v>474</v>
      </c>
      <c r="Q2" s="60" t="s">
        <v>753</v>
      </c>
    </row>
    <row r="3" spans="1:17">
      <c r="A3" s="6" t="s">
        <v>754</v>
      </c>
      <c r="B3" s="7">
        <f>+'EEFF '!D16</f>
        <v>6422792333</v>
      </c>
      <c r="C3" s="7">
        <f>+'EEFF '!D21</f>
        <v>568302519</v>
      </c>
      <c r="D3" s="7">
        <f>+'EEFF '!D26</f>
        <v>3779848133</v>
      </c>
      <c r="E3" s="7">
        <f>+'EEFF '!D35</f>
        <v>297542504</v>
      </c>
      <c r="F3" s="7">
        <f>+'EEFF '!D47</f>
        <v>408266010</v>
      </c>
      <c r="G3" s="7">
        <f>+'EEFF '!D52</f>
        <v>709333799</v>
      </c>
      <c r="H3" s="7">
        <f>+'EEFF '!D59</f>
        <v>116609634</v>
      </c>
      <c r="I3" s="7">
        <f>-'EEFF '!G16</f>
        <v>-783138613</v>
      </c>
      <c r="J3" s="7">
        <f>-'EEFF '!G21</f>
        <v>0</v>
      </c>
      <c r="K3" s="7">
        <f>-'EEFF '!G26</f>
        <v>-2468827445</v>
      </c>
      <c r="L3" s="7">
        <f>-'EEFF '!G35</f>
        <v>0</v>
      </c>
      <c r="M3" s="7">
        <f>-PN!D37-PN!E37</f>
        <v>-4724057500</v>
      </c>
      <c r="N3" s="7">
        <f>-PN!H37-PN!J37</f>
        <v>-269492538</v>
      </c>
      <c r="O3" s="7">
        <f>-PN!K37</f>
        <v>654822</v>
      </c>
      <c r="P3" s="7">
        <f>-PN!L37</f>
        <v>-2234934841</v>
      </c>
      <c r="Q3" s="8">
        <f t="shared" ref="Q3:Q22" si="0">+SUM(B3:P3)</f>
        <v>1822898817</v>
      </c>
    </row>
    <row r="4" spans="1:17">
      <c r="A4" s="6" t="s">
        <v>909</v>
      </c>
      <c r="B4" s="9"/>
      <c r="C4" s="9"/>
      <c r="D4" s="9"/>
      <c r="E4" s="9"/>
      <c r="F4" s="9"/>
      <c r="G4" s="9"/>
      <c r="H4" s="9"/>
      <c r="I4" s="9"/>
      <c r="J4" s="9"/>
      <c r="K4" s="9"/>
      <c r="L4" s="9"/>
      <c r="M4" s="9"/>
      <c r="N4" s="9"/>
      <c r="O4" s="9">
        <f>-P4</f>
        <v>-2234934841</v>
      </c>
      <c r="P4" s="9">
        <f>-P3</f>
        <v>2234934841</v>
      </c>
      <c r="Q4" s="8">
        <f t="shared" si="0"/>
        <v>0</v>
      </c>
    </row>
    <row r="5" spans="1:17">
      <c r="A5" s="6" t="s">
        <v>755</v>
      </c>
      <c r="B5" s="9">
        <f>-O5</f>
        <v>0</v>
      </c>
      <c r="C5" s="9"/>
      <c r="D5" s="9"/>
      <c r="E5" s="9"/>
      <c r="F5" s="9"/>
      <c r="G5" s="9"/>
      <c r="H5" s="9"/>
      <c r="I5" s="9"/>
      <c r="J5" s="9"/>
      <c r="K5" s="9"/>
      <c r="L5" s="9"/>
      <c r="M5" s="9"/>
      <c r="N5" s="9"/>
      <c r="O5" s="9"/>
      <c r="P5" s="9"/>
      <c r="Q5" s="8">
        <f t="shared" si="0"/>
        <v>0</v>
      </c>
    </row>
    <row r="6" spans="1:17">
      <c r="A6" s="6" t="s">
        <v>756</v>
      </c>
      <c r="B6" s="9" t="e">
        <f>-G6-H6</f>
        <v>#REF!</v>
      </c>
      <c r="C6" s="9"/>
      <c r="D6" s="9"/>
      <c r="E6" s="9"/>
      <c r="F6" s="9"/>
      <c r="G6" s="9" t="e">
        <f>+#REF!</f>
        <v>#REF!</v>
      </c>
      <c r="H6" s="9" t="e">
        <f>+#REF!+#REF!</f>
        <v>#REF!</v>
      </c>
      <c r="I6" s="9"/>
      <c r="J6" s="9"/>
      <c r="K6" s="9"/>
      <c r="L6" s="9"/>
      <c r="M6" s="9"/>
      <c r="N6" s="9"/>
      <c r="O6" s="9"/>
      <c r="P6" s="9"/>
      <c r="Q6" s="8" t="e">
        <f t="shared" si="0"/>
        <v>#REF!</v>
      </c>
    </row>
    <row r="7" spans="1:17">
      <c r="A7" s="6" t="s">
        <v>757</v>
      </c>
      <c r="B7" s="9"/>
      <c r="C7" s="9"/>
      <c r="D7" s="9"/>
      <c r="E7" s="9"/>
      <c r="F7" s="9"/>
      <c r="G7" s="9">
        <v>0</v>
      </c>
      <c r="H7" s="9"/>
      <c r="I7" s="9"/>
      <c r="J7" s="9"/>
      <c r="K7" s="9"/>
      <c r="L7" s="9"/>
      <c r="M7" s="9"/>
      <c r="N7" s="9"/>
      <c r="O7" s="9"/>
      <c r="P7" s="9">
        <f>-G7</f>
        <v>0</v>
      </c>
      <c r="Q7" s="8">
        <f t="shared" si="0"/>
        <v>0</v>
      </c>
    </row>
    <row r="8" spans="1:17">
      <c r="A8" s="6" t="s">
        <v>941</v>
      </c>
      <c r="B8" s="9"/>
      <c r="C8" s="9"/>
      <c r="D8" s="9"/>
      <c r="E8" s="9"/>
      <c r="F8" s="9"/>
      <c r="G8" s="9">
        <v>0</v>
      </c>
      <c r="H8" s="9"/>
      <c r="I8" s="9"/>
      <c r="J8" s="9"/>
      <c r="K8" s="9"/>
      <c r="L8" s="9"/>
      <c r="M8" s="9"/>
      <c r="N8" s="9"/>
      <c r="O8" s="9"/>
      <c r="P8" s="9"/>
      <c r="Q8" s="8">
        <f t="shared" si="0"/>
        <v>0</v>
      </c>
    </row>
    <row r="9" spans="1:17">
      <c r="A9" s="6" t="s">
        <v>758</v>
      </c>
      <c r="B9" s="9">
        <f>-H9</f>
        <v>0</v>
      </c>
      <c r="C9" s="9"/>
      <c r="D9" s="9"/>
      <c r="E9" s="9"/>
      <c r="F9" s="9"/>
      <c r="G9" s="9"/>
      <c r="H9" s="9"/>
      <c r="I9" s="9"/>
      <c r="J9" s="9"/>
      <c r="K9" s="9"/>
      <c r="L9" s="9"/>
      <c r="M9" s="9"/>
      <c r="N9" s="9"/>
      <c r="O9" s="9"/>
      <c r="P9" s="9">
        <f>-G9</f>
        <v>0</v>
      </c>
      <c r="Q9" s="8">
        <f t="shared" si="0"/>
        <v>0</v>
      </c>
    </row>
    <row r="10" spans="1:17">
      <c r="A10" s="6" t="s">
        <v>759</v>
      </c>
      <c r="B10" s="9"/>
      <c r="C10" s="9"/>
      <c r="D10" s="9"/>
      <c r="E10" s="9"/>
      <c r="F10" s="9"/>
      <c r="G10" s="9"/>
      <c r="H10" s="9"/>
      <c r="I10" s="9"/>
      <c r="J10" s="9"/>
      <c r="K10" s="9"/>
      <c r="L10" s="9"/>
      <c r="M10" s="9"/>
      <c r="N10" s="9"/>
      <c r="O10" s="9"/>
      <c r="P10" s="9">
        <f>-G10</f>
        <v>0</v>
      </c>
      <c r="Q10" s="8">
        <f t="shared" si="0"/>
        <v>0</v>
      </c>
    </row>
    <row r="11" spans="1:17">
      <c r="A11" s="6" t="s">
        <v>760</v>
      </c>
      <c r="B11" s="9"/>
      <c r="C11" s="9"/>
      <c r="D11" s="9"/>
      <c r="E11" s="9"/>
      <c r="F11" s="9"/>
      <c r="G11" s="9" t="e">
        <f>+#REF!</f>
        <v>#REF!</v>
      </c>
      <c r="H11" s="9"/>
      <c r="I11" s="9"/>
      <c r="J11" s="9"/>
      <c r="K11" s="9"/>
      <c r="L11" s="9"/>
      <c r="M11" s="9"/>
      <c r="N11" s="9"/>
      <c r="O11" s="9"/>
      <c r="P11" s="9" t="e">
        <f>-G11</f>
        <v>#REF!</v>
      </c>
      <c r="Q11" s="8" t="e">
        <f t="shared" si="0"/>
        <v>#REF!</v>
      </c>
    </row>
    <row r="12" spans="1:17">
      <c r="A12" s="6" t="s">
        <v>761</v>
      </c>
      <c r="B12" s="9"/>
      <c r="C12" s="9"/>
      <c r="D12" s="9"/>
      <c r="E12" s="9"/>
      <c r="F12" s="9"/>
      <c r="G12" s="9"/>
      <c r="H12" s="9" t="e">
        <f>+#REF!+#REF!</f>
        <v>#REF!</v>
      </c>
      <c r="I12" s="9"/>
      <c r="J12" s="9"/>
      <c r="K12" s="9"/>
      <c r="L12" s="9"/>
      <c r="M12" s="9"/>
      <c r="N12" s="9"/>
      <c r="O12" s="9"/>
      <c r="P12" s="9" t="e">
        <f>-H12</f>
        <v>#REF!</v>
      </c>
      <c r="Q12" s="8" t="e">
        <f t="shared" si="0"/>
        <v>#REF!</v>
      </c>
    </row>
    <row r="13" spans="1:17">
      <c r="A13" s="6" t="s">
        <v>938</v>
      </c>
      <c r="B13" s="9"/>
      <c r="C13" s="9"/>
      <c r="D13" s="9"/>
      <c r="E13" s="9"/>
      <c r="F13" s="9"/>
      <c r="G13" s="9" t="e">
        <f>+#REF!+#REF!</f>
        <v>#REF!</v>
      </c>
      <c r="H13" s="9"/>
      <c r="I13" s="9"/>
      <c r="J13" s="9"/>
      <c r="K13" s="9"/>
      <c r="L13" s="9"/>
      <c r="M13" s="9"/>
      <c r="N13" s="9" t="e">
        <f>-G13</f>
        <v>#REF!</v>
      </c>
      <c r="O13" s="9"/>
      <c r="P13" s="9">
        <f>-H13</f>
        <v>0</v>
      </c>
      <c r="Q13" s="8" t="e">
        <f t="shared" si="0"/>
        <v>#REF!</v>
      </c>
    </row>
    <row r="14" spans="1:17">
      <c r="A14" s="6" t="s">
        <v>937</v>
      </c>
      <c r="B14" s="9">
        <f>-M14</f>
        <v>0</v>
      </c>
      <c r="C14" s="9"/>
      <c r="D14" s="9"/>
      <c r="E14" s="9"/>
      <c r="F14" s="9"/>
      <c r="G14" s="9"/>
      <c r="H14" s="9"/>
      <c r="I14" s="9"/>
      <c r="J14" s="9"/>
      <c r="K14" s="9"/>
      <c r="L14" s="9"/>
      <c r="M14" s="9">
        <f>-PN!D27+PN!D28+PN!E28</f>
        <v>0</v>
      </c>
      <c r="N14" s="9"/>
      <c r="O14" s="9"/>
      <c r="P14" s="9">
        <f>-H14</f>
        <v>0</v>
      </c>
      <c r="Q14" s="8">
        <f t="shared" si="0"/>
        <v>0</v>
      </c>
    </row>
    <row r="15" spans="1:17">
      <c r="A15" s="6" t="s">
        <v>939</v>
      </c>
      <c r="B15" s="9"/>
      <c r="C15" s="9"/>
      <c r="D15" s="9"/>
      <c r="E15" s="9"/>
      <c r="F15" s="9">
        <f>PN!J34</f>
        <v>380835197</v>
      </c>
      <c r="G15" s="9"/>
      <c r="H15" s="9"/>
      <c r="I15" s="9"/>
      <c r="J15" s="9"/>
      <c r="K15" s="9"/>
      <c r="L15" s="9"/>
      <c r="M15" s="9"/>
      <c r="N15" s="9">
        <f>-F15</f>
        <v>-380835197</v>
      </c>
      <c r="O15" s="9"/>
      <c r="P15" s="9">
        <v>0</v>
      </c>
      <c r="Q15" s="8">
        <f t="shared" si="0"/>
        <v>0</v>
      </c>
    </row>
    <row r="16" spans="1:17">
      <c r="A16" s="6" t="s">
        <v>940</v>
      </c>
      <c r="B16" s="9">
        <f>-F16</f>
        <v>-3222600</v>
      </c>
      <c r="C16" s="9"/>
      <c r="D16" s="9"/>
      <c r="E16" s="9"/>
      <c r="F16" s="9">
        <f>+'EEFF '!C50-+'EEFF '!D50</f>
        <v>3222600</v>
      </c>
      <c r="G16" s="9"/>
      <c r="H16" s="9"/>
      <c r="I16" s="9"/>
      <c r="J16" s="9"/>
      <c r="K16" s="9"/>
      <c r="L16" s="9"/>
      <c r="M16" s="9"/>
      <c r="N16" s="9"/>
      <c r="O16" s="9"/>
      <c r="P16" s="9">
        <v>0</v>
      </c>
      <c r="Q16" s="8">
        <f t="shared" si="0"/>
        <v>0</v>
      </c>
    </row>
    <row r="17" spans="1:17">
      <c r="A17" s="6" t="s">
        <v>538</v>
      </c>
      <c r="B17" s="9"/>
      <c r="C17" s="9">
        <f>+EERR!C68+EERR!C71</f>
        <v>711630755</v>
      </c>
      <c r="D17" s="9"/>
      <c r="E17" s="9"/>
      <c r="F17" s="9"/>
      <c r="G17" s="9"/>
      <c r="H17" s="9"/>
      <c r="I17" s="9"/>
      <c r="J17" s="9"/>
      <c r="K17" s="9"/>
      <c r="L17" s="9"/>
      <c r="M17" s="9"/>
      <c r="N17" s="9"/>
      <c r="O17" s="9"/>
      <c r="P17" s="9">
        <f>-C17-F17</f>
        <v>-711630755</v>
      </c>
      <c r="Q17" s="8">
        <f t="shared" si="0"/>
        <v>0</v>
      </c>
    </row>
    <row r="18" spans="1:17">
      <c r="A18" s="6" t="s">
        <v>942</v>
      </c>
      <c r="B18" s="10"/>
      <c r="C18" s="10"/>
      <c r="D18" s="11"/>
      <c r="E18" s="11"/>
      <c r="F18" s="13"/>
      <c r="G18" s="11"/>
      <c r="H18" s="11"/>
      <c r="I18" s="11"/>
      <c r="J18" s="11"/>
      <c r="K18" s="12"/>
      <c r="L18" s="12"/>
      <c r="M18" s="11"/>
      <c r="N18" s="11"/>
      <c r="O18" s="11"/>
      <c r="P18" s="10">
        <f>-K18</f>
        <v>0</v>
      </c>
      <c r="Q18" s="8">
        <f t="shared" si="0"/>
        <v>0</v>
      </c>
    </row>
    <row r="19" spans="1:17">
      <c r="A19" s="6" t="s">
        <v>949</v>
      </c>
      <c r="B19" s="10"/>
      <c r="C19" s="10"/>
      <c r="D19" s="11"/>
      <c r="E19" s="11"/>
      <c r="F19" s="13"/>
      <c r="G19" s="11"/>
      <c r="H19" s="11"/>
      <c r="I19" s="11"/>
      <c r="J19" s="11"/>
      <c r="K19" s="12"/>
      <c r="L19" s="12"/>
      <c r="M19" s="11"/>
      <c r="N19" s="11"/>
      <c r="O19" s="11"/>
      <c r="P19" s="10">
        <f>-K19</f>
        <v>0</v>
      </c>
      <c r="Q19" s="8">
        <f t="shared" si="0"/>
        <v>0</v>
      </c>
    </row>
    <row r="20" spans="1:17">
      <c r="A20" s="6"/>
      <c r="B20" s="11"/>
      <c r="C20" s="11"/>
      <c r="D20" s="11"/>
      <c r="E20" s="11"/>
      <c r="F20" s="11"/>
      <c r="G20" s="11"/>
      <c r="H20" s="11"/>
      <c r="I20" s="11"/>
      <c r="J20" s="11"/>
      <c r="K20" s="11"/>
      <c r="L20" s="11"/>
      <c r="M20" s="11"/>
      <c r="N20" s="11"/>
      <c r="O20" s="11"/>
      <c r="P20" s="11"/>
      <c r="Q20" s="8">
        <f t="shared" si="0"/>
        <v>0</v>
      </c>
    </row>
    <row r="21" spans="1:17">
      <c r="A21" s="14" t="s">
        <v>762</v>
      </c>
      <c r="B21" s="11"/>
      <c r="C21" s="11"/>
      <c r="D21" s="11"/>
      <c r="E21" s="11"/>
      <c r="F21" s="11"/>
      <c r="G21" s="11"/>
      <c r="H21" s="11"/>
      <c r="I21" s="11"/>
      <c r="J21" s="11"/>
      <c r="K21" s="11"/>
      <c r="L21" s="11"/>
      <c r="M21" s="11"/>
      <c r="N21" s="11"/>
      <c r="O21" s="11"/>
      <c r="P21" s="11"/>
      <c r="Q21" s="8">
        <f t="shared" si="0"/>
        <v>0</v>
      </c>
    </row>
    <row r="22" spans="1:17">
      <c r="A22" s="6" t="s">
        <v>751</v>
      </c>
      <c r="B22" s="125">
        <f>-C22</f>
        <v>2421961104</v>
      </c>
      <c r="C22" s="124">
        <v>-2421961104</v>
      </c>
      <c r="D22" s="11"/>
      <c r="E22" s="11"/>
      <c r="F22" s="11"/>
      <c r="G22" s="11"/>
      <c r="H22" s="11"/>
      <c r="I22" s="11"/>
      <c r="J22" s="11"/>
      <c r="K22" s="11"/>
      <c r="L22" s="11"/>
      <c r="M22" s="11"/>
      <c r="N22" s="11"/>
      <c r="O22" s="11"/>
      <c r="P22" s="11"/>
      <c r="Q22" s="8">
        <f t="shared" si="0"/>
        <v>0</v>
      </c>
    </row>
    <row r="23" spans="1:17">
      <c r="A23" s="6" t="s">
        <v>459</v>
      </c>
      <c r="B23" s="10">
        <f>-D23</f>
        <v>-4954131</v>
      </c>
      <c r="C23" s="10"/>
      <c r="D23" s="12">
        <v>4954131</v>
      </c>
      <c r="E23" s="12"/>
      <c r="F23" s="12"/>
      <c r="G23" s="12"/>
      <c r="H23" s="12"/>
      <c r="I23" s="12"/>
      <c r="J23" s="11"/>
      <c r="K23" s="11"/>
      <c r="L23" s="11"/>
      <c r="M23" s="11"/>
      <c r="N23" s="11"/>
      <c r="O23" s="11"/>
      <c r="P23" s="11"/>
      <c r="Q23" s="8">
        <f t="shared" ref="Q23:Q33" si="1">+SUM(B23:P23)</f>
        <v>0</v>
      </c>
    </row>
    <row r="24" spans="1:17">
      <c r="A24" s="6" t="s">
        <v>458</v>
      </c>
      <c r="B24" s="10">
        <f>-E24</f>
        <v>341247591</v>
      </c>
      <c r="C24" s="10"/>
      <c r="D24" s="12"/>
      <c r="E24" s="12">
        <v>-341247591</v>
      </c>
      <c r="F24" s="12"/>
      <c r="G24" s="12"/>
      <c r="H24" s="12"/>
      <c r="I24" s="12"/>
      <c r="J24" s="11"/>
      <c r="K24" s="11"/>
      <c r="L24" s="11"/>
      <c r="M24" s="11"/>
      <c r="N24" s="11"/>
      <c r="O24" s="11"/>
      <c r="P24" s="11"/>
      <c r="Q24" s="8">
        <f t="shared" si="1"/>
        <v>0</v>
      </c>
    </row>
    <row r="25" spans="1:17">
      <c r="A25" s="6" t="s">
        <v>461</v>
      </c>
      <c r="B25" s="10">
        <f>-F25</f>
        <v>0</v>
      </c>
      <c r="C25" s="10"/>
      <c r="D25" s="12"/>
      <c r="E25" s="12"/>
      <c r="F25" s="12"/>
      <c r="G25" s="12"/>
      <c r="H25" s="12"/>
      <c r="I25" s="12"/>
      <c r="J25" s="11"/>
      <c r="K25" s="11"/>
      <c r="L25" s="11"/>
      <c r="M25" s="11"/>
      <c r="N25" s="11"/>
      <c r="O25" s="11"/>
      <c r="P25" s="11"/>
      <c r="Q25" s="8">
        <f t="shared" si="1"/>
        <v>0</v>
      </c>
    </row>
    <row r="26" spans="1:17">
      <c r="A26" s="6" t="s">
        <v>463</v>
      </c>
      <c r="B26" s="10">
        <f>-I26</f>
        <v>-1668217533</v>
      </c>
      <c r="C26" s="10"/>
      <c r="D26" s="12"/>
      <c r="E26" s="12"/>
      <c r="F26" s="12"/>
      <c r="G26" s="12"/>
      <c r="H26" s="12"/>
      <c r="I26" s="12">
        <v>1668217533</v>
      </c>
      <c r="J26" s="11"/>
      <c r="K26" s="11"/>
      <c r="L26" s="11"/>
      <c r="M26" s="11"/>
      <c r="N26" s="11"/>
      <c r="O26" s="11"/>
      <c r="P26" s="11"/>
      <c r="Q26" s="8">
        <f t="shared" si="1"/>
        <v>0</v>
      </c>
    </row>
    <row r="27" spans="1:17">
      <c r="A27" s="6" t="s">
        <v>454</v>
      </c>
      <c r="B27" s="10">
        <f>-J27</f>
        <v>1218110856</v>
      </c>
      <c r="C27" s="10"/>
      <c r="D27" s="12"/>
      <c r="E27" s="12"/>
      <c r="F27" s="12"/>
      <c r="G27" s="12"/>
      <c r="H27" s="12"/>
      <c r="I27" s="12"/>
      <c r="J27" s="124">
        <v>-1218110856</v>
      </c>
      <c r="K27" s="11"/>
      <c r="L27" s="11"/>
      <c r="M27" s="11"/>
      <c r="N27" s="11"/>
      <c r="O27" s="11"/>
      <c r="P27" s="11"/>
      <c r="Q27" s="8">
        <f t="shared" si="1"/>
        <v>0</v>
      </c>
    </row>
    <row r="28" spans="1:17">
      <c r="A28" s="6" t="s">
        <v>66</v>
      </c>
      <c r="B28" s="10">
        <f>-K28</f>
        <v>-468100356</v>
      </c>
      <c r="C28" s="10"/>
      <c r="D28" s="11"/>
      <c r="E28" s="11"/>
      <c r="F28" s="11"/>
      <c r="G28" s="11"/>
      <c r="H28" s="11"/>
      <c r="I28" s="11"/>
      <c r="J28" s="12"/>
      <c r="K28" s="124">
        <v>468100356</v>
      </c>
      <c r="L28" s="11"/>
      <c r="M28" s="11"/>
      <c r="N28" s="11"/>
      <c r="O28" s="11"/>
      <c r="P28" s="11"/>
      <c r="Q28" s="8">
        <f t="shared" si="1"/>
        <v>0</v>
      </c>
    </row>
    <row r="29" spans="1:17">
      <c r="A29" s="6" t="s">
        <v>523</v>
      </c>
      <c r="B29" s="10">
        <f>-L29</f>
        <v>-2625590</v>
      </c>
      <c r="C29" s="10"/>
      <c r="D29" s="11"/>
      <c r="E29" s="11"/>
      <c r="F29" s="11"/>
      <c r="G29" s="11"/>
      <c r="H29" s="11"/>
      <c r="I29" s="11"/>
      <c r="J29" s="11"/>
      <c r="K29" s="12"/>
      <c r="L29" s="12">
        <v>2625590</v>
      </c>
      <c r="M29" s="11"/>
      <c r="N29" s="11"/>
      <c r="O29" s="11"/>
      <c r="P29" s="11"/>
      <c r="Q29" s="8">
        <f t="shared" si="1"/>
        <v>0</v>
      </c>
    </row>
    <row r="30" spans="1:17">
      <c r="A30" s="6" t="s">
        <v>763</v>
      </c>
      <c r="B30" s="12">
        <f>-P30</f>
        <v>-5255243627</v>
      </c>
      <c r="C30" s="12"/>
      <c r="D30" s="12"/>
      <c r="E30" s="12"/>
      <c r="F30" s="12"/>
      <c r="G30" s="12"/>
      <c r="H30" s="12"/>
      <c r="I30" s="12"/>
      <c r="J30" s="12"/>
      <c r="K30" s="12"/>
      <c r="L30" s="12"/>
      <c r="M30" s="12"/>
      <c r="N30" s="12"/>
      <c r="O30" s="12"/>
      <c r="P30" s="12">
        <v>5255243627</v>
      </c>
      <c r="Q30" s="8">
        <f t="shared" si="1"/>
        <v>0</v>
      </c>
    </row>
    <row r="31" spans="1:17">
      <c r="A31" s="15"/>
      <c r="B31" s="16"/>
      <c r="C31" s="16"/>
      <c r="D31" s="16"/>
      <c r="E31" s="16"/>
      <c r="F31" s="16"/>
      <c r="G31" s="16"/>
      <c r="H31" s="16"/>
      <c r="I31" s="16"/>
      <c r="J31" s="16"/>
      <c r="K31" s="16"/>
      <c r="L31" s="16"/>
      <c r="M31" s="16"/>
      <c r="N31" s="16"/>
      <c r="O31" s="16"/>
      <c r="P31" s="16"/>
      <c r="Q31" s="8">
        <f t="shared" si="1"/>
        <v>0</v>
      </c>
    </row>
    <row r="32" spans="1:17">
      <c r="A32" s="17" t="s">
        <v>764</v>
      </c>
      <c r="B32" s="18" t="e">
        <f t="shared" ref="B32:P32" si="2">+SUM(B3:B31)</f>
        <v>#REF!</v>
      </c>
      <c r="C32" s="18">
        <f t="shared" si="2"/>
        <v>-1142027830</v>
      </c>
      <c r="D32" s="18">
        <f t="shared" si="2"/>
        <v>3784802264</v>
      </c>
      <c r="E32" s="18">
        <f t="shared" si="2"/>
        <v>-43705087</v>
      </c>
      <c r="F32" s="18">
        <f t="shared" si="2"/>
        <v>792323807</v>
      </c>
      <c r="G32" s="18" t="e">
        <f t="shared" si="2"/>
        <v>#REF!</v>
      </c>
      <c r="H32" s="18" t="e">
        <f t="shared" si="2"/>
        <v>#REF!</v>
      </c>
      <c r="I32" s="18">
        <f t="shared" si="2"/>
        <v>885078920</v>
      </c>
      <c r="J32" s="18">
        <f t="shared" si="2"/>
        <v>-1218110856</v>
      </c>
      <c r="K32" s="18">
        <f t="shared" si="2"/>
        <v>-2000727089</v>
      </c>
      <c r="L32" s="18">
        <f t="shared" si="2"/>
        <v>2625590</v>
      </c>
      <c r="M32" s="18">
        <f t="shared" si="2"/>
        <v>-4724057500</v>
      </c>
      <c r="N32" s="18" t="e">
        <f t="shared" si="2"/>
        <v>#REF!</v>
      </c>
      <c r="O32" s="18">
        <f t="shared" si="2"/>
        <v>-2234280019</v>
      </c>
      <c r="P32" s="18" t="e">
        <f t="shared" si="2"/>
        <v>#REF!</v>
      </c>
      <c r="Q32" s="19" t="e">
        <f t="shared" si="1"/>
        <v>#REF!</v>
      </c>
    </row>
    <row r="33" spans="1:17">
      <c r="A33" s="15" t="s">
        <v>765</v>
      </c>
      <c r="B33" s="20">
        <f>+'EEFF '!C16</f>
        <v>23283017936</v>
      </c>
      <c r="C33" s="20">
        <f>+'EEFF '!C21</f>
        <v>13980346598</v>
      </c>
      <c r="D33" s="20">
        <f>+'EEFF '!C26</f>
        <v>26928739236</v>
      </c>
      <c r="E33" s="20">
        <f>+'EEFF '!C35</f>
        <v>652090269</v>
      </c>
      <c r="F33" s="20">
        <f>+'EEFF '!C47</f>
        <v>791941441</v>
      </c>
      <c r="G33" s="20">
        <f>+'EEFF '!C52</f>
        <v>427144487</v>
      </c>
      <c r="H33" s="20">
        <f>+'EEFF '!C59</f>
        <v>80449443</v>
      </c>
      <c r="I33" s="20">
        <f>-'EEFF '!F16</f>
        <v>-14897602108</v>
      </c>
      <c r="J33" s="20">
        <f>-'EEFF '!F21</f>
        <v>-37062353559</v>
      </c>
      <c r="K33" s="20">
        <f>-'EEFF '!F26</f>
        <v>-3496455294</v>
      </c>
      <c r="L33" s="20">
        <f>-'EEFF '!F35</f>
        <v>0</v>
      </c>
      <c r="M33" s="20">
        <f>-PN!D36-PN!E36</f>
        <v>-4724057500</v>
      </c>
      <c r="N33" s="20">
        <f>-PN!H36-PN!J36</f>
        <v>-647138862</v>
      </c>
      <c r="O33" s="20">
        <f>-PN!K36</f>
        <v>-974700282</v>
      </c>
      <c r="P33" s="20">
        <f>-PN!L36</f>
        <v>-3719625238</v>
      </c>
      <c r="Q33" s="21">
        <f t="shared" si="1"/>
        <v>621796567</v>
      </c>
    </row>
    <row r="34" spans="1:17">
      <c r="A34" s="6" t="s">
        <v>766</v>
      </c>
      <c r="B34" s="22" t="e">
        <f>+B32-B33</f>
        <v>#REF!</v>
      </c>
      <c r="C34" s="22">
        <f>+C32-C33</f>
        <v>-15122374428</v>
      </c>
      <c r="D34" s="22">
        <f>+D32-D33</f>
        <v>-23143936972</v>
      </c>
      <c r="E34" s="22">
        <f>+E32-E33</f>
        <v>-695795356</v>
      </c>
      <c r="F34" s="22">
        <f>+F32-F33</f>
        <v>382366</v>
      </c>
      <c r="G34" s="22" t="e">
        <f>+G32+-G33</f>
        <v>#REF!</v>
      </c>
      <c r="H34" s="22" t="e">
        <f t="shared" ref="H34:Q34" si="3">+H32-H33</f>
        <v>#REF!</v>
      </c>
      <c r="I34" s="22">
        <f t="shared" si="3"/>
        <v>15782681028</v>
      </c>
      <c r="J34" s="22">
        <f t="shared" si="3"/>
        <v>35844242703</v>
      </c>
      <c r="K34" s="22">
        <f t="shared" si="3"/>
        <v>1495728205</v>
      </c>
      <c r="L34" s="22">
        <f t="shared" si="3"/>
        <v>2625590</v>
      </c>
      <c r="M34" s="22">
        <f t="shared" si="3"/>
        <v>0</v>
      </c>
      <c r="N34" s="22" t="e">
        <f t="shared" si="3"/>
        <v>#REF!</v>
      </c>
      <c r="O34" s="22">
        <f t="shared" si="3"/>
        <v>-1259579737</v>
      </c>
      <c r="P34" s="22" t="e">
        <f t="shared" si="3"/>
        <v>#REF!</v>
      </c>
      <c r="Q34" s="22" t="e">
        <f t="shared" si="3"/>
        <v>#REF!</v>
      </c>
    </row>
    <row r="36" spans="1:17">
      <c r="P36" s="23"/>
    </row>
    <row r="38" spans="1:17" hidden="1"/>
    <row r="39" spans="1:17" hidden="1">
      <c r="K39" s="23"/>
      <c r="L39" s="23"/>
    </row>
    <row r="40" spans="1:17" ht="16.5" hidden="1">
      <c r="A40" s="892" t="s">
        <v>767</v>
      </c>
      <c r="B40" s="892"/>
      <c r="C40" s="24"/>
      <c r="D40" s="24"/>
      <c r="E40" s="25">
        <f>+E41-E42</f>
        <v>18493290.208000001</v>
      </c>
      <c r="F40" s="24"/>
      <c r="K40" s="26"/>
      <c r="L40" s="26"/>
    </row>
    <row r="41" spans="1:17" hidden="1">
      <c r="A41" s="27" t="s">
        <v>768</v>
      </c>
      <c r="B41" s="28">
        <v>23924200</v>
      </c>
      <c r="C41" s="24" t="s">
        <v>769</v>
      </c>
      <c r="D41" s="24"/>
      <c r="E41" s="29">
        <f>+[67]ESP!$T$25</f>
        <v>19993760.208000001</v>
      </c>
      <c r="F41" s="24"/>
      <c r="K41" s="26"/>
      <c r="L41" s="26"/>
    </row>
    <row r="42" spans="1:17" hidden="1">
      <c r="A42" s="30" t="s">
        <v>770</v>
      </c>
      <c r="B42" s="31">
        <f>+[67]ESP!$Q$26</f>
        <v>-313256</v>
      </c>
      <c r="C42" s="24" t="s">
        <v>771</v>
      </c>
      <c r="D42" s="25"/>
      <c r="E42" s="32">
        <f>+[67]ESP!$T$26</f>
        <v>1500470</v>
      </c>
      <c r="F42" s="24"/>
      <c r="K42" s="26"/>
      <c r="L42" s="26"/>
    </row>
    <row r="43" spans="1:17" hidden="1">
      <c r="A43" s="30" t="s">
        <v>772</v>
      </c>
      <c r="B43" s="33">
        <v>21494230.208000001</v>
      </c>
      <c r="C43" s="24"/>
      <c r="D43" s="24"/>
      <c r="E43" s="25">
        <f>+B43</f>
        <v>21494230.208000001</v>
      </c>
      <c r="F43" s="24"/>
      <c r="G43" s="34"/>
      <c r="H43" s="34"/>
      <c r="I43" s="34"/>
      <c r="J43" s="26"/>
      <c r="M43" s="34"/>
      <c r="N43" s="34"/>
    </row>
    <row r="44" spans="1:17" hidden="1">
      <c r="A44" s="30" t="s">
        <v>773</v>
      </c>
      <c r="B44" s="28">
        <v>-18005636.978</v>
      </c>
      <c r="C44" s="24" t="s">
        <v>771</v>
      </c>
      <c r="D44" s="24"/>
      <c r="E44" s="24"/>
      <c r="F44" s="24"/>
      <c r="G44" s="34"/>
      <c r="H44" s="34"/>
      <c r="I44" s="34"/>
    </row>
    <row r="45" spans="1:17" hidden="1">
      <c r="A45" s="24"/>
      <c r="B45" s="25">
        <f>+SUM(B41:B44)</f>
        <v>27099537.230000004</v>
      </c>
      <c r="C45" s="24"/>
      <c r="D45" s="24"/>
      <c r="E45" s="24"/>
      <c r="F45" s="24"/>
    </row>
    <row r="46" spans="1:17" hidden="1">
      <c r="A46" s="24" t="s">
        <v>774</v>
      </c>
      <c r="B46" s="25">
        <f>+[66]NOTAS!C184</f>
        <v>-272128</v>
      </c>
      <c r="C46" s="24"/>
      <c r="D46" s="25" t="e">
        <f>+B41-#REF!</f>
        <v>#REF!</v>
      </c>
      <c r="E46" s="24"/>
      <c r="F46" s="24"/>
    </row>
    <row r="47" spans="1:17" hidden="1">
      <c r="A47" s="24"/>
      <c r="B47" s="25">
        <f>+B45+B46</f>
        <v>26827409.230000004</v>
      </c>
      <c r="C47" s="24"/>
      <c r="D47" s="24"/>
      <c r="E47" s="24"/>
      <c r="F47" s="24"/>
    </row>
    <row r="48" spans="1:17" hidden="1">
      <c r="A48" s="24"/>
      <c r="B48" s="24"/>
      <c r="C48" s="24"/>
      <c r="D48" s="24"/>
      <c r="E48" s="24"/>
      <c r="F48" s="24"/>
    </row>
    <row r="49" spans="1:7" hidden="1">
      <c r="A49" s="24"/>
      <c r="B49" s="25">
        <f>+F3</f>
        <v>408266010</v>
      </c>
      <c r="C49" s="24"/>
      <c r="D49" s="24"/>
      <c r="E49" s="24"/>
      <c r="F49" s="24"/>
    </row>
    <row r="50" spans="1:7" hidden="1">
      <c r="A50" s="25"/>
      <c r="B50" s="25">
        <f>+B41</f>
        <v>23924200</v>
      </c>
      <c r="C50" s="24"/>
      <c r="D50" s="24"/>
      <c r="E50" s="24"/>
      <c r="F50" s="24"/>
    </row>
    <row r="51" spans="1:7" hidden="1">
      <c r="A51" s="24"/>
      <c r="B51" s="25">
        <f>+B42</f>
        <v>-313256</v>
      </c>
      <c r="C51" s="24"/>
      <c r="D51" s="24"/>
      <c r="E51" s="24"/>
      <c r="F51" s="24"/>
    </row>
    <row r="52" spans="1:7" hidden="1">
      <c r="A52" s="24"/>
      <c r="B52" s="25">
        <f>+B43</f>
        <v>21494230.208000001</v>
      </c>
      <c r="C52" s="24"/>
      <c r="D52" s="24"/>
      <c r="E52" s="24"/>
      <c r="F52" s="24"/>
    </row>
    <row r="53" spans="1:7" hidden="1">
      <c r="A53" s="24"/>
      <c r="B53" s="25">
        <f>+B44</f>
        <v>-18005636.978</v>
      </c>
      <c r="C53" s="24"/>
      <c r="D53" s="24"/>
      <c r="E53" s="24"/>
      <c r="F53" s="24"/>
    </row>
    <row r="54" spans="1:7" hidden="1">
      <c r="B54" s="35">
        <f>+[66]NOTAS!C184</f>
        <v>-272128</v>
      </c>
    </row>
    <row r="55" spans="1:7" hidden="1"/>
    <row r="56" spans="1:7" hidden="1"/>
    <row r="57" spans="1:7" hidden="1"/>
    <row r="58" spans="1:7" hidden="1"/>
    <row r="59" spans="1:7" hidden="1"/>
    <row r="60" spans="1:7" hidden="1"/>
    <row r="61" spans="1:7" hidden="1"/>
    <row r="62" spans="1:7" ht="15.75">
      <c r="A62" s="36"/>
      <c r="B62" s="36"/>
      <c r="C62" s="37"/>
      <c r="D62" s="36"/>
      <c r="E62" s="36"/>
      <c r="F62" s="36"/>
      <c r="G62" s="36"/>
    </row>
    <row r="63" spans="1:7">
      <c r="A63" s="36"/>
      <c r="B63" s="36"/>
      <c r="C63" s="38"/>
      <c r="D63" s="36"/>
      <c r="E63" s="36"/>
      <c r="F63" s="36"/>
      <c r="G63" s="36"/>
    </row>
    <row r="64" spans="1:7">
      <c r="A64" s="39"/>
      <c r="B64" s="40"/>
      <c r="C64" s="36"/>
      <c r="D64" s="36"/>
      <c r="E64" s="36"/>
      <c r="F64" s="36"/>
      <c r="G64" s="36"/>
    </row>
    <row r="66" spans="1:7">
      <c r="A66" s="36"/>
      <c r="B66" s="36"/>
      <c r="C66" s="36"/>
      <c r="D66" s="38"/>
      <c r="E66" s="36"/>
      <c r="F66" s="38"/>
      <c r="G66" s="36"/>
    </row>
    <row r="67" spans="1:7">
      <c r="A67" s="38"/>
      <c r="B67" s="38"/>
      <c r="C67" s="38"/>
      <c r="D67" s="38"/>
      <c r="E67" s="38"/>
      <c r="F67" s="38"/>
      <c r="G67" s="38"/>
    </row>
  </sheetData>
  <mergeCells count="1">
    <mergeCell ref="A40:B4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43"/>
  <sheetViews>
    <sheetView showGridLines="0" view="pageBreakPreview" zoomScale="90" zoomScaleNormal="90" zoomScaleSheetLayoutView="90" workbookViewId="0">
      <selection activeCell="C23" sqref="C23"/>
    </sheetView>
  </sheetViews>
  <sheetFormatPr baseColWidth="10" defaultColWidth="11.42578125" defaultRowHeight="14.25"/>
  <cols>
    <col min="1" max="1" width="0.85546875" style="140" customWidth="1"/>
    <col min="2" max="2" width="61.42578125" style="265" customWidth="1"/>
    <col min="3" max="3" width="27.7109375" style="271" customWidth="1"/>
    <col min="4" max="4" width="25" style="265" customWidth="1"/>
    <col min="5" max="5" width="2.85546875" style="140" customWidth="1"/>
    <col min="6" max="6" width="16.42578125" style="140" customWidth="1"/>
    <col min="7" max="7" width="18.7109375" style="140" bestFit="1" customWidth="1"/>
    <col min="8" max="16384" width="11.42578125" style="140"/>
  </cols>
  <sheetData>
    <row r="4" spans="2:7" ht="15">
      <c r="B4" s="893"/>
      <c r="C4" s="893"/>
      <c r="D4" s="893"/>
      <c r="E4" s="263"/>
      <c r="F4" s="263"/>
    </row>
    <row r="5" spans="2:7" ht="15">
      <c r="B5" s="893"/>
      <c r="C5" s="893"/>
      <c r="D5" s="893"/>
      <c r="E5" s="264"/>
      <c r="F5" s="264"/>
    </row>
    <row r="6" spans="2:7" ht="23.25">
      <c r="B6" s="894" t="s">
        <v>911</v>
      </c>
      <c r="C6" s="894"/>
      <c r="D6" s="894"/>
      <c r="E6" s="264"/>
      <c r="F6" s="264"/>
    </row>
    <row r="7" spans="2:7" ht="23.25">
      <c r="B7" s="596" t="str">
        <f>+EERR!$B$8</f>
        <v>correspondiente al período ecónomico finalizado 30 de septiembre de 2020</v>
      </c>
      <c r="C7" s="586"/>
      <c r="D7" s="586"/>
      <c r="E7" s="264"/>
      <c r="F7" s="264"/>
    </row>
    <row r="8" spans="2:7" ht="23.25" customHeight="1">
      <c r="B8" s="890" t="str">
        <f>+EERR!$B$9</f>
        <v>Presentado en forma comparativa con el ejercicio anterior finalizado el 30 de septiembre de 2019</v>
      </c>
      <c r="C8" s="890"/>
      <c r="D8" s="890"/>
      <c r="E8" s="264"/>
      <c r="F8" s="264"/>
    </row>
    <row r="9" spans="2:7">
      <c r="B9" s="156" t="s">
        <v>957</v>
      </c>
      <c r="C9" s="342"/>
      <c r="D9" s="342"/>
      <c r="E9" s="264"/>
      <c r="F9" s="264"/>
    </row>
    <row r="10" spans="2:7">
      <c r="B10" s="262"/>
      <c r="C10" s="262"/>
      <c r="D10" s="262"/>
      <c r="E10" s="265"/>
    </row>
    <row r="11" spans="2:7">
      <c r="B11" s="345"/>
      <c r="C11" s="346" t="str">
        <f>+EERR!$C$12</f>
        <v>30.09.2020</v>
      </c>
      <c r="D11" s="346" t="str">
        <f>+EERR!$D$12</f>
        <v>30.09.2019</v>
      </c>
    </row>
    <row r="12" spans="2:7">
      <c r="B12" s="343" t="s">
        <v>1064</v>
      </c>
      <c r="C12" s="347"/>
      <c r="D12" s="347"/>
    </row>
    <row r="13" spans="2:7" s="266" customFormat="1">
      <c r="B13" s="294" t="s">
        <v>634</v>
      </c>
      <c r="C13" s="291">
        <v>-4223550519</v>
      </c>
      <c r="D13" s="289">
        <v>15502399947</v>
      </c>
    </row>
    <row r="14" spans="2:7" s="266" customFormat="1">
      <c r="B14" s="294" t="s">
        <v>484</v>
      </c>
      <c r="C14" s="291">
        <v>-7542639433</v>
      </c>
      <c r="D14" s="289">
        <v>-12302873821</v>
      </c>
    </row>
    <row r="15" spans="2:7" s="266" customFormat="1" hidden="1">
      <c r="B15" s="294" t="s">
        <v>780</v>
      </c>
      <c r="C15" s="287">
        <v>0</v>
      </c>
      <c r="D15" s="348"/>
      <c r="E15" s="267"/>
      <c r="G15" s="268"/>
    </row>
    <row r="16" spans="2:7" s="266" customFormat="1">
      <c r="B16" s="294" t="s">
        <v>485</v>
      </c>
      <c r="C16" s="349">
        <v>29714897273</v>
      </c>
      <c r="D16" s="350">
        <v>-7492146458</v>
      </c>
      <c r="F16" s="269"/>
    </row>
    <row r="17" spans="2:6" s="266" customFormat="1">
      <c r="B17" s="344" t="s">
        <v>486</v>
      </c>
      <c r="C17" s="351">
        <f>SUM(C13:C16)</f>
        <v>17948707321</v>
      </c>
      <c r="D17" s="282">
        <f>SUM(D13:D16)</f>
        <v>-4292620332</v>
      </c>
      <c r="F17" s="269"/>
    </row>
    <row r="18" spans="2:6" s="266" customFormat="1" ht="7.5" customHeight="1">
      <c r="B18" s="344"/>
      <c r="C18" s="352"/>
      <c r="D18" s="281"/>
      <c r="F18" s="269"/>
    </row>
    <row r="19" spans="2:6" s="266" customFormat="1">
      <c r="B19" s="344" t="s">
        <v>1065</v>
      </c>
      <c r="C19" s="352"/>
      <c r="D19" s="281"/>
      <c r="F19" s="269"/>
    </row>
    <row r="20" spans="2:6" s="266" customFormat="1">
      <c r="B20" s="294" t="s">
        <v>640</v>
      </c>
      <c r="C20" s="291">
        <v>-12703635925</v>
      </c>
      <c r="D20" s="289">
        <v>857241806</v>
      </c>
      <c r="F20" s="269"/>
    </row>
    <row r="21" spans="2:6" s="266" customFormat="1">
      <c r="B21" s="294" t="s">
        <v>487</v>
      </c>
      <c r="C21" s="291">
        <v>-18124454</v>
      </c>
      <c r="D21" s="289">
        <v>0</v>
      </c>
      <c r="F21" s="269"/>
    </row>
    <row r="22" spans="2:6" s="266" customFormat="1">
      <c r="B22" s="294" t="s">
        <v>488</v>
      </c>
      <c r="C22" s="291">
        <v>0</v>
      </c>
      <c r="D22" s="289">
        <v>-35528873</v>
      </c>
      <c r="E22" s="268"/>
      <c r="F22" s="269"/>
    </row>
    <row r="23" spans="2:6" s="266" customFormat="1">
      <c r="B23" s="294" t="s">
        <v>543</v>
      </c>
      <c r="C23" s="356">
        <v>119055989</v>
      </c>
      <c r="D23" s="350">
        <v>211005423</v>
      </c>
      <c r="E23" s="268"/>
      <c r="F23" s="269"/>
    </row>
    <row r="24" spans="2:6" s="266" customFormat="1" hidden="1">
      <c r="B24" s="294" t="s">
        <v>595</v>
      </c>
      <c r="C24" s="353">
        <f>+'Aux CF'!AC35</f>
        <v>0</v>
      </c>
      <c r="D24" s="354">
        <v>0</v>
      </c>
    </row>
    <row r="25" spans="2:6" s="266" customFormat="1">
      <c r="B25" s="344" t="s">
        <v>1066</v>
      </c>
      <c r="C25" s="351">
        <f>SUM(C20:C24)</f>
        <v>-12602704390</v>
      </c>
      <c r="D25" s="351">
        <f>SUM(D20:D24)</f>
        <v>1032718356</v>
      </c>
    </row>
    <row r="26" spans="2:6" s="266" customFormat="1" ht="7.5" customHeight="1">
      <c r="B26" s="344"/>
      <c r="C26" s="352"/>
      <c r="D26" s="281"/>
    </row>
    <row r="27" spans="2:6" s="266" customFormat="1">
      <c r="B27" s="344" t="s">
        <v>1067</v>
      </c>
      <c r="C27" s="352"/>
      <c r="D27" s="281"/>
    </row>
    <row r="28" spans="2:6" s="266" customFormat="1">
      <c r="B28" s="294" t="s">
        <v>483</v>
      </c>
      <c r="C28" s="291">
        <v>0</v>
      </c>
      <c r="D28" s="286">
        <v>2328819138</v>
      </c>
    </row>
    <row r="29" spans="2:6" s="266" customFormat="1">
      <c r="B29" s="294" t="s">
        <v>519</v>
      </c>
      <c r="C29" s="291">
        <v>-2463870860</v>
      </c>
      <c r="D29" s="286">
        <v>0</v>
      </c>
    </row>
    <row r="30" spans="2:6" s="266" customFormat="1" hidden="1">
      <c r="B30" s="294" t="s">
        <v>490</v>
      </c>
      <c r="C30" s="291">
        <v>0</v>
      </c>
      <c r="D30" s="355">
        <v>0</v>
      </c>
    </row>
    <row r="31" spans="2:6" s="266" customFormat="1">
      <c r="B31" s="294" t="s">
        <v>632</v>
      </c>
      <c r="C31" s="291">
        <v>13978093532</v>
      </c>
      <c r="D31" s="355">
        <v>0</v>
      </c>
      <c r="F31" s="270"/>
    </row>
    <row r="32" spans="2:6" s="266" customFormat="1">
      <c r="B32" s="294" t="s">
        <v>544</v>
      </c>
      <c r="C32" s="356">
        <v>0</v>
      </c>
      <c r="D32" s="354">
        <v>-53685515</v>
      </c>
      <c r="F32" s="268"/>
    </row>
    <row r="33" spans="2:6" s="266" customFormat="1">
      <c r="B33" s="344" t="s">
        <v>491</v>
      </c>
      <c r="C33" s="282">
        <f>SUM(C28:C32)</f>
        <v>11514222672</v>
      </c>
      <c r="D33" s="282">
        <f>SUM(D28:D32)</f>
        <v>2275133623</v>
      </c>
      <c r="F33" s="268"/>
    </row>
    <row r="34" spans="2:6" s="266" customFormat="1" ht="7.5" customHeight="1">
      <c r="B34" s="344"/>
      <c r="C34" s="281"/>
      <c r="D34" s="281"/>
    </row>
    <row r="35" spans="2:6" s="266" customFormat="1">
      <c r="B35" s="344" t="s">
        <v>492</v>
      </c>
      <c r="C35" s="282">
        <f>+C17+C25+C33</f>
        <v>16860225603</v>
      </c>
      <c r="D35" s="282">
        <f>+D17+D25+D33</f>
        <v>-984768353</v>
      </c>
    </row>
    <row r="36" spans="2:6" s="266" customFormat="1">
      <c r="B36" s="344" t="s">
        <v>1068</v>
      </c>
      <c r="C36" s="357">
        <v>6422792333</v>
      </c>
      <c r="D36" s="305">
        <v>4911400907</v>
      </c>
    </row>
    <row r="37" spans="2:6" s="266" customFormat="1">
      <c r="B37" s="358" t="s">
        <v>1069</v>
      </c>
      <c r="C37" s="305">
        <f>+C35+C36</f>
        <v>23283017936</v>
      </c>
      <c r="D37" s="305">
        <f>+D35+D36</f>
        <v>3926632554</v>
      </c>
    </row>
    <row r="38" spans="2:6">
      <c r="B38" s="359"/>
      <c r="C38" s="360"/>
      <c r="D38" s="361" t="e">
        <f>[68]BG!B8</f>
        <v>#REF!</v>
      </c>
    </row>
    <row r="39" spans="2:6">
      <c r="B39" s="312" t="s">
        <v>633</v>
      </c>
      <c r="C39" s="362"/>
      <c r="D39" s="363" t="e">
        <f>D37-D38</f>
        <v>#REF!</v>
      </c>
      <c r="E39" s="265"/>
    </row>
    <row r="40" spans="2:6">
      <c r="B40" s="307"/>
      <c r="C40" s="364"/>
      <c r="D40" s="365"/>
      <c r="E40" s="265"/>
    </row>
    <row r="42" spans="2:6">
      <c r="C42" s="805">
        <f>+C37-'EEFF '!$C$16</f>
        <v>0</v>
      </c>
    </row>
    <row r="43" spans="2:6">
      <c r="C43" s="805">
        <f>+C36-'EEFF '!D16</f>
        <v>0</v>
      </c>
    </row>
  </sheetData>
  <mergeCells count="4">
    <mergeCell ref="B4:D4"/>
    <mergeCell ref="B5:D5"/>
    <mergeCell ref="B6:D6"/>
    <mergeCell ref="B8:D8"/>
  </mergeCells>
  <pageMargins left="0.62992125984251968" right="0.23622047244094491" top="0.74803149606299213" bottom="0.74803149606299213" header="0.31496062992125984" footer="0.31496062992125984"/>
  <pageSetup paperSize="9" fitToWidth="0" orientation="portrait" r:id="rId1"/>
  <ignoredErrors>
    <ignoredError sqref="D38:D39" evalError="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Q92"/>
  <sheetViews>
    <sheetView showGridLines="0" zoomScale="80" zoomScaleNormal="80" workbookViewId="0">
      <pane xSplit="2" ySplit="6" topLeftCell="AI7" activePane="bottomRight" state="frozen"/>
      <selection pane="topRight" activeCell="C1" sqref="C1"/>
      <selection pane="bottomLeft" activeCell="A7" sqref="A7"/>
      <selection pane="bottomRight" activeCell="AP17" sqref="AP17"/>
    </sheetView>
  </sheetViews>
  <sheetFormatPr baseColWidth="10" defaultColWidth="29.7109375" defaultRowHeight="12.75" outlineLevelCol="1"/>
  <cols>
    <col min="1" max="1" width="4.28515625" style="225" customWidth="1"/>
    <col min="2" max="2" width="46.85546875" style="225" customWidth="1"/>
    <col min="3" max="3" width="32.42578125" style="225" customWidth="1"/>
    <col min="4" max="4" width="25.7109375" style="225" customWidth="1" outlineLevel="1"/>
    <col min="5" max="7" width="22.5703125" style="225" customWidth="1" outlineLevel="1"/>
    <col min="8" max="8" width="20.5703125" style="225" customWidth="1" outlineLevel="1"/>
    <col min="9" max="9" width="23.28515625" style="225" customWidth="1" outlineLevel="1"/>
    <col min="10" max="10" width="21" style="225" customWidth="1" outlineLevel="1"/>
    <col min="11" max="11" width="22.140625" style="225" customWidth="1" outlineLevel="1"/>
    <col min="12" max="12" width="21.42578125" style="225" customWidth="1" outlineLevel="1"/>
    <col min="13" max="13" width="20.42578125" style="225" customWidth="1" outlineLevel="1"/>
    <col min="14" max="14" width="19.28515625" style="225" customWidth="1" outlineLevel="1"/>
    <col min="15" max="15" width="22.42578125" style="225" customWidth="1"/>
    <col min="16" max="16" width="22.140625" style="225" customWidth="1"/>
    <col min="17" max="17" width="3.7109375" style="225" customWidth="1"/>
    <col min="18" max="18" width="29.7109375" style="225"/>
    <col min="19" max="19" width="5" style="225" customWidth="1"/>
    <col min="20" max="20" width="26.42578125" style="225" customWidth="1"/>
    <col min="21" max="21" width="28.140625" style="225" customWidth="1"/>
    <col min="22" max="22" width="26.42578125" style="225" customWidth="1"/>
    <col min="23" max="23" width="0" style="225" hidden="1" customWidth="1"/>
    <col min="24" max="24" width="19.5703125" style="225" hidden="1" customWidth="1"/>
    <col min="25" max="25" width="19.140625" style="225" hidden="1" customWidth="1"/>
    <col min="26" max="26" width="20.28515625" style="225" customWidth="1"/>
    <col min="27" max="27" width="24.28515625" style="225" hidden="1" customWidth="1"/>
    <col min="28" max="28" width="22.140625" style="225" customWidth="1"/>
    <col min="29" max="29" width="17.85546875" style="225" hidden="1" customWidth="1"/>
    <col min="30" max="30" width="19.5703125" style="225" customWidth="1"/>
    <col min="31" max="31" width="24.42578125" style="225" hidden="1" customWidth="1"/>
    <col min="32" max="32" width="26.85546875" style="225" hidden="1" customWidth="1"/>
    <col min="33" max="33" width="23.42578125" style="225" hidden="1" customWidth="1"/>
    <col min="34" max="34" width="24.140625" style="225" hidden="1" customWidth="1"/>
    <col min="35" max="35" width="27.7109375" style="225" customWidth="1"/>
    <col min="36" max="36" width="19.140625" style="225" customWidth="1"/>
    <col min="37" max="37" width="19.85546875" style="225" customWidth="1"/>
    <col min="38" max="38" width="18.85546875" style="225" customWidth="1"/>
    <col min="39" max="39" width="25.7109375" style="225" customWidth="1"/>
    <col min="40" max="40" width="17.7109375" style="225" hidden="1" customWidth="1"/>
    <col min="41" max="41" width="20.7109375" style="225" hidden="1" customWidth="1"/>
    <col min="42" max="42" width="20.42578125" style="225" customWidth="1"/>
    <col min="43" max="16384" width="29.7109375" style="225"/>
  </cols>
  <sheetData>
    <row r="1" spans="2:43">
      <c r="B1" s="224" t="s">
        <v>494</v>
      </c>
    </row>
    <row r="4" spans="2:43">
      <c r="B4" s="226" t="s">
        <v>495</v>
      </c>
    </row>
    <row r="5" spans="2:43">
      <c r="T5" s="895" t="s">
        <v>496</v>
      </c>
      <c r="U5" s="895"/>
      <c r="V5" s="895"/>
      <c r="W5" s="895"/>
      <c r="X5" s="895"/>
      <c r="Y5" s="895"/>
      <c r="Z5" s="895"/>
      <c r="AA5" s="896" t="s">
        <v>497</v>
      </c>
      <c r="AB5" s="896"/>
      <c r="AC5" s="896"/>
      <c r="AD5" s="896"/>
      <c r="AE5" s="896"/>
      <c r="AF5" s="896"/>
      <c r="AG5" s="896"/>
      <c r="AH5" s="896"/>
      <c r="AI5" s="896"/>
      <c r="AJ5" s="897" t="s">
        <v>498</v>
      </c>
      <c r="AK5" s="897"/>
      <c r="AL5" s="897"/>
      <c r="AM5" s="897"/>
      <c r="AN5" s="897"/>
      <c r="AO5" s="897"/>
      <c r="AP5" s="898" t="s">
        <v>499</v>
      </c>
    </row>
    <row r="6" spans="2:43" s="229" customFormat="1" ht="42.75" customHeight="1">
      <c r="B6" s="227" t="s">
        <v>500</v>
      </c>
      <c r="C6" s="227" t="s">
        <v>1370</v>
      </c>
      <c r="D6" s="228" t="s">
        <v>1000</v>
      </c>
      <c r="E6" s="228" t="s">
        <v>1452</v>
      </c>
      <c r="F6" s="228" t="s">
        <v>1453</v>
      </c>
      <c r="G6" s="228" t="s">
        <v>1454</v>
      </c>
      <c r="H6" s="228" t="s">
        <v>1456</v>
      </c>
      <c r="I6" s="228" t="s">
        <v>1455</v>
      </c>
      <c r="J6" s="228" t="s">
        <v>999</v>
      </c>
      <c r="K6" s="228" t="s">
        <v>1457</v>
      </c>
      <c r="L6" s="228" t="s">
        <v>1003</v>
      </c>
      <c r="M6" s="228" t="s">
        <v>1002</v>
      </c>
      <c r="N6" s="228" t="s">
        <v>1001</v>
      </c>
      <c r="O6" s="227" t="s">
        <v>1370</v>
      </c>
      <c r="P6" s="227" t="s">
        <v>1048</v>
      </c>
      <c r="R6" s="230" t="s">
        <v>510</v>
      </c>
      <c r="S6" s="231"/>
      <c r="T6" s="227" t="s">
        <v>511</v>
      </c>
      <c r="U6" s="227" t="s">
        <v>512</v>
      </c>
      <c r="V6" s="227" t="s">
        <v>513</v>
      </c>
      <c r="W6" s="227" t="s">
        <v>551</v>
      </c>
      <c r="X6" s="227" t="s">
        <v>514</v>
      </c>
      <c r="Y6" s="227" t="s">
        <v>515</v>
      </c>
      <c r="Z6" s="227" t="s">
        <v>516</v>
      </c>
      <c r="AA6" s="227" t="s">
        <v>583</v>
      </c>
      <c r="AB6" s="227" t="s">
        <v>584</v>
      </c>
      <c r="AC6" s="227" t="s">
        <v>585</v>
      </c>
      <c r="AD6" s="227" t="s">
        <v>545</v>
      </c>
      <c r="AE6" s="227" t="s">
        <v>489</v>
      </c>
      <c r="AF6" s="227" t="s">
        <v>517</v>
      </c>
      <c r="AG6" s="227" t="s">
        <v>542</v>
      </c>
      <c r="AH6" s="227" t="s">
        <v>776</v>
      </c>
      <c r="AI6" s="227" t="s">
        <v>518</v>
      </c>
      <c r="AJ6" s="227" t="s">
        <v>514</v>
      </c>
      <c r="AK6" s="227" t="s">
        <v>543</v>
      </c>
      <c r="AL6" s="227" t="s">
        <v>483</v>
      </c>
      <c r="AM6" s="227" t="s">
        <v>490</v>
      </c>
      <c r="AN6" s="227" t="s">
        <v>519</v>
      </c>
      <c r="AO6" s="227" t="s">
        <v>520</v>
      </c>
      <c r="AP6" s="899"/>
    </row>
    <row r="7" spans="2:43">
      <c r="B7" s="225" t="s">
        <v>587</v>
      </c>
      <c r="C7" s="225">
        <f>'EEFF '!C16</f>
        <v>23283017936</v>
      </c>
      <c r="D7" s="225">
        <v>0</v>
      </c>
      <c r="E7" s="225">
        <v>0</v>
      </c>
      <c r="H7" s="225">
        <v>0</v>
      </c>
      <c r="I7" s="225">
        <v>0</v>
      </c>
      <c r="J7" s="225">
        <v>0</v>
      </c>
      <c r="K7" s="225">
        <v>0</v>
      </c>
      <c r="L7" s="225">
        <v>0</v>
      </c>
      <c r="M7" s="225">
        <v>0</v>
      </c>
      <c r="N7" s="225">
        <v>0</v>
      </c>
      <c r="O7" s="225">
        <f t="shared" ref="O7:O24" si="0">+SUM(C7:N7)</f>
        <v>23283017936</v>
      </c>
      <c r="P7" s="232">
        <v>4911400907</v>
      </c>
      <c r="R7" s="225">
        <f t="shared" ref="R7:R34" si="1">+O7-P7</f>
        <v>18371617029</v>
      </c>
      <c r="T7" s="225">
        <v>0</v>
      </c>
      <c r="U7" s="225">
        <v>0</v>
      </c>
      <c r="V7" s="225">
        <v>0</v>
      </c>
      <c r="X7" s="225">
        <v>0</v>
      </c>
      <c r="Y7" s="225">
        <v>0</v>
      </c>
      <c r="Z7" s="225">
        <v>0</v>
      </c>
      <c r="AA7" s="225">
        <v>0</v>
      </c>
      <c r="AB7" s="225">
        <v>0</v>
      </c>
      <c r="AC7" s="225">
        <v>0</v>
      </c>
      <c r="AD7" s="225">
        <v>0</v>
      </c>
      <c r="AE7" s="225">
        <v>0</v>
      </c>
      <c r="AF7" s="225">
        <v>0</v>
      </c>
      <c r="AG7" s="225">
        <v>0</v>
      </c>
      <c r="AH7" s="225">
        <v>0</v>
      </c>
      <c r="AI7" s="225">
        <v>0</v>
      </c>
      <c r="AJ7" s="225">
        <v>0</v>
      </c>
      <c r="AL7" s="225">
        <v>0</v>
      </c>
      <c r="AN7" s="225">
        <v>0</v>
      </c>
      <c r="AO7" s="225">
        <v>0</v>
      </c>
      <c r="AP7" s="225">
        <f>-SUM(R7:AO7)</f>
        <v>-18371617029</v>
      </c>
    </row>
    <row r="8" spans="2:43">
      <c r="B8" s="225" t="s">
        <v>588</v>
      </c>
      <c r="C8" s="225">
        <f>'EEFF '!C21</f>
        <v>13980346598</v>
      </c>
      <c r="D8" s="225">
        <v>0</v>
      </c>
      <c r="E8" s="225">
        <v>0</v>
      </c>
      <c r="G8" s="225">
        <f>-G31</f>
        <v>-711630755</v>
      </c>
      <c r="H8" s="225">
        <v>0</v>
      </c>
      <c r="I8" s="225">
        <v>0</v>
      </c>
      <c r="J8" s="225">
        <v>0</v>
      </c>
      <c r="K8" s="225">
        <v>0</v>
      </c>
      <c r="L8" s="225">
        <v>0</v>
      </c>
      <c r="M8" s="225">
        <v>0</v>
      </c>
      <c r="N8" s="225">
        <v>0</v>
      </c>
      <c r="O8" s="225">
        <f t="shared" si="0"/>
        <v>13268715843</v>
      </c>
      <c r="P8" s="232">
        <v>738611755</v>
      </c>
      <c r="R8" s="225">
        <f t="shared" si="1"/>
        <v>12530104088</v>
      </c>
      <c r="T8" s="225">
        <v>0</v>
      </c>
      <c r="U8" s="225">
        <v>0</v>
      </c>
      <c r="V8" s="225">
        <v>0</v>
      </c>
      <c r="X8" s="225">
        <v>0</v>
      </c>
      <c r="Y8" s="225">
        <v>0</v>
      </c>
      <c r="Z8" s="225">
        <v>0</v>
      </c>
      <c r="AA8" s="225">
        <v>0</v>
      </c>
      <c r="AB8" s="225">
        <v>0</v>
      </c>
      <c r="AC8" s="225">
        <v>0</v>
      </c>
      <c r="AD8" s="225">
        <f>-R8</f>
        <v>-12530104088</v>
      </c>
      <c r="AE8" s="225">
        <v>0</v>
      </c>
      <c r="AF8" s="225">
        <v>0</v>
      </c>
      <c r="AG8" s="225">
        <v>0</v>
      </c>
      <c r="AH8" s="225">
        <v>0</v>
      </c>
      <c r="AI8" s="225">
        <v>0</v>
      </c>
      <c r="AJ8" s="225">
        <v>0</v>
      </c>
      <c r="AL8" s="225">
        <v>0</v>
      </c>
      <c r="AN8" s="225">
        <v>0</v>
      </c>
      <c r="AO8" s="225">
        <v>0</v>
      </c>
      <c r="AP8" s="225">
        <f t="shared" ref="AP8:AP33" si="2">-SUM(R8:AO8)</f>
        <v>0</v>
      </c>
    </row>
    <row r="9" spans="2:43">
      <c r="B9" s="225" t="s">
        <v>459</v>
      </c>
      <c r="C9" s="225">
        <f>'EEFF '!C26</f>
        <v>26928739236</v>
      </c>
      <c r="D9" s="225">
        <v>0</v>
      </c>
      <c r="E9" s="225">
        <v>0</v>
      </c>
      <c r="H9" s="225">
        <v>0</v>
      </c>
      <c r="I9" s="225">
        <v>0</v>
      </c>
      <c r="J9" s="225">
        <v>0</v>
      </c>
      <c r="K9" s="225">
        <v>0</v>
      </c>
      <c r="L9" s="225">
        <v>0</v>
      </c>
      <c r="N9" s="225">
        <v>0</v>
      </c>
      <c r="O9" s="225">
        <f t="shared" si="0"/>
        <v>26928739236</v>
      </c>
      <c r="P9" s="232">
        <v>2219951754</v>
      </c>
      <c r="R9" s="225">
        <f t="shared" si="1"/>
        <v>24708787482</v>
      </c>
      <c r="T9" s="225">
        <f>-R9</f>
        <v>-24708787482</v>
      </c>
      <c r="U9" s="225">
        <v>0</v>
      </c>
      <c r="V9" s="225">
        <v>0</v>
      </c>
      <c r="X9" s="225">
        <v>0</v>
      </c>
      <c r="Y9" s="225">
        <v>0</v>
      </c>
      <c r="Z9" s="225">
        <v>0</v>
      </c>
      <c r="AA9" s="225">
        <v>0</v>
      </c>
      <c r="AB9" s="225">
        <v>0</v>
      </c>
      <c r="AC9" s="225">
        <v>0</v>
      </c>
      <c r="AD9" s="225">
        <v>0</v>
      </c>
      <c r="AE9" s="225">
        <v>0</v>
      </c>
      <c r="AF9" s="225">
        <v>0</v>
      </c>
      <c r="AG9" s="225">
        <v>0</v>
      </c>
      <c r="AH9" s="225">
        <v>0</v>
      </c>
      <c r="AI9" s="225">
        <v>0</v>
      </c>
      <c r="AN9" s="225">
        <v>0</v>
      </c>
      <c r="AO9" s="225">
        <v>0</v>
      </c>
      <c r="AP9" s="225">
        <f t="shared" si="2"/>
        <v>0</v>
      </c>
    </row>
    <row r="10" spans="2:43">
      <c r="B10" s="225" t="s">
        <v>460</v>
      </c>
      <c r="C10" s="225">
        <f>'EEFF '!C35</f>
        <v>652090269</v>
      </c>
      <c r="D10" s="225">
        <v>0</v>
      </c>
      <c r="E10" s="225">
        <v>0</v>
      </c>
      <c r="H10" s="225">
        <v>0</v>
      </c>
      <c r="I10" s="225">
        <v>0</v>
      </c>
      <c r="J10" s="225">
        <v>0</v>
      </c>
      <c r="K10" s="225">
        <v>0</v>
      </c>
      <c r="L10" s="225">
        <v>0</v>
      </c>
      <c r="M10" s="225">
        <v>0</v>
      </c>
      <c r="N10" s="225">
        <v>0</v>
      </c>
      <c r="O10" s="225">
        <f t="shared" si="0"/>
        <v>652090269</v>
      </c>
      <c r="P10" s="232">
        <v>358318502</v>
      </c>
      <c r="R10" s="225">
        <f t="shared" si="1"/>
        <v>293771767</v>
      </c>
      <c r="T10" s="225">
        <v>0</v>
      </c>
      <c r="U10" s="225">
        <f>-AI10-R10</f>
        <v>-293771767</v>
      </c>
      <c r="V10" s="225">
        <v>0</v>
      </c>
      <c r="X10" s="225">
        <v>0</v>
      </c>
      <c r="Y10" s="225">
        <v>0</v>
      </c>
      <c r="Z10" s="225">
        <v>0</v>
      </c>
      <c r="AA10" s="225">
        <v>0</v>
      </c>
      <c r="AB10" s="225">
        <v>0</v>
      </c>
      <c r="AC10" s="225">
        <v>0</v>
      </c>
      <c r="AD10" s="225">
        <v>0</v>
      </c>
      <c r="AE10" s="225">
        <v>0</v>
      </c>
      <c r="AF10" s="225">
        <v>0</v>
      </c>
      <c r="AG10" s="225">
        <v>0</v>
      </c>
      <c r="AH10" s="225">
        <v>0</v>
      </c>
      <c r="AJ10" s="225">
        <v>0</v>
      </c>
      <c r="AL10" s="225">
        <v>0</v>
      </c>
      <c r="AN10" s="225">
        <v>0</v>
      </c>
      <c r="AO10" s="225">
        <v>0</v>
      </c>
      <c r="AP10" s="225">
        <f t="shared" si="2"/>
        <v>0</v>
      </c>
    </row>
    <row r="11" spans="2:43">
      <c r="B11" s="225" t="s">
        <v>589</v>
      </c>
      <c r="C11" s="225">
        <f>'EEFF '!C47</f>
        <v>791941441</v>
      </c>
      <c r="D11" s="225">
        <v>0</v>
      </c>
      <c r="E11" s="225">
        <v>0</v>
      </c>
      <c r="H11" s="225">
        <f>-PN!J34</f>
        <v>-380835197</v>
      </c>
      <c r="I11" s="225">
        <v>0</v>
      </c>
      <c r="J11" s="225">
        <v>0</v>
      </c>
      <c r="K11" s="225">
        <v>0</v>
      </c>
      <c r="L11" s="225">
        <v>0</v>
      </c>
      <c r="M11" s="225">
        <v>0</v>
      </c>
      <c r="N11" s="225">
        <v>0</v>
      </c>
      <c r="O11" s="225">
        <f t="shared" si="0"/>
        <v>411106244</v>
      </c>
      <c r="P11" s="232">
        <v>350089405</v>
      </c>
      <c r="R11" s="225">
        <f t="shared" si="1"/>
        <v>61016839</v>
      </c>
      <c r="T11" s="225">
        <v>0</v>
      </c>
      <c r="U11" s="225">
        <v>0</v>
      </c>
      <c r="V11" s="225">
        <v>0</v>
      </c>
      <c r="X11" s="225">
        <v>0</v>
      </c>
      <c r="Y11" s="225">
        <v>0</v>
      </c>
      <c r="Z11" s="225">
        <v>0</v>
      </c>
      <c r="AA11" s="225">
        <v>0</v>
      </c>
      <c r="AB11" s="225">
        <v>0</v>
      </c>
      <c r="AC11" s="225">
        <v>0</v>
      </c>
      <c r="AD11" s="225">
        <f>-R11</f>
        <v>-61016839</v>
      </c>
      <c r="AE11" s="225">
        <v>0</v>
      </c>
      <c r="AF11" s="225">
        <v>0</v>
      </c>
      <c r="AG11" s="225">
        <v>0</v>
      </c>
      <c r="AH11" s="225">
        <v>0</v>
      </c>
      <c r="AI11" s="225">
        <v>0</v>
      </c>
      <c r="AJ11" s="225">
        <v>0</v>
      </c>
      <c r="AL11" s="225">
        <v>0</v>
      </c>
      <c r="AN11" s="225">
        <v>0</v>
      </c>
      <c r="AO11" s="225">
        <v>0</v>
      </c>
      <c r="AP11" s="225">
        <f t="shared" si="2"/>
        <v>0</v>
      </c>
    </row>
    <row r="12" spans="2:43" ht="12" customHeight="1">
      <c r="B12" s="225" t="s">
        <v>1459</v>
      </c>
      <c r="C12" s="225">
        <f>'EEFF '!C52</f>
        <v>427144487</v>
      </c>
      <c r="D12" s="225">
        <v>0</v>
      </c>
      <c r="E12" s="225">
        <v>0</v>
      </c>
      <c r="F12" s="225" t="e">
        <f>+-#REF!</f>
        <v>#REF!</v>
      </c>
      <c r="H12" s="225">
        <v>0</v>
      </c>
      <c r="I12" s="225" t="e">
        <f>-+#REF!</f>
        <v>#REF!</v>
      </c>
      <c r="J12" s="225">
        <v>0</v>
      </c>
      <c r="K12" s="225">
        <v>0</v>
      </c>
      <c r="L12" s="225">
        <v>0</v>
      </c>
      <c r="M12" s="225">
        <v>0</v>
      </c>
      <c r="N12" s="225">
        <v>0</v>
      </c>
      <c r="O12" s="225" t="e">
        <f t="shared" si="0"/>
        <v>#REF!</v>
      </c>
      <c r="P12" s="232">
        <v>1076435315</v>
      </c>
      <c r="R12" s="225" t="e">
        <f>+O12-P12</f>
        <v>#REF!</v>
      </c>
      <c r="T12" s="225">
        <v>0</v>
      </c>
      <c r="U12" s="225">
        <v>0</v>
      </c>
      <c r="V12" s="225">
        <v>0</v>
      </c>
      <c r="X12" s="225">
        <v>0</v>
      </c>
      <c r="Y12" s="225">
        <v>0</v>
      </c>
      <c r="Z12" s="225">
        <v>0</v>
      </c>
      <c r="AA12" s="234" t="e">
        <f>-#REF!</f>
        <v>#REF!</v>
      </c>
      <c r="AB12" s="225">
        <v>0</v>
      </c>
      <c r="AC12" s="225">
        <v>0</v>
      </c>
      <c r="AD12" s="225">
        <v>0</v>
      </c>
      <c r="AE12" s="225">
        <v>0</v>
      </c>
      <c r="AF12" s="225">
        <v>0</v>
      </c>
      <c r="AG12" s="225">
        <v>0</v>
      </c>
      <c r="AH12" s="225">
        <v>0</v>
      </c>
      <c r="AI12" s="225">
        <v>0</v>
      </c>
      <c r="AJ12" s="225">
        <v>0</v>
      </c>
      <c r="AL12" s="225">
        <v>0</v>
      </c>
      <c r="AN12" s="225">
        <v>0</v>
      </c>
      <c r="AO12" s="225">
        <v>0</v>
      </c>
      <c r="AP12" s="234" t="e">
        <f t="shared" si="2"/>
        <v>#REF!</v>
      </c>
      <c r="AQ12" s="225" t="s">
        <v>629</v>
      </c>
    </row>
    <row r="13" spans="2:43" ht="12" customHeight="1">
      <c r="B13" s="225" t="s">
        <v>1460</v>
      </c>
      <c r="C13" s="225">
        <f>'EEFF '!C59</f>
        <v>80449443</v>
      </c>
      <c r="D13" s="225">
        <v>0</v>
      </c>
      <c r="E13" s="225">
        <v>0</v>
      </c>
      <c r="H13" s="225">
        <v>0</v>
      </c>
      <c r="I13" s="225">
        <v>0</v>
      </c>
      <c r="J13" s="225">
        <v>22225887</v>
      </c>
      <c r="K13" s="225">
        <v>0</v>
      </c>
      <c r="L13" s="225">
        <v>0</v>
      </c>
      <c r="M13" s="225">
        <v>0</v>
      </c>
      <c r="N13" s="225">
        <v>0</v>
      </c>
      <c r="O13" s="225">
        <f t="shared" si="0"/>
        <v>102675330</v>
      </c>
      <c r="P13" s="232">
        <v>127413441</v>
      </c>
      <c r="R13" s="389">
        <f>+O13-P13</f>
        <v>-24738111</v>
      </c>
      <c r="T13" s="225">
        <v>0</v>
      </c>
      <c r="U13" s="225" t="e">
        <f>-R13-AB13</f>
        <v>#REF!</v>
      </c>
      <c r="V13" s="225">
        <v>0</v>
      </c>
      <c r="X13" s="225">
        <v>0</v>
      </c>
      <c r="Y13" s="225">
        <v>0</v>
      </c>
      <c r="Z13" s="225">
        <v>0</v>
      </c>
      <c r="AA13" s="225">
        <v>0</v>
      </c>
      <c r="AB13" s="234" t="e">
        <f>-#REF!</f>
        <v>#REF!</v>
      </c>
      <c r="AC13" s="225">
        <v>0</v>
      </c>
      <c r="AD13" s="225">
        <v>0</v>
      </c>
      <c r="AE13" s="225">
        <v>0</v>
      </c>
      <c r="AF13" s="225">
        <v>0</v>
      </c>
      <c r="AG13" s="225">
        <v>0</v>
      </c>
      <c r="AH13" s="225">
        <v>0</v>
      </c>
      <c r="AI13" s="225">
        <v>0</v>
      </c>
      <c r="AJ13" s="225">
        <v>0</v>
      </c>
      <c r="AK13" s="225">
        <v>0</v>
      </c>
      <c r="AL13" s="225">
        <v>0</v>
      </c>
      <c r="AM13" s="225">
        <v>0</v>
      </c>
      <c r="AN13" s="225">
        <v>0</v>
      </c>
      <c r="AO13" s="225">
        <v>0</v>
      </c>
      <c r="AP13" s="234" t="e">
        <f t="shared" si="2"/>
        <v>#REF!</v>
      </c>
      <c r="AQ13" s="225" t="s">
        <v>629</v>
      </c>
    </row>
    <row r="14" spans="2:43">
      <c r="B14" s="225" t="s">
        <v>463</v>
      </c>
      <c r="C14" s="225">
        <f>-('EEFF '!F16+'EEFF '!F21)</f>
        <v>-51959955667</v>
      </c>
      <c r="D14" s="225">
        <v>0</v>
      </c>
      <c r="E14" s="225">
        <v>0</v>
      </c>
      <c r="H14" s="225">
        <v>0</v>
      </c>
      <c r="I14" s="225">
        <v>0</v>
      </c>
      <c r="J14" s="225">
        <v>0</v>
      </c>
      <c r="K14" s="225">
        <v>0</v>
      </c>
      <c r="L14" s="225">
        <v>0</v>
      </c>
      <c r="M14" s="225">
        <v>0</v>
      </c>
      <c r="N14" s="225">
        <v>0</v>
      </c>
      <c r="O14" s="225">
        <f t="shared" si="0"/>
        <v>-51959955667</v>
      </c>
      <c r="P14" s="232">
        <v>-3178575115</v>
      </c>
      <c r="R14" s="225">
        <f t="shared" si="1"/>
        <v>-48781380552</v>
      </c>
      <c r="T14" s="225">
        <v>0</v>
      </c>
      <c r="U14" s="235">
        <f>-(AF14+AG14)-R14</f>
        <v>48781380552</v>
      </c>
      <c r="V14" s="225">
        <v>0</v>
      </c>
      <c r="X14" s="225">
        <v>0</v>
      </c>
      <c r="Y14" s="225">
        <v>0</v>
      </c>
      <c r="Z14" s="225">
        <v>0</v>
      </c>
      <c r="AA14" s="225">
        <v>0</v>
      </c>
      <c r="AB14" s="225">
        <v>0</v>
      </c>
      <c r="AC14" s="225">
        <v>0</v>
      </c>
      <c r="AD14" s="225">
        <v>0</v>
      </c>
      <c r="AE14" s="225">
        <v>0</v>
      </c>
      <c r="AF14" s="225">
        <v>0</v>
      </c>
      <c r="AG14" s="225">
        <v>0</v>
      </c>
      <c r="AH14" s="225">
        <v>0</v>
      </c>
      <c r="AJ14" s="225">
        <v>0</v>
      </c>
      <c r="AL14" s="225">
        <v>0</v>
      </c>
      <c r="AN14" s="225">
        <v>0</v>
      </c>
      <c r="AO14" s="225">
        <v>0</v>
      </c>
      <c r="AP14" s="225">
        <f t="shared" si="2"/>
        <v>0</v>
      </c>
    </row>
    <row r="15" spans="2:43">
      <c r="B15" s="225" t="s">
        <v>586</v>
      </c>
      <c r="C15" s="225">
        <v>0</v>
      </c>
      <c r="D15" s="225">
        <v>0</v>
      </c>
      <c r="E15" s="225">
        <v>0</v>
      </c>
      <c r="H15" s="225">
        <v>0</v>
      </c>
      <c r="I15" s="225">
        <v>0</v>
      </c>
      <c r="J15" s="225">
        <v>0</v>
      </c>
      <c r="K15" s="225">
        <v>0</v>
      </c>
      <c r="L15" s="225">
        <v>0</v>
      </c>
      <c r="M15" s="225">
        <v>0</v>
      </c>
      <c r="N15" s="225">
        <v>0</v>
      </c>
      <c r="O15" s="225">
        <f t="shared" si="0"/>
        <v>0</v>
      </c>
      <c r="P15" s="232">
        <v>0</v>
      </c>
      <c r="R15" s="225">
        <f t="shared" si="1"/>
        <v>0</v>
      </c>
      <c r="T15" s="225">
        <v>0</v>
      </c>
      <c r="V15" s="225">
        <v>0</v>
      </c>
      <c r="X15" s="225">
        <v>0</v>
      </c>
      <c r="Y15" s="225">
        <v>0</v>
      </c>
      <c r="Z15" s="225">
        <v>0</v>
      </c>
      <c r="AA15" s="225">
        <v>0</v>
      </c>
      <c r="AB15" s="225">
        <v>0</v>
      </c>
      <c r="AC15" s="225">
        <v>0</v>
      </c>
      <c r="AD15" s="225">
        <v>0</v>
      </c>
      <c r="AE15" s="225">
        <v>0</v>
      </c>
      <c r="AF15" s="225">
        <v>0</v>
      </c>
      <c r="AG15" s="225">
        <v>0</v>
      </c>
      <c r="AH15" s="225">
        <v>0</v>
      </c>
      <c r="AN15" s="225">
        <v>0</v>
      </c>
      <c r="AO15" s="225">
        <v>0</v>
      </c>
      <c r="AP15" s="225">
        <f t="shared" si="2"/>
        <v>0</v>
      </c>
    </row>
    <row r="16" spans="2:43">
      <c r="B16" s="225" t="s">
        <v>66</v>
      </c>
      <c r="C16" s="225">
        <f>-'EEFF '!F26-C17</f>
        <v>-3391948673</v>
      </c>
      <c r="D16" s="225">
        <v>0</v>
      </c>
      <c r="E16" s="225">
        <v>0</v>
      </c>
      <c r="H16" s="225">
        <v>0</v>
      </c>
      <c r="I16" s="225">
        <v>0</v>
      </c>
      <c r="J16" s="225">
        <v>0</v>
      </c>
      <c r="K16" s="225">
        <f>3106581554-K17</f>
        <v>3106581554</v>
      </c>
      <c r="L16" s="225">
        <v>0</v>
      </c>
      <c r="M16" s="225">
        <v>0</v>
      </c>
      <c r="N16" s="225">
        <v>0</v>
      </c>
      <c r="O16" s="225">
        <f t="shared" si="0"/>
        <v>-285367119</v>
      </c>
      <c r="P16" s="232">
        <f>-3587337728-P17</f>
        <v>-529997946</v>
      </c>
      <c r="R16" s="225">
        <f t="shared" si="1"/>
        <v>244630827</v>
      </c>
      <c r="T16" s="225">
        <v>0</v>
      </c>
      <c r="U16" s="225">
        <f>-R16</f>
        <v>-244630827</v>
      </c>
      <c r="V16" s="225">
        <v>0</v>
      </c>
      <c r="X16" s="225">
        <v>0</v>
      </c>
      <c r="Y16" s="225">
        <v>0</v>
      </c>
      <c r="Z16" s="225">
        <v>0</v>
      </c>
      <c r="AA16" s="225">
        <v>0</v>
      </c>
      <c r="AB16" s="225">
        <v>0</v>
      </c>
      <c r="AC16" s="225">
        <v>0</v>
      </c>
      <c r="AD16" s="225">
        <v>0</v>
      </c>
      <c r="AE16" s="225">
        <v>0</v>
      </c>
      <c r="AF16" s="225">
        <v>0</v>
      </c>
      <c r="AG16" s="225">
        <v>0</v>
      </c>
      <c r="AH16" s="225">
        <v>0</v>
      </c>
      <c r="AI16" s="225">
        <v>0</v>
      </c>
      <c r="AJ16" s="225">
        <v>0</v>
      </c>
      <c r="AL16" s="225">
        <v>0</v>
      </c>
      <c r="AN16" s="225">
        <v>0</v>
      </c>
      <c r="AO16" s="225">
        <v>0</v>
      </c>
      <c r="AP16" s="225">
        <f t="shared" si="2"/>
        <v>0</v>
      </c>
    </row>
    <row r="17" spans="2:42">
      <c r="B17" s="225" t="s">
        <v>1458</v>
      </c>
      <c r="C17" s="225">
        <v>-104506621</v>
      </c>
      <c r="K17" s="225">
        <v>0</v>
      </c>
      <c r="L17" s="225">
        <v>0</v>
      </c>
      <c r="M17" s="225">
        <v>0</v>
      </c>
      <c r="O17" s="225">
        <f t="shared" si="0"/>
        <v>-104506621</v>
      </c>
      <c r="P17" s="232">
        <v>-3057339782</v>
      </c>
      <c r="R17" s="225">
        <f t="shared" si="1"/>
        <v>2952833161</v>
      </c>
      <c r="V17" s="225">
        <f>-R17</f>
        <v>-2952833161</v>
      </c>
      <c r="Z17" s="225">
        <v>0</v>
      </c>
      <c r="AB17" s="225">
        <v>0</v>
      </c>
      <c r="AD17" s="225">
        <v>0</v>
      </c>
      <c r="AI17" s="225">
        <v>0</v>
      </c>
      <c r="AP17" s="225">
        <f t="shared" si="2"/>
        <v>0</v>
      </c>
    </row>
    <row r="18" spans="2:42">
      <c r="B18" s="225" t="s">
        <v>523</v>
      </c>
      <c r="C18" s="225">
        <f>-'EEFF '!F35</f>
        <v>0</v>
      </c>
      <c r="D18" s="225">
        <v>0</v>
      </c>
      <c r="E18" s="225">
        <v>0</v>
      </c>
      <c r="H18" s="225">
        <v>0</v>
      </c>
      <c r="I18" s="225">
        <v>0</v>
      </c>
      <c r="J18" s="225">
        <v>0</v>
      </c>
      <c r="K18" s="225">
        <v>0</v>
      </c>
      <c r="L18" s="225">
        <v>0</v>
      </c>
      <c r="M18" s="225">
        <v>0</v>
      </c>
      <c r="N18" s="225">
        <v>0</v>
      </c>
      <c r="O18" s="225">
        <f t="shared" si="0"/>
        <v>0</v>
      </c>
      <c r="P18" s="232">
        <v>0</v>
      </c>
      <c r="R18" s="225">
        <f t="shared" si="1"/>
        <v>0</v>
      </c>
      <c r="T18" s="225">
        <v>0</v>
      </c>
      <c r="U18" s="225">
        <v>0</v>
      </c>
      <c r="V18" s="225">
        <v>0</v>
      </c>
      <c r="X18" s="225">
        <v>0</v>
      </c>
      <c r="Y18" s="225">
        <v>0</v>
      </c>
      <c r="Z18" s="225">
        <f>-R18</f>
        <v>0</v>
      </c>
      <c r="AA18" s="225">
        <v>0</v>
      </c>
      <c r="AB18" s="225">
        <v>0</v>
      </c>
      <c r="AC18" s="225">
        <v>0</v>
      </c>
      <c r="AD18" s="225">
        <v>0</v>
      </c>
      <c r="AE18" s="225">
        <v>0</v>
      </c>
      <c r="AF18" s="225">
        <v>0</v>
      </c>
      <c r="AG18" s="225">
        <v>0</v>
      </c>
      <c r="AH18" s="225">
        <v>0</v>
      </c>
      <c r="AI18" s="225">
        <v>0</v>
      </c>
      <c r="AJ18" s="225">
        <v>0</v>
      </c>
      <c r="AL18" s="225">
        <v>0</v>
      </c>
      <c r="AN18" s="225">
        <v>0</v>
      </c>
      <c r="AO18" s="225">
        <v>0</v>
      </c>
      <c r="AP18" s="225">
        <f t="shared" si="2"/>
        <v>0</v>
      </c>
    </row>
    <row r="19" spans="2:42">
      <c r="B19" s="225" t="s">
        <v>524</v>
      </c>
      <c r="C19" s="225">
        <f>-PN!$E$36</f>
        <v>-4724000000</v>
      </c>
      <c r="D19" s="225">
        <v>0</v>
      </c>
      <c r="E19" s="225">
        <f>-E21</f>
        <v>0</v>
      </c>
      <c r="G19" s="225">
        <f>-G24</f>
        <v>0</v>
      </c>
      <c r="H19" s="225">
        <v>0</v>
      </c>
      <c r="I19" s="225">
        <v>0</v>
      </c>
      <c r="J19" s="225">
        <v>0</v>
      </c>
      <c r="K19" s="225">
        <v>0</v>
      </c>
      <c r="L19" s="225">
        <v>0</v>
      </c>
      <c r="M19" s="225">
        <v>0</v>
      </c>
      <c r="N19" s="225">
        <v>0</v>
      </c>
      <c r="O19" s="225">
        <f t="shared" si="0"/>
        <v>-4724000000</v>
      </c>
      <c r="P19" s="232">
        <v>-22649000000</v>
      </c>
      <c r="R19" s="244">
        <f t="shared" si="1"/>
        <v>17925000000</v>
      </c>
      <c r="T19" s="225">
        <v>0</v>
      </c>
      <c r="U19" s="225">
        <v>0</v>
      </c>
      <c r="V19" s="225">
        <v>0</v>
      </c>
      <c r="X19" s="225">
        <v>0</v>
      </c>
      <c r="Y19" s="225">
        <v>0</v>
      </c>
      <c r="Z19" s="225">
        <v>0</v>
      </c>
      <c r="AA19" s="225">
        <v>0</v>
      </c>
      <c r="AB19" s="225">
        <v>0</v>
      </c>
      <c r="AC19" s="225">
        <v>0</v>
      </c>
      <c r="AD19" s="225">
        <v>0</v>
      </c>
      <c r="AE19" s="225">
        <v>0</v>
      </c>
      <c r="AF19" s="225">
        <v>0</v>
      </c>
      <c r="AG19" s="225">
        <v>0</v>
      </c>
      <c r="AH19" s="225">
        <v>0</v>
      </c>
      <c r="AI19" s="225">
        <v>0</v>
      </c>
      <c r="AJ19" s="225">
        <v>0</v>
      </c>
      <c r="AL19" s="235">
        <f>-+PN!D28</f>
        <v>0</v>
      </c>
      <c r="AM19" s="235">
        <v>0</v>
      </c>
      <c r="AN19" s="225">
        <v>0</v>
      </c>
      <c r="AO19" s="225">
        <v>0</v>
      </c>
      <c r="AP19" s="225">
        <f t="shared" si="2"/>
        <v>-17925000000</v>
      </c>
    </row>
    <row r="20" spans="2:42">
      <c r="B20" s="225" t="s">
        <v>478</v>
      </c>
      <c r="C20" s="225">
        <f>-PN!$D$36</f>
        <v>-57500</v>
      </c>
      <c r="D20" s="225">
        <v>0</v>
      </c>
      <c r="E20" s="225">
        <v>0</v>
      </c>
      <c r="H20" s="225">
        <v>0</v>
      </c>
      <c r="I20" s="225">
        <v>0</v>
      </c>
      <c r="J20" s="225">
        <v>0</v>
      </c>
      <c r="K20" s="225">
        <v>0</v>
      </c>
      <c r="L20" s="225">
        <v>0</v>
      </c>
      <c r="M20" s="225">
        <v>0</v>
      </c>
      <c r="N20" s="225">
        <v>0</v>
      </c>
      <c r="O20" s="225">
        <f t="shared" si="0"/>
        <v>-57500</v>
      </c>
      <c r="P20" s="232">
        <v>-57500</v>
      </c>
      <c r="R20" s="225">
        <f t="shared" si="1"/>
        <v>0</v>
      </c>
      <c r="T20" s="225">
        <v>0</v>
      </c>
      <c r="U20" s="225">
        <v>0</v>
      </c>
      <c r="V20" s="225">
        <v>0</v>
      </c>
      <c r="X20" s="225">
        <v>0</v>
      </c>
      <c r="Y20" s="225">
        <v>0</v>
      </c>
      <c r="Z20" s="225">
        <v>0</v>
      </c>
      <c r="AA20" s="225">
        <v>0</v>
      </c>
      <c r="AB20" s="225">
        <v>0</v>
      </c>
      <c r="AC20" s="225">
        <v>0</v>
      </c>
      <c r="AD20" s="225">
        <v>0</v>
      </c>
      <c r="AE20" s="225">
        <v>0</v>
      </c>
      <c r="AF20" s="225">
        <v>0</v>
      </c>
      <c r="AG20" s="225">
        <v>0</v>
      </c>
      <c r="AH20" s="225">
        <v>0</v>
      </c>
      <c r="AI20" s="225">
        <v>0</v>
      </c>
      <c r="AJ20" s="225">
        <v>0</v>
      </c>
      <c r="AL20" s="235">
        <f>-R20</f>
        <v>0</v>
      </c>
      <c r="AN20" s="225">
        <v>0</v>
      </c>
      <c r="AO20" s="225">
        <v>0</v>
      </c>
      <c r="AP20" s="225">
        <f t="shared" si="2"/>
        <v>0</v>
      </c>
    </row>
    <row r="21" spans="2:42">
      <c r="B21" s="225" t="s">
        <v>479</v>
      </c>
      <c r="C21" s="225">
        <f>-PN!$H$36</f>
        <v>-30582078</v>
      </c>
      <c r="D21" s="225">
        <v>0</v>
      </c>
      <c r="E21" s="225">
        <f>+PN!H31</f>
        <v>0</v>
      </c>
      <c r="F21" s="225">
        <f>+PN!H30</f>
        <v>0</v>
      </c>
      <c r="H21" s="225">
        <v>0</v>
      </c>
      <c r="I21" s="225">
        <v>0</v>
      </c>
      <c r="J21" s="225">
        <v>0</v>
      </c>
      <c r="K21" s="225">
        <v>0</v>
      </c>
      <c r="L21" s="225">
        <v>0</v>
      </c>
      <c r="M21" s="225">
        <v>0</v>
      </c>
      <c r="N21" s="225">
        <v>0</v>
      </c>
      <c r="O21" s="225">
        <f t="shared" si="0"/>
        <v>-30582078</v>
      </c>
      <c r="P21" s="232">
        <v>-164404975</v>
      </c>
      <c r="R21" s="225">
        <f t="shared" si="1"/>
        <v>133822897</v>
      </c>
      <c r="T21" s="225">
        <v>0</v>
      </c>
      <c r="U21" s="225">
        <v>0</v>
      </c>
      <c r="V21" s="225">
        <v>0</v>
      </c>
      <c r="X21" s="225">
        <v>0</v>
      </c>
      <c r="Y21" s="225">
        <v>0</v>
      </c>
      <c r="Z21" s="225">
        <v>0</v>
      </c>
      <c r="AA21" s="225">
        <v>0</v>
      </c>
      <c r="AB21" s="225">
        <v>0</v>
      </c>
      <c r="AC21" s="225">
        <v>0</v>
      </c>
      <c r="AD21" s="225">
        <v>0</v>
      </c>
      <c r="AE21" s="225">
        <v>0</v>
      </c>
      <c r="AF21" s="225">
        <v>0</v>
      </c>
      <c r="AG21" s="225">
        <v>0</v>
      </c>
      <c r="AH21" s="225">
        <v>0</v>
      </c>
      <c r="AI21" s="225">
        <v>0</v>
      </c>
      <c r="AJ21" s="225">
        <v>0</v>
      </c>
      <c r="AL21" s="225">
        <v>0</v>
      </c>
      <c r="AN21" s="225">
        <v>0</v>
      </c>
      <c r="AO21" s="225">
        <v>0</v>
      </c>
      <c r="AP21" s="225">
        <f t="shared" si="2"/>
        <v>-133822897</v>
      </c>
    </row>
    <row r="22" spans="2:42">
      <c r="B22" s="225" t="s">
        <v>480</v>
      </c>
      <c r="C22" s="225">
        <f>-PN!$J$36</f>
        <v>-616556784</v>
      </c>
      <c r="D22" s="225">
        <v>0</v>
      </c>
      <c r="E22" s="225">
        <v>0</v>
      </c>
      <c r="H22" s="225">
        <f>-H11</f>
        <v>380835197</v>
      </c>
      <c r="I22" s="225">
        <v>0</v>
      </c>
      <c r="J22" s="225">
        <v>0</v>
      </c>
      <c r="K22" s="225">
        <v>0</v>
      </c>
      <c r="L22" s="225">
        <v>0</v>
      </c>
      <c r="M22" s="225">
        <v>0</v>
      </c>
      <c r="N22" s="225">
        <v>0</v>
      </c>
      <c r="O22" s="225">
        <f t="shared" si="0"/>
        <v>-235721587</v>
      </c>
      <c r="P22" s="232">
        <v>-180500583</v>
      </c>
      <c r="R22" s="225">
        <f t="shared" si="1"/>
        <v>-55221004</v>
      </c>
      <c r="T22" s="225">
        <v>0</v>
      </c>
      <c r="U22" s="225">
        <v>0</v>
      </c>
      <c r="V22" s="225">
        <v>0</v>
      </c>
      <c r="X22" s="225">
        <v>0</v>
      </c>
      <c r="Y22" s="225">
        <v>0</v>
      </c>
      <c r="Z22" s="225">
        <v>0</v>
      </c>
      <c r="AA22" s="225">
        <v>0</v>
      </c>
      <c r="AB22" s="225">
        <v>0</v>
      </c>
      <c r="AC22" s="225">
        <v>0</v>
      </c>
      <c r="AD22" s="225">
        <v>0</v>
      </c>
      <c r="AE22" s="225">
        <v>0</v>
      </c>
      <c r="AF22" s="225">
        <v>0</v>
      </c>
      <c r="AG22" s="225">
        <v>0</v>
      </c>
      <c r="AH22" s="225">
        <v>0</v>
      </c>
      <c r="AI22" s="225">
        <v>0</v>
      </c>
      <c r="AJ22" s="225">
        <v>0</v>
      </c>
      <c r="AL22" s="225">
        <v>0</v>
      </c>
      <c r="AN22" s="225">
        <v>0</v>
      </c>
      <c r="AO22" s="225">
        <v>0</v>
      </c>
      <c r="AP22" s="225">
        <f t="shared" si="2"/>
        <v>55221004</v>
      </c>
    </row>
    <row r="23" spans="2:42">
      <c r="B23" s="225" t="s">
        <v>1440</v>
      </c>
      <c r="C23" s="225">
        <f>-+PN!I36</f>
        <v>-440819138</v>
      </c>
      <c r="D23" s="225">
        <v>0</v>
      </c>
      <c r="E23" s="225">
        <v>0</v>
      </c>
      <c r="H23" s="225">
        <v>0</v>
      </c>
      <c r="I23" s="225">
        <v>0</v>
      </c>
      <c r="J23" s="225">
        <v>0</v>
      </c>
      <c r="K23" s="225">
        <v>0</v>
      </c>
      <c r="L23" s="225">
        <v>0</v>
      </c>
      <c r="M23" s="225">
        <v>0</v>
      </c>
      <c r="N23" s="225">
        <v>0</v>
      </c>
      <c r="O23" s="225">
        <f t="shared" si="0"/>
        <v>-440819138</v>
      </c>
      <c r="R23" s="225">
        <f t="shared" si="1"/>
        <v>-440819138</v>
      </c>
      <c r="AL23" s="225">
        <f>-PN!D29</f>
        <v>0</v>
      </c>
      <c r="AP23" s="225">
        <f t="shared" si="2"/>
        <v>440819138</v>
      </c>
    </row>
    <row r="24" spans="2:42">
      <c r="B24" s="225" t="s">
        <v>1450</v>
      </c>
      <c r="C24" s="225">
        <f>-PN!K36</f>
        <v>-974700282</v>
      </c>
      <c r="D24" s="225">
        <v>0</v>
      </c>
      <c r="E24" s="225">
        <v>0</v>
      </c>
      <c r="G24" s="225">
        <f>+PN!K32</f>
        <v>0</v>
      </c>
      <c r="H24" s="225">
        <v>0</v>
      </c>
      <c r="I24" s="225">
        <v>0</v>
      </c>
      <c r="J24" s="225">
        <v>0</v>
      </c>
      <c r="K24" s="225">
        <v>0</v>
      </c>
      <c r="L24" s="225">
        <v>0</v>
      </c>
      <c r="M24" s="225">
        <v>0</v>
      </c>
      <c r="N24" s="225">
        <v>0</v>
      </c>
      <c r="O24" s="225">
        <f t="shared" si="0"/>
        <v>-974700282</v>
      </c>
      <c r="P24" s="232">
        <f>19977654821.7759</f>
        <v>19977654821.775902</v>
      </c>
      <c r="R24" s="225">
        <f t="shared" si="1"/>
        <v>-20952355103.775902</v>
      </c>
      <c r="T24" s="225">
        <v>0</v>
      </c>
      <c r="U24" s="225">
        <v>0</v>
      </c>
      <c r="V24" s="225">
        <v>0</v>
      </c>
      <c r="X24" s="225">
        <v>0</v>
      </c>
      <c r="Y24" s="225">
        <v>0</v>
      </c>
      <c r="Z24" s="225">
        <v>0</v>
      </c>
      <c r="AA24" s="225">
        <v>0</v>
      </c>
      <c r="AB24" s="225">
        <v>0</v>
      </c>
      <c r="AC24" s="225">
        <v>0</v>
      </c>
      <c r="AD24" s="225">
        <v>0</v>
      </c>
      <c r="AE24" s="225">
        <v>0</v>
      </c>
      <c r="AF24" s="225">
        <v>0</v>
      </c>
      <c r="AG24" s="225">
        <v>0</v>
      </c>
      <c r="AH24" s="225">
        <v>0</v>
      </c>
      <c r="AI24" s="225">
        <v>0</v>
      </c>
      <c r="AJ24" s="225">
        <v>0</v>
      </c>
      <c r="AL24" s="225">
        <v>0</v>
      </c>
      <c r="AN24" s="225">
        <v>0</v>
      </c>
      <c r="AO24" s="225">
        <v>0</v>
      </c>
      <c r="AP24" s="225">
        <f t="shared" si="2"/>
        <v>20952355103.775902</v>
      </c>
    </row>
    <row r="25" spans="2:42">
      <c r="B25" s="225" t="s">
        <v>1451</v>
      </c>
      <c r="C25" s="225">
        <f>-PN!L36</f>
        <v>-3719625238</v>
      </c>
      <c r="D25" s="225">
        <f>-C25</f>
        <v>3719625238</v>
      </c>
      <c r="E25" s="225">
        <v>0</v>
      </c>
      <c r="H25" s="225">
        <v>0</v>
      </c>
      <c r="I25" s="225">
        <v>0</v>
      </c>
      <c r="J25" s="225">
        <v>0</v>
      </c>
      <c r="K25" s="225">
        <v>0</v>
      </c>
      <c r="L25" s="225">
        <v>0</v>
      </c>
      <c r="M25" s="225">
        <v>0</v>
      </c>
      <c r="N25" s="225">
        <v>0</v>
      </c>
      <c r="P25" s="232"/>
      <c r="R25" s="225">
        <f t="shared" si="1"/>
        <v>0</v>
      </c>
      <c r="AP25" s="225">
        <f t="shared" si="2"/>
        <v>0</v>
      </c>
    </row>
    <row r="26" spans="2:42">
      <c r="B26" s="225" t="s">
        <v>525</v>
      </c>
      <c r="C26" s="225">
        <f>-+EERR!C13</f>
        <v>-18925722950</v>
      </c>
      <c r="D26" s="225">
        <v>0</v>
      </c>
      <c r="E26" s="225">
        <v>0</v>
      </c>
      <c r="H26" s="225">
        <v>0</v>
      </c>
      <c r="I26" s="225">
        <v>0</v>
      </c>
      <c r="J26" s="225">
        <v>0</v>
      </c>
      <c r="K26" s="225">
        <v>0</v>
      </c>
      <c r="L26" s="225">
        <v>0</v>
      </c>
      <c r="M26" s="225">
        <v>0</v>
      </c>
      <c r="N26" s="225">
        <v>0</v>
      </c>
      <c r="O26" s="225">
        <f t="shared" ref="O26:O34" si="3">+SUM(C26:N26)</f>
        <v>-18925722950</v>
      </c>
      <c r="P26" s="232"/>
      <c r="R26" s="225">
        <f t="shared" si="1"/>
        <v>-18925722950</v>
      </c>
      <c r="T26" s="225">
        <f>-R26</f>
        <v>18925722950</v>
      </c>
      <c r="U26" s="225">
        <v>0</v>
      </c>
      <c r="V26" s="225">
        <v>0</v>
      </c>
      <c r="X26" s="225">
        <v>0</v>
      </c>
      <c r="Y26" s="225">
        <v>0</v>
      </c>
      <c r="Z26" s="225">
        <v>0</v>
      </c>
      <c r="AA26" s="225">
        <v>0</v>
      </c>
      <c r="AB26" s="225">
        <v>0</v>
      </c>
      <c r="AC26" s="225">
        <v>0</v>
      </c>
      <c r="AD26" s="225">
        <v>0</v>
      </c>
      <c r="AE26" s="225">
        <v>0</v>
      </c>
      <c r="AF26" s="225">
        <v>0</v>
      </c>
      <c r="AG26" s="225">
        <v>0</v>
      </c>
      <c r="AH26" s="225">
        <v>0</v>
      </c>
      <c r="AI26" s="225">
        <v>0</v>
      </c>
      <c r="AJ26" s="225">
        <v>0</v>
      </c>
      <c r="AL26" s="225">
        <v>0</v>
      </c>
      <c r="AN26" s="225">
        <v>0</v>
      </c>
      <c r="AO26" s="225">
        <v>0</v>
      </c>
      <c r="AP26" s="225">
        <f t="shared" si="2"/>
        <v>0</v>
      </c>
    </row>
    <row r="27" spans="2:42">
      <c r="B27" s="225" t="s">
        <v>526</v>
      </c>
      <c r="C27" s="225">
        <f>-+EERR!C31</f>
        <v>2927223326</v>
      </c>
      <c r="D27" s="225">
        <v>0</v>
      </c>
      <c r="E27" s="225">
        <v>0</v>
      </c>
      <c r="H27" s="225">
        <v>0</v>
      </c>
      <c r="I27" s="225">
        <v>0</v>
      </c>
      <c r="J27" s="225">
        <v>0</v>
      </c>
      <c r="K27" s="225">
        <v>0</v>
      </c>
      <c r="L27" s="225">
        <v>0</v>
      </c>
      <c r="M27" s="225">
        <v>0</v>
      </c>
      <c r="N27" s="225">
        <v>0</v>
      </c>
      <c r="O27" s="225">
        <f t="shared" si="3"/>
        <v>2927223326</v>
      </c>
      <c r="P27" s="232"/>
      <c r="R27" s="225">
        <f t="shared" si="1"/>
        <v>2927223326</v>
      </c>
      <c r="T27" s="225">
        <v>0</v>
      </c>
      <c r="U27" s="225">
        <f>-R27</f>
        <v>-2927223326</v>
      </c>
      <c r="V27" s="225">
        <v>0</v>
      </c>
      <c r="X27" s="225">
        <v>0</v>
      </c>
      <c r="Y27" s="225">
        <v>0</v>
      </c>
      <c r="Z27" s="225">
        <v>0</v>
      </c>
      <c r="AA27" s="225">
        <v>0</v>
      </c>
      <c r="AB27" s="225">
        <v>0</v>
      </c>
      <c r="AC27" s="225">
        <v>0</v>
      </c>
      <c r="AD27" s="225">
        <v>0</v>
      </c>
      <c r="AE27" s="225">
        <v>0</v>
      </c>
      <c r="AF27" s="225">
        <v>0</v>
      </c>
      <c r="AG27" s="225">
        <v>0</v>
      </c>
      <c r="AH27" s="225">
        <v>0</v>
      </c>
      <c r="AI27" s="225">
        <v>0</v>
      </c>
      <c r="AJ27" s="225">
        <v>0</v>
      </c>
      <c r="AL27" s="225">
        <v>0</v>
      </c>
      <c r="AN27" s="225">
        <v>0</v>
      </c>
      <c r="AO27" s="225">
        <v>0</v>
      </c>
      <c r="AP27" s="225">
        <f t="shared" si="2"/>
        <v>0</v>
      </c>
    </row>
    <row r="28" spans="2:42">
      <c r="B28" s="225" t="s">
        <v>527</v>
      </c>
      <c r="C28" s="225">
        <f>-+EERR!C38</f>
        <v>625559713</v>
      </c>
      <c r="D28" s="225">
        <v>0</v>
      </c>
      <c r="E28" s="225">
        <v>0</v>
      </c>
      <c r="H28" s="225">
        <v>0</v>
      </c>
      <c r="I28" s="225">
        <v>0</v>
      </c>
      <c r="J28" s="225">
        <v>0</v>
      </c>
      <c r="K28" s="225">
        <v>0</v>
      </c>
      <c r="L28" s="225">
        <v>0</v>
      </c>
      <c r="M28" s="225">
        <v>0</v>
      </c>
      <c r="N28" s="225">
        <v>0</v>
      </c>
      <c r="O28" s="225">
        <f t="shared" si="3"/>
        <v>625559713</v>
      </c>
      <c r="P28" s="232"/>
      <c r="R28" s="225">
        <f t="shared" si="1"/>
        <v>625559713</v>
      </c>
      <c r="T28" s="225">
        <v>0</v>
      </c>
      <c r="U28" s="235">
        <f>-R28</f>
        <v>-625559713</v>
      </c>
      <c r="V28" s="225">
        <v>0</v>
      </c>
      <c r="X28" s="225">
        <v>0</v>
      </c>
      <c r="Y28" s="225">
        <v>0</v>
      </c>
      <c r="Z28" s="225">
        <v>0</v>
      </c>
      <c r="AA28" s="225">
        <v>0</v>
      </c>
      <c r="AB28" s="225">
        <v>0</v>
      </c>
      <c r="AC28" s="225">
        <v>0</v>
      </c>
      <c r="AD28" s="225">
        <v>0</v>
      </c>
      <c r="AE28" s="225">
        <v>0</v>
      </c>
      <c r="AF28" s="225">
        <v>0</v>
      </c>
      <c r="AG28" s="225">
        <v>0</v>
      </c>
      <c r="AH28" s="225">
        <v>0</v>
      </c>
      <c r="AI28" s="225">
        <v>0</v>
      </c>
      <c r="AJ28" s="225">
        <v>0</v>
      </c>
      <c r="AL28" s="225">
        <v>0</v>
      </c>
      <c r="AN28" s="225">
        <v>0</v>
      </c>
      <c r="AO28" s="225">
        <v>0</v>
      </c>
      <c r="AP28" s="225">
        <f t="shared" si="2"/>
        <v>0</v>
      </c>
    </row>
    <row r="29" spans="2:42">
      <c r="B29" s="225" t="s">
        <v>528</v>
      </c>
      <c r="C29" s="225">
        <f>-+EERR!C43</f>
        <v>12263184020</v>
      </c>
      <c r="D29" s="225">
        <v>0</v>
      </c>
      <c r="E29" s="225">
        <v>0</v>
      </c>
      <c r="H29" s="225">
        <v>0</v>
      </c>
      <c r="I29" s="225" t="e">
        <f>-I12</f>
        <v>#REF!</v>
      </c>
      <c r="J29" s="225">
        <f>-J13</f>
        <v>-22225887</v>
      </c>
      <c r="K29" s="225">
        <f>-K17-K16</f>
        <v>-3106581554</v>
      </c>
      <c r="L29" s="225">
        <v>0</v>
      </c>
      <c r="M29" s="225">
        <v>0</v>
      </c>
      <c r="N29" s="225">
        <v>0</v>
      </c>
      <c r="O29" s="225" t="e">
        <f t="shared" si="3"/>
        <v>#REF!</v>
      </c>
      <c r="P29" s="232"/>
      <c r="R29" s="225" t="e">
        <f t="shared" si="1"/>
        <v>#REF!</v>
      </c>
      <c r="T29" s="225">
        <v>0</v>
      </c>
      <c r="U29" s="225" t="e">
        <f>-R29-(V29+AK29)</f>
        <v>#REF!</v>
      </c>
      <c r="V29" s="225" t="e">
        <f>-V44</f>
        <v>#REF!</v>
      </c>
      <c r="X29" s="225">
        <v>0</v>
      </c>
      <c r="Y29" s="225">
        <v>0</v>
      </c>
      <c r="Z29" s="225">
        <v>0</v>
      </c>
      <c r="AA29" s="225">
        <v>0</v>
      </c>
      <c r="AB29" s="225">
        <v>0</v>
      </c>
      <c r="AC29" s="225">
        <v>0</v>
      </c>
      <c r="AD29" s="225">
        <v>0</v>
      </c>
      <c r="AE29" s="225">
        <v>0</v>
      </c>
      <c r="AF29" s="225">
        <v>0</v>
      </c>
      <c r="AG29" s="225">
        <v>0</v>
      </c>
      <c r="AH29" s="225">
        <v>0</v>
      </c>
      <c r="AI29" s="225">
        <v>0</v>
      </c>
      <c r="AJ29" s="225">
        <v>0</v>
      </c>
      <c r="AL29" s="225">
        <v>0</v>
      </c>
      <c r="AN29" s="225">
        <v>0</v>
      </c>
      <c r="AO29" s="225">
        <v>0</v>
      </c>
      <c r="AP29" s="225" t="e">
        <f t="shared" si="2"/>
        <v>#REF!</v>
      </c>
    </row>
    <row r="30" spans="2:42">
      <c r="B30" s="225" t="s">
        <v>581</v>
      </c>
      <c r="C30" s="225">
        <f>+-EERR!C61</f>
        <v>-306869247</v>
      </c>
      <c r="D30" s="225">
        <v>0</v>
      </c>
      <c r="E30" s="225">
        <v>0</v>
      </c>
      <c r="H30" s="225">
        <v>0</v>
      </c>
      <c r="I30" s="225">
        <v>0</v>
      </c>
      <c r="J30" s="225">
        <v>0</v>
      </c>
      <c r="K30" s="225">
        <v>0</v>
      </c>
      <c r="L30" s="225">
        <v>0</v>
      </c>
      <c r="M30" s="225">
        <v>0</v>
      </c>
      <c r="N30" s="225">
        <v>0</v>
      </c>
      <c r="O30" s="225">
        <f t="shared" si="3"/>
        <v>-306869247</v>
      </c>
      <c r="P30" s="232"/>
      <c r="R30" s="225">
        <f t="shared" si="1"/>
        <v>-306869247</v>
      </c>
      <c r="U30" s="225">
        <f>-R30-AC30</f>
        <v>306869247</v>
      </c>
      <c r="Y30" s="225">
        <v>0</v>
      </c>
      <c r="Z30" s="225">
        <v>0</v>
      </c>
      <c r="AA30" s="225">
        <v>0</v>
      </c>
      <c r="AB30" s="225">
        <v>0</v>
      </c>
      <c r="AC30" s="225">
        <v>0</v>
      </c>
      <c r="AD30" s="225">
        <v>0</v>
      </c>
      <c r="AE30" s="225">
        <v>0</v>
      </c>
      <c r="AF30" s="225">
        <v>0</v>
      </c>
      <c r="AG30" s="225">
        <v>0</v>
      </c>
      <c r="AH30" s="225">
        <v>0</v>
      </c>
      <c r="AN30" s="225">
        <v>0</v>
      </c>
      <c r="AO30" s="225">
        <v>0</v>
      </c>
      <c r="AP30" s="225">
        <f t="shared" si="2"/>
        <v>0</v>
      </c>
    </row>
    <row r="31" spans="2:42">
      <c r="B31" s="225" t="s">
        <v>529</v>
      </c>
      <c r="C31" s="225">
        <f>-+EERR!C65</f>
        <v>-830686744</v>
      </c>
      <c r="D31" s="225">
        <v>0</v>
      </c>
      <c r="E31" s="225">
        <v>0</v>
      </c>
      <c r="G31" s="225">
        <f>(EERR!C68+EERR!C71)</f>
        <v>711630755</v>
      </c>
      <c r="H31" s="225">
        <v>0</v>
      </c>
      <c r="I31" s="225">
        <v>0</v>
      </c>
      <c r="J31" s="225">
        <v>0</v>
      </c>
      <c r="K31" s="225">
        <v>0</v>
      </c>
      <c r="L31" s="225">
        <v>0</v>
      </c>
      <c r="M31" s="225">
        <v>0</v>
      </c>
      <c r="N31" s="225">
        <v>0</v>
      </c>
      <c r="O31" s="225">
        <f t="shared" si="3"/>
        <v>-119055989</v>
      </c>
      <c r="P31" s="232"/>
      <c r="R31" s="225">
        <f t="shared" si="1"/>
        <v>-119055989</v>
      </c>
      <c r="T31" s="225">
        <v>0</v>
      </c>
      <c r="U31" s="225">
        <v>0</v>
      </c>
      <c r="V31" s="225">
        <v>0</v>
      </c>
      <c r="X31" s="225">
        <v>0</v>
      </c>
      <c r="Y31" s="225">
        <v>0</v>
      </c>
      <c r="Z31" s="225">
        <v>0</v>
      </c>
      <c r="AA31" s="225">
        <v>0</v>
      </c>
      <c r="AB31" s="225">
        <v>0</v>
      </c>
      <c r="AC31" s="225">
        <v>0</v>
      </c>
      <c r="AD31" s="225">
        <v>0</v>
      </c>
      <c r="AE31" s="225">
        <v>0</v>
      </c>
      <c r="AF31" s="225">
        <v>0</v>
      </c>
      <c r="AG31" s="225">
        <v>0</v>
      </c>
      <c r="AH31" s="225">
        <v>0</v>
      </c>
      <c r="AI31" s="225">
        <v>0</v>
      </c>
      <c r="AJ31" s="225">
        <f>EERR!$C$70</f>
        <v>0</v>
      </c>
      <c r="AK31" s="225">
        <f>+EERR!$C$67</f>
        <v>119055989</v>
      </c>
      <c r="AL31" s="225">
        <v>0</v>
      </c>
      <c r="AN31" s="225">
        <v>0</v>
      </c>
      <c r="AO31" s="225">
        <v>0</v>
      </c>
      <c r="AP31" s="225">
        <f t="shared" si="2"/>
        <v>0</v>
      </c>
    </row>
    <row r="32" spans="2:42">
      <c r="B32" s="225" t="s">
        <v>628</v>
      </c>
      <c r="C32" s="225">
        <v>0</v>
      </c>
      <c r="D32" s="225">
        <v>0</v>
      </c>
      <c r="E32" s="225">
        <v>0</v>
      </c>
      <c r="H32" s="225">
        <v>0</v>
      </c>
      <c r="I32" s="225">
        <v>0</v>
      </c>
      <c r="J32" s="225">
        <v>0</v>
      </c>
      <c r="K32" s="225">
        <v>0</v>
      </c>
      <c r="L32" s="225">
        <v>0</v>
      </c>
      <c r="M32" s="225">
        <v>0</v>
      </c>
      <c r="N32" s="225">
        <v>0</v>
      </c>
      <c r="O32" s="225">
        <f t="shared" si="3"/>
        <v>0</v>
      </c>
      <c r="P32" s="232"/>
      <c r="R32" s="225">
        <f t="shared" si="1"/>
        <v>0</v>
      </c>
      <c r="Y32" s="225">
        <v>0</v>
      </c>
      <c r="Z32" s="225">
        <v>0</v>
      </c>
      <c r="AA32" s="225">
        <v>0</v>
      </c>
      <c r="AB32" s="225">
        <v>0</v>
      </c>
      <c r="AC32" s="225">
        <v>0</v>
      </c>
      <c r="AD32" s="225">
        <v>0</v>
      </c>
      <c r="AE32" s="225">
        <v>0</v>
      </c>
      <c r="AF32" s="225">
        <v>0</v>
      </c>
      <c r="AG32" s="225">
        <v>0</v>
      </c>
      <c r="AH32" s="225">
        <v>0</v>
      </c>
      <c r="AN32" s="225">
        <v>0</v>
      </c>
      <c r="AO32" s="225">
        <v>0</v>
      </c>
      <c r="AP32" s="225">
        <f t="shared" si="2"/>
        <v>0</v>
      </c>
    </row>
    <row r="33" spans="2:42">
      <c r="B33" s="225" t="s">
        <v>530</v>
      </c>
      <c r="C33" s="225">
        <f>-+EERR!C75</f>
        <v>527686644</v>
      </c>
      <c r="D33" s="225">
        <v>0</v>
      </c>
      <c r="E33" s="225">
        <v>0</v>
      </c>
      <c r="H33" s="225">
        <v>0</v>
      </c>
      <c r="I33" s="225">
        <v>0</v>
      </c>
      <c r="J33" s="225">
        <v>0</v>
      </c>
      <c r="K33" s="225">
        <v>0</v>
      </c>
      <c r="L33" s="225">
        <v>0</v>
      </c>
      <c r="M33" s="225">
        <v>0</v>
      </c>
      <c r="N33" s="225">
        <v>0</v>
      </c>
      <c r="O33" s="225">
        <f t="shared" si="3"/>
        <v>527686644</v>
      </c>
      <c r="P33" s="232"/>
      <c r="R33" s="225">
        <f t="shared" si="1"/>
        <v>527686644</v>
      </c>
      <c r="U33" s="225">
        <f t="shared" ref="U33" si="4">-R33</f>
        <v>-527686644</v>
      </c>
      <c r="Y33" s="225">
        <v>0</v>
      </c>
      <c r="Z33" s="225">
        <v>0</v>
      </c>
      <c r="AA33" s="225">
        <v>0</v>
      </c>
      <c r="AB33" s="225">
        <v>0</v>
      </c>
      <c r="AC33" s="225">
        <v>0</v>
      </c>
      <c r="AD33" s="225">
        <v>0</v>
      </c>
      <c r="AE33" s="225">
        <v>0</v>
      </c>
      <c r="AF33" s="225">
        <v>0</v>
      </c>
      <c r="AG33" s="225">
        <v>0</v>
      </c>
      <c r="AH33" s="225">
        <v>0</v>
      </c>
      <c r="AN33" s="225">
        <v>0</v>
      </c>
      <c r="AO33" s="225">
        <v>0</v>
      </c>
      <c r="AP33" s="225">
        <f t="shared" si="2"/>
        <v>0</v>
      </c>
    </row>
    <row r="34" spans="2:42" ht="13.5" thickBot="1">
      <c r="B34" s="225" t="s">
        <v>531</v>
      </c>
      <c r="C34" s="225">
        <f>+EERR!C77</f>
        <v>3719625238</v>
      </c>
      <c r="D34" s="225">
        <f>-C34</f>
        <v>-3719625238</v>
      </c>
      <c r="E34" s="225">
        <v>0</v>
      </c>
      <c r="H34" s="225">
        <v>0</v>
      </c>
      <c r="I34" s="225">
        <v>0</v>
      </c>
      <c r="J34" s="225">
        <v>0</v>
      </c>
      <c r="K34" s="225">
        <v>0</v>
      </c>
      <c r="L34" s="225">
        <v>0</v>
      </c>
      <c r="M34" s="225">
        <v>0</v>
      </c>
      <c r="N34" s="225">
        <v>0</v>
      </c>
      <c r="O34" s="225">
        <f t="shared" si="3"/>
        <v>0</v>
      </c>
      <c r="P34" s="232"/>
      <c r="R34" s="225">
        <f t="shared" si="1"/>
        <v>0</v>
      </c>
      <c r="T34" s="225">
        <v>0</v>
      </c>
      <c r="U34" s="225">
        <v>0</v>
      </c>
      <c r="V34" s="225">
        <v>0</v>
      </c>
      <c r="X34" s="225">
        <v>0</v>
      </c>
      <c r="Y34" s="225">
        <v>0</v>
      </c>
      <c r="Z34" s="225">
        <v>0</v>
      </c>
      <c r="AA34" s="225">
        <v>0</v>
      </c>
      <c r="AB34" s="225">
        <v>0</v>
      </c>
      <c r="AC34" s="225">
        <v>0</v>
      </c>
      <c r="AD34" s="225">
        <v>0</v>
      </c>
      <c r="AE34" s="225">
        <v>0</v>
      </c>
      <c r="AF34" s="225">
        <v>0</v>
      </c>
      <c r="AG34" s="225">
        <v>0</v>
      </c>
      <c r="AH34" s="225">
        <v>0</v>
      </c>
      <c r="AI34" s="225">
        <v>0</v>
      </c>
      <c r="AJ34" s="225">
        <v>0</v>
      </c>
      <c r="AL34" s="225">
        <v>0</v>
      </c>
      <c r="AN34" s="225">
        <v>0</v>
      </c>
      <c r="AO34" s="225">
        <v>0</v>
      </c>
      <c r="AP34" s="225">
        <f>-SUM(R34:AO34)</f>
        <v>0</v>
      </c>
    </row>
    <row r="35" spans="2:42" ht="13.5" thickBot="1">
      <c r="B35" s="236" t="s">
        <v>314</v>
      </c>
      <c r="C35" s="237">
        <f t="shared" ref="C35:P35" si="5">+SUM(C7:C34)</f>
        <v>180977429</v>
      </c>
      <c r="D35" s="237">
        <f t="shared" si="5"/>
        <v>0</v>
      </c>
      <c r="E35" s="237">
        <f t="shared" si="5"/>
        <v>0</v>
      </c>
      <c r="F35" s="237" t="e">
        <f t="shared" si="5"/>
        <v>#REF!</v>
      </c>
      <c r="G35" s="237">
        <f t="shared" si="5"/>
        <v>0</v>
      </c>
      <c r="H35" s="237">
        <f t="shared" si="5"/>
        <v>0</v>
      </c>
      <c r="I35" s="237" t="e">
        <f t="shared" si="5"/>
        <v>#REF!</v>
      </c>
      <c r="J35" s="237">
        <f t="shared" si="5"/>
        <v>0</v>
      </c>
      <c r="K35" s="237">
        <f t="shared" si="5"/>
        <v>0</v>
      </c>
      <c r="L35" s="237">
        <f t="shared" si="5"/>
        <v>0</v>
      </c>
      <c r="M35" s="237">
        <f t="shared" si="5"/>
        <v>0</v>
      </c>
      <c r="N35" s="237">
        <f t="shared" si="5"/>
        <v>0</v>
      </c>
      <c r="O35" s="237" t="e">
        <f t="shared" si="5"/>
        <v>#REF!</v>
      </c>
      <c r="P35" s="237">
        <f t="shared" si="5"/>
        <v>-0.22409820556640625</v>
      </c>
      <c r="R35" s="238" t="e">
        <f>+SUM(R7:R34)</f>
        <v>#REF!</v>
      </c>
      <c r="T35" s="239">
        <f t="shared" ref="T35:AO35" si="6">SUM(T7:T34)</f>
        <v>-5783064532</v>
      </c>
      <c r="U35" s="239" t="e">
        <f t="shared" si="6"/>
        <v>#REF!</v>
      </c>
      <c r="V35" s="239" t="e">
        <f t="shared" si="6"/>
        <v>#REF!</v>
      </c>
      <c r="W35" s="240">
        <f t="shared" si="6"/>
        <v>0</v>
      </c>
      <c r="X35" s="240">
        <f t="shared" si="6"/>
        <v>0</v>
      </c>
      <c r="Y35" s="240">
        <f t="shared" si="6"/>
        <v>0</v>
      </c>
      <c r="Z35" s="239">
        <f t="shared" si="6"/>
        <v>0</v>
      </c>
      <c r="AA35" s="240" t="e">
        <f t="shared" si="6"/>
        <v>#REF!</v>
      </c>
      <c r="AB35" s="239" t="e">
        <f t="shared" si="6"/>
        <v>#REF!</v>
      </c>
      <c r="AC35" s="239">
        <f t="shared" si="6"/>
        <v>0</v>
      </c>
      <c r="AD35" s="239">
        <f t="shared" si="6"/>
        <v>-12591120927</v>
      </c>
      <c r="AE35" s="240">
        <f t="shared" si="6"/>
        <v>0</v>
      </c>
      <c r="AF35" s="239">
        <f t="shared" si="6"/>
        <v>0</v>
      </c>
      <c r="AG35" s="239">
        <f t="shared" si="6"/>
        <v>0</v>
      </c>
      <c r="AH35" s="239">
        <f t="shared" si="6"/>
        <v>0</v>
      </c>
      <c r="AI35" s="239">
        <f t="shared" si="6"/>
        <v>0</v>
      </c>
      <c r="AJ35" s="239">
        <f t="shared" si="6"/>
        <v>0</v>
      </c>
      <c r="AK35" s="240">
        <f t="shared" si="6"/>
        <v>119055989</v>
      </c>
      <c r="AL35" s="239">
        <f t="shared" si="6"/>
        <v>0</v>
      </c>
      <c r="AM35" s="240">
        <f t="shared" si="6"/>
        <v>0</v>
      </c>
      <c r="AN35" s="240">
        <f t="shared" si="6"/>
        <v>0</v>
      </c>
      <c r="AO35" s="239">
        <f t="shared" si="6"/>
        <v>0</v>
      </c>
      <c r="AP35" s="241" t="e">
        <f>SUM(AP7:AP34)</f>
        <v>#REF!</v>
      </c>
    </row>
    <row r="36" spans="2:42">
      <c r="R36" s="235"/>
      <c r="Z36" s="225" t="s">
        <v>590</v>
      </c>
      <c r="AL36" s="225">
        <f>PN!E27</f>
        <v>0</v>
      </c>
      <c r="AP36" s="225">
        <f>R7</f>
        <v>18371617029</v>
      </c>
    </row>
    <row r="37" spans="2:42" ht="15">
      <c r="B37" s="242" t="s">
        <v>501</v>
      </c>
      <c r="C37" s="243" t="s">
        <v>532</v>
      </c>
      <c r="D37" s="225" t="s">
        <v>629</v>
      </c>
      <c r="R37" s="235"/>
      <c r="T37" s="235"/>
      <c r="U37" s="235"/>
      <c r="V37" s="235"/>
      <c r="W37" s="235"/>
      <c r="Z37" s="244" t="s">
        <v>604</v>
      </c>
      <c r="AA37" s="233" t="e">
        <f>+#REF!</f>
        <v>#REF!</v>
      </c>
      <c r="AB37" s="244"/>
      <c r="AC37" s="244"/>
      <c r="AD37" s="244"/>
      <c r="AG37" s="244"/>
      <c r="AH37" s="244"/>
      <c r="AI37" s="244"/>
      <c r="AJ37" s="244"/>
      <c r="AK37" s="244"/>
      <c r="AL37" s="225">
        <f>AL35-AL36</f>
        <v>0</v>
      </c>
      <c r="AO37" s="244"/>
      <c r="AP37" s="225" t="e">
        <f>AP35+AP36</f>
        <v>#REF!</v>
      </c>
    </row>
    <row r="38" spans="2:42">
      <c r="B38" s="225" t="s">
        <v>474</v>
      </c>
      <c r="C38" s="225">
        <f>+C34</f>
        <v>3719625238</v>
      </c>
      <c r="R38" s="235"/>
    </row>
    <row r="39" spans="2:42">
      <c r="R39" s="235"/>
      <c r="U39" s="226" t="s">
        <v>599</v>
      </c>
      <c r="AG39" s="225" t="s">
        <v>777</v>
      </c>
      <c r="AH39" s="225">
        <f>+'EEFF '!$D$20</f>
        <v>0</v>
      </c>
    </row>
    <row r="40" spans="2:42">
      <c r="R40" s="235"/>
      <c r="T40" s="225" t="s">
        <v>601</v>
      </c>
      <c r="U40" s="150" t="s">
        <v>143</v>
      </c>
      <c r="V40" s="225">
        <f>-EERR!C49-EERR!$C$45</f>
        <v>7083975291</v>
      </c>
      <c r="AG40" s="225" t="s">
        <v>778</v>
      </c>
      <c r="AH40" s="225">
        <f>+'EEFF '!$C$20</f>
        <v>0</v>
      </c>
    </row>
    <row r="41" spans="2:42" ht="15">
      <c r="B41" s="242" t="s">
        <v>502</v>
      </c>
      <c r="C41" s="243" t="s">
        <v>594</v>
      </c>
      <c r="D41" s="225" t="s">
        <v>629</v>
      </c>
      <c r="R41" s="235"/>
      <c r="T41" s="225" t="s">
        <v>601</v>
      </c>
      <c r="U41" s="150" t="s">
        <v>357</v>
      </c>
      <c r="V41" s="225">
        <f>-EERR!C51</f>
        <v>363542572</v>
      </c>
      <c r="AA41" s="245"/>
      <c r="AB41" s="246"/>
      <c r="AC41" s="246"/>
      <c r="AD41" s="246"/>
      <c r="AE41" s="246"/>
      <c r="AF41" s="246"/>
      <c r="AG41" s="246"/>
      <c r="AH41" s="246">
        <f>+AH40-AH39</f>
        <v>0</v>
      </c>
    </row>
    <row r="42" spans="2:42" ht="14.25">
      <c r="C42" s="247" t="s">
        <v>533</v>
      </c>
      <c r="D42" s="247" t="s">
        <v>534</v>
      </c>
      <c r="R42" s="235"/>
      <c r="T42" s="225" t="s">
        <v>601</v>
      </c>
      <c r="U42" s="150" t="s">
        <v>456</v>
      </c>
      <c r="V42" s="225">
        <f>-EERR!C52</f>
        <v>1386300248</v>
      </c>
      <c r="AA42" s="248"/>
      <c r="AB42" s="246"/>
      <c r="AC42" s="246"/>
      <c r="AD42" s="246"/>
      <c r="AE42" s="246"/>
      <c r="AF42" s="246"/>
      <c r="AG42" s="246"/>
      <c r="AH42" s="246">
        <f>+AF35+AG35</f>
        <v>0</v>
      </c>
    </row>
    <row r="43" spans="2:42" ht="14.25">
      <c r="B43" s="225" t="s">
        <v>479</v>
      </c>
      <c r="C43" s="225">
        <f>-PN!$H$30</f>
        <v>0</v>
      </c>
      <c r="R43" s="235"/>
      <c r="T43" s="225" t="s">
        <v>600</v>
      </c>
      <c r="U43" s="249" t="s">
        <v>452</v>
      </c>
      <c r="V43" s="250" t="e">
        <f>C71</f>
        <v>#REF!</v>
      </c>
      <c r="W43" s="900" t="s">
        <v>602</v>
      </c>
      <c r="X43" s="900"/>
      <c r="AA43" s="248"/>
      <c r="AB43" s="246"/>
      <c r="AC43" s="246"/>
      <c r="AD43" s="246"/>
      <c r="AE43" s="246"/>
      <c r="AF43" s="246"/>
      <c r="AG43" s="246"/>
      <c r="AH43" s="246">
        <f>+AH41-AH42</f>
        <v>0</v>
      </c>
    </row>
    <row r="44" spans="2:42">
      <c r="B44" s="225" t="s">
        <v>535</v>
      </c>
      <c r="C44" s="225">
        <f>D45</f>
        <v>0</v>
      </c>
      <c r="D44" s="225">
        <f>+SUM(C43:C43)</f>
        <v>0</v>
      </c>
      <c r="R44" s="235"/>
      <c r="U44" s="225" t="s">
        <v>603</v>
      </c>
      <c r="V44" s="251" t="e">
        <f>SUM(V40:V43)</f>
        <v>#REF!</v>
      </c>
      <c r="AA44" s="245"/>
      <c r="AB44" s="246"/>
      <c r="AC44" s="246"/>
      <c r="AD44" s="246"/>
      <c r="AE44" s="246"/>
      <c r="AF44" s="246"/>
      <c r="AG44" s="246"/>
      <c r="AH44" s="246"/>
    </row>
    <row r="45" spans="2:42">
      <c r="R45" s="235"/>
      <c r="AA45" s="246"/>
      <c r="AB45" s="246"/>
      <c r="AC45" s="246"/>
      <c r="AD45" s="246"/>
      <c r="AE45" s="246"/>
      <c r="AF45" s="246"/>
      <c r="AG45" s="246"/>
      <c r="AH45" s="246"/>
    </row>
    <row r="46" spans="2:42">
      <c r="R46" s="235"/>
      <c r="AA46" s="245"/>
      <c r="AB46" s="246"/>
      <c r="AC46" s="246"/>
      <c r="AD46" s="245"/>
      <c r="AE46" s="246"/>
      <c r="AF46" s="246"/>
      <c r="AG46" s="246"/>
      <c r="AH46" s="246"/>
    </row>
    <row r="47" spans="2:42">
      <c r="R47" s="235"/>
      <c r="AA47" s="246"/>
      <c r="AB47" s="246"/>
      <c r="AC47" s="246"/>
      <c r="AD47" s="246"/>
      <c r="AE47" s="246"/>
      <c r="AF47" s="246"/>
      <c r="AG47" s="246"/>
      <c r="AH47" s="246"/>
    </row>
    <row r="48" spans="2:42" ht="15">
      <c r="B48" s="242" t="s">
        <v>503</v>
      </c>
      <c r="C48" s="243" t="s">
        <v>536</v>
      </c>
      <c r="H48" s="225" t="s">
        <v>629</v>
      </c>
      <c r="R48" s="235"/>
      <c r="AA48" s="245"/>
      <c r="AB48" s="245"/>
      <c r="AC48" s="245"/>
      <c r="AD48" s="245"/>
      <c r="AE48" s="246"/>
      <c r="AF48" s="246"/>
      <c r="AG48" s="246"/>
      <c r="AH48" s="246"/>
    </row>
    <row r="49" spans="2:34">
      <c r="C49" s="247" t="s">
        <v>533</v>
      </c>
      <c r="D49" s="247" t="s">
        <v>534</v>
      </c>
      <c r="R49" s="235"/>
      <c r="AA49" s="246"/>
      <c r="AB49" s="246"/>
      <c r="AC49" s="246"/>
      <c r="AD49" s="246"/>
      <c r="AE49" s="246"/>
      <c r="AF49" s="246"/>
      <c r="AG49" s="246"/>
      <c r="AH49" s="246"/>
    </row>
    <row r="50" spans="2:34">
      <c r="B50" s="225" t="s">
        <v>537</v>
      </c>
      <c r="C50" s="252">
        <f>-PN!$J$34</f>
        <v>-380835197</v>
      </c>
      <c r="D50" s="247"/>
      <c r="AA50" s="246"/>
      <c r="AB50" s="246"/>
      <c r="AC50" s="246"/>
      <c r="AD50" s="246"/>
      <c r="AE50" s="246"/>
      <c r="AF50" s="246"/>
      <c r="AG50" s="246"/>
      <c r="AH50" s="246"/>
    </row>
    <row r="51" spans="2:34">
      <c r="B51" s="225" t="s">
        <v>521</v>
      </c>
      <c r="D51" s="225">
        <f>+C50</f>
        <v>-380835197</v>
      </c>
      <c r="AA51" s="246"/>
      <c r="AB51" s="246"/>
      <c r="AC51" s="246"/>
      <c r="AD51" s="246"/>
      <c r="AE51" s="246"/>
      <c r="AF51" s="246"/>
      <c r="AG51" s="246"/>
      <c r="AH51" s="246"/>
    </row>
    <row r="52" spans="2:34">
      <c r="AA52" s="246"/>
      <c r="AB52" s="246"/>
      <c r="AC52" s="246"/>
      <c r="AD52" s="246"/>
      <c r="AE52" s="246"/>
      <c r="AF52" s="246"/>
      <c r="AG52" s="246"/>
      <c r="AH52" s="246"/>
    </row>
    <row r="53" spans="2:34" ht="15">
      <c r="B53" s="242" t="s">
        <v>504</v>
      </c>
      <c r="C53" s="243" t="s">
        <v>538</v>
      </c>
    </row>
    <row r="54" spans="2:34">
      <c r="E54" s="253"/>
      <c r="F54" s="253"/>
      <c r="G54" s="253"/>
      <c r="H54" s="253"/>
      <c r="I54" s="254"/>
    </row>
    <row r="55" spans="2:34">
      <c r="B55" s="225" t="s">
        <v>538</v>
      </c>
      <c r="C55" s="225" t="e">
        <f>+#REF!</f>
        <v>#REF!</v>
      </c>
      <c r="E55" s="254"/>
      <c r="F55" s="254"/>
      <c r="G55" s="254"/>
      <c r="H55" s="254"/>
      <c r="I55" s="254"/>
    </row>
    <row r="56" spans="2:34">
      <c r="E56" s="254"/>
      <c r="F56" s="254"/>
      <c r="G56" s="254"/>
      <c r="H56" s="254"/>
      <c r="I56" s="254"/>
    </row>
    <row r="57" spans="2:34">
      <c r="B57" s="249" t="s">
        <v>124</v>
      </c>
      <c r="D57" s="225" t="e">
        <f>+#REF!</f>
        <v>#REF!</v>
      </c>
      <c r="E57" s="254"/>
      <c r="F57" s="254"/>
      <c r="G57" s="254"/>
      <c r="H57" s="254"/>
      <c r="I57" s="254"/>
    </row>
    <row r="58" spans="2:34">
      <c r="B58" s="249" t="s">
        <v>259</v>
      </c>
      <c r="D58" s="225" t="e">
        <f>+#REF!+#REF!</f>
        <v>#REF!</v>
      </c>
      <c r="E58" s="255" t="s">
        <v>775</v>
      </c>
      <c r="F58" s="255"/>
      <c r="G58" s="255"/>
      <c r="H58" s="254" t="e">
        <f>+C55+EERR!C$68+EERR!$C$71</f>
        <v>#REF!</v>
      </c>
      <c r="I58" s="254"/>
    </row>
    <row r="59" spans="2:34">
      <c r="E59" s="254"/>
      <c r="F59" s="254"/>
      <c r="G59" s="254"/>
      <c r="H59" s="254"/>
      <c r="I59" s="254"/>
    </row>
    <row r="60" spans="2:34">
      <c r="E60" s="254"/>
      <c r="F60" s="254"/>
      <c r="G60" s="254"/>
      <c r="H60" s="254"/>
      <c r="I60" s="254"/>
    </row>
    <row r="61" spans="2:34" ht="15">
      <c r="B61" s="242" t="s">
        <v>505</v>
      </c>
      <c r="C61" s="243" t="s">
        <v>593</v>
      </c>
      <c r="E61" s="254"/>
      <c r="F61" s="254"/>
      <c r="G61" s="254"/>
      <c r="H61" s="254"/>
      <c r="I61" s="254"/>
    </row>
    <row r="62" spans="2:34">
      <c r="B62" s="225" t="s">
        <v>582</v>
      </c>
      <c r="C62" s="252" t="e">
        <f>+SUMIF(#REF!,"Depreciaciones y amortizaciones",#REF!)-C63-C64</f>
        <v>#REF!</v>
      </c>
      <c r="D62" s="247"/>
      <c r="E62" s="254"/>
      <c r="F62" s="254"/>
      <c r="G62" s="254"/>
      <c r="H62" s="254"/>
      <c r="I62" s="254"/>
      <c r="J62" s="225" t="s">
        <v>629</v>
      </c>
    </row>
    <row r="63" spans="2:34">
      <c r="B63" s="225" t="s">
        <v>539</v>
      </c>
      <c r="C63" s="225" t="e">
        <f>+VLOOKUP(D63,#REF!,11,FALSE)</f>
        <v>#REF!</v>
      </c>
      <c r="D63" s="256" t="s">
        <v>255</v>
      </c>
      <c r="E63" s="254"/>
      <c r="F63" s="254"/>
      <c r="G63" s="254"/>
      <c r="H63" s="254"/>
      <c r="I63" s="254"/>
      <c r="J63" s="225" t="s">
        <v>629</v>
      </c>
    </row>
    <row r="64" spans="2:34">
      <c r="B64" s="225" t="s">
        <v>540</v>
      </c>
      <c r="C64" s="225" t="e">
        <f>+VLOOKUP(D64,#REF!,11,FALSE)</f>
        <v>#REF!</v>
      </c>
      <c r="D64" s="256" t="s">
        <v>253</v>
      </c>
      <c r="E64" s="255" t="s">
        <v>775</v>
      </c>
      <c r="F64" s="255"/>
      <c r="G64" s="255"/>
      <c r="H64" s="254" t="e">
        <f>+C62+C63+C64+EERR!$C$48</f>
        <v>#REF!</v>
      </c>
      <c r="I64" s="254"/>
      <c r="J64" s="225" t="s">
        <v>629</v>
      </c>
    </row>
    <row r="65" spans="2:9">
      <c r="D65" s="256"/>
      <c r="E65" s="255"/>
      <c r="F65" s="255"/>
      <c r="G65" s="255"/>
      <c r="H65" s="254"/>
      <c r="I65" s="254"/>
    </row>
    <row r="66" spans="2:9">
      <c r="D66" s="256"/>
      <c r="E66" s="255"/>
      <c r="F66" s="255"/>
      <c r="G66" s="255"/>
      <c r="H66" s="254"/>
      <c r="I66" s="254"/>
    </row>
    <row r="67" spans="2:9" ht="15">
      <c r="B67" s="242" t="s">
        <v>506</v>
      </c>
      <c r="C67" s="243" t="s">
        <v>66</v>
      </c>
    </row>
    <row r="68" spans="2:9">
      <c r="B68" s="257" t="s">
        <v>384</v>
      </c>
      <c r="C68" s="225" t="e">
        <f>+VLOOKUP(D68,#REF!,13,FALSE)</f>
        <v>#REF!</v>
      </c>
      <c r="D68" s="258" t="s">
        <v>385</v>
      </c>
    </row>
    <row r="69" spans="2:9">
      <c r="B69" s="42" t="s">
        <v>676</v>
      </c>
      <c r="C69" s="225" t="e">
        <f>+VLOOKUP(D69,#REF!,13,FALSE)</f>
        <v>#REF!</v>
      </c>
      <c r="D69" s="258" t="s">
        <v>675</v>
      </c>
    </row>
    <row r="70" spans="2:9">
      <c r="B70" s="259" t="s">
        <v>678</v>
      </c>
      <c r="C70" s="225" t="e">
        <f>+VLOOKUP(D70,#REF!,13,FALSE)</f>
        <v>#REF!</v>
      </c>
      <c r="D70" s="258" t="s">
        <v>677</v>
      </c>
    </row>
    <row r="71" spans="2:9">
      <c r="B71" s="249" t="s">
        <v>452</v>
      </c>
      <c r="C71" s="225" t="e">
        <f>+VLOOKUP(D71,#REF!,13,FALSE)</f>
        <v>#REF!</v>
      </c>
      <c r="D71" s="258" t="s">
        <v>451</v>
      </c>
    </row>
    <row r="72" spans="2:9">
      <c r="B72" s="42" t="s">
        <v>452</v>
      </c>
      <c r="C72" s="225" t="e">
        <f>+VLOOKUP(D72,#REF!,13,FALSE)</f>
        <v>#REF!</v>
      </c>
      <c r="D72" s="44" t="s">
        <v>1022</v>
      </c>
    </row>
    <row r="74" spans="2:9" ht="15">
      <c r="B74" s="242" t="s">
        <v>507</v>
      </c>
      <c r="C74" s="243" t="s">
        <v>1004</v>
      </c>
      <c r="E74" s="225" t="s">
        <v>629</v>
      </c>
    </row>
    <row r="76" spans="2:9">
      <c r="B76" s="225" t="s">
        <v>779</v>
      </c>
      <c r="C76" s="225" t="e">
        <f>+SUMIF(#REF!,'Aux CF'!B76,#REF!)</f>
        <v>#REF!</v>
      </c>
    </row>
    <row r="78" spans="2:9">
      <c r="B78" s="242" t="s">
        <v>508</v>
      </c>
    </row>
    <row r="79" spans="2:9">
      <c r="B79" s="257" t="s">
        <v>16</v>
      </c>
    </row>
    <row r="80" spans="2:9">
      <c r="B80" s="257" t="s">
        <v>24</v>
      </c>
      <c r="C80" s="225" t="e">
        <f>+VLOOKUP(D80,#REF!,11,FALSE)</f>
        <v>#REF!</v>
      </c>
      <c r="D80" s="256" t="s">
        <v>27</v>
      </c>
    </row>
    <row r="81" spans="2:5">
      <c r="B81" s="257" t="s">
        <v>25</v>
      </c>
      <c r="C81" s="225" t="e">
        <f>+VLOOKUP(D81,#REF!,11,FALSE)</f>
        <v>#REF!</v>
      </c>
      <c r="D81" s="256" t="s">
        <v>28</v>
      </c>
    </row>
    <row r="82" spans="2:5">
      <c r="B82" s="259" t="s">
        <v>664</v>
      </c>
      <c r="C82" s="225" t="e">
        <f>+VLOOKUP(D82,#REF!,11,FALSE)</f>
        <v>#REF!</v>
      </c>
      <c r="D82" s="258" t="s">
        <v>663</v>
      </c>
    </row>
    <row r="83" spans="2:5">
      <c r="C83" s="226" t="e">
        <f>SUM(C80:C82)</f>
        <v>#REF!</v>
      </c>
    </row>
    <row r="85" spans="2:5">
      <c r="B85" s="242" t="s">
        <v>509</v>
      </c>
      <c r="E85" s="225" t="s">
        <v>629</v>
      </c>
    </row>
    <row r="86" spans="2:5">
      <c r="B86" s="260" t="s">
        <v>895</v>
      </c>
      <c r="C86" s="225" t="e">
        <f>+#REF!</f>
        <v>#REF!</v>
      </c>
    </row>
    <row r="90" spans="2:5">
      <c r="B90" s="225" t="s">
        <v>552</v>
      </c>
      <c r="C90" s="225">
        <f>+'[69]Balance detallado'!$I$47</f>
        <v>433156936.98000002</v>
      </c>
      <c r="D90" s="225">
        <f>+C90</f>
        <v>433156936.98000002</v>
      </c>
    </row>
    <row r="91" spans="2:5">
      <c r="B91" s="225" t="s">
        <v>65</v>
      </c>
      <c r="C91" s="225">
        <f>+'[69]Balance detallado'!$I$71</f>
        <v>-2505258000</v>
      </c>
      <c r="D91" s="225">
        <f>-C91</f>
        <v>2505258000</v>
      </c>
    </row>
    <row r="92" spans="2:5">
      <c r="C92" s="225">
        <f>+'[69]Balance detallado'!$I$81+'[69]Balance detallado'!$I$129+'[69]Balance detallado'!$I$130+'[69]Balance detallado'!$I$131+'[69]Balance detallado'!$I$132+'[69]Balance detallado'!$I$133+'[69]Balance detallado'!$I$134+'[69]Balance detallado'!$I$135</f>
        <v>-355279544.56000006</v>
      </c>
      <c r="D92" s="225">
        <f>-C92</f>
        <v>355279544.56000006</v>
      </c>
    </row>
  </sheetData>
  <mergeCells count="5">
    <mergeCell ref="T5:Z5"/>
    <mergeCell ref="AA5:AI5"/>
    <mergeCell ref="AJ5:AO5"/>
    <mergeCell ref="AP5:AP6"/>
    <mergeCell ref="W43:X43"/>
  </mergeCells>
  <conditionalFormatting sqref="D63">
    <cfRule type="duplicateValues" dxfId="5" priority="6"/>
  </conditionalFormatting>
  <conditionalFormatting sqref="D64:D66">
    <cfRule type="duplicateValues" dxfId="4" priority="5"/>
  </conditionalFormatting>
  <conditionalFormatting sqref="D69:D70">
    <cfRule type="duplicateValues" dxfId="3" priority="4"/>
  </conditionalFormatting>
  <conditionalFormatting sqref="D80 D82">
    <cfRule type="duplicateValues" dxfId="2" priority="3"/>
  </conditionalFormatting>
  <conditionalFormatting sqref="D81">
    <cfRule type="duplicateValues" dxfId="1" priority="2"/>
  </conditionalFormatting>
  <conditionalFormatting sqref="D72">
    <cfRule type="duplicateValues" dxfId="0" priority="1"/>
  </conditionalFormatting>
  <pageMargins left="0.75" right="0.75" top="1" bottom="1" header="0.5" footer="0.5"/>
  <pageSetup paperSize="9" orientation="portrait" r:id="rId1"/>
  <headerFooter alignWithMargins="0"/>
  <drawing r:id="rId2"/>
  <legacyDrawing r:id="rId3"/>
  <controls>
    <mc:AlternateContent xmlns:mc="http://schemas.openxmlformats.org/markup-compatibility/2006">
      <mc:Choice Requires="x14">
        <control shapeId="7169" r:id="rId4" name="Object 1">
          <controlPr defaultSize="0" autoLine="0" r:id="rId5">
            <anchor moveWithCells="1">
              <from>
                <xdr:col>4</xdr:col>
                <xdr:colOff>9525</xdr:colOff>
                <xdr:row>52</xdr:row>
                <xdr:rowOff>9525</xdr:rowOff>
              </from>
              <to>
                <xdr:col>4</xdr:col>
                <xdr:colOff>161925</xdr:colOff>
                <xdr:row>52</xdr:row>
                <xdr:rowOff>161925</xdr:rowOff>
              </to>
            </anchor>
          </controlPr>
        </control>
      </mc:Choice>
      <mc:Fallback>
        <control shapeId="7169" r:id="rId4" name="Object 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8"/>
  <sheetViews>
    <sheetView showGridLines="0" view="pageBreakPreview" topLeftCell="A10" zoomScale="80" zoomScaleNormal="100" zoomScaleSheetLayoutView="80" workbookViewId="0">
      <selection activeCell="Q36" sqref="Q36"/>
    </sheetView>
  </sheetViews>
  <sheetFormatPr baseColWidth="10" defaultColWidth="9.140625" defaultRowHeight="12.75"/>
  <cols>
    <col min="1" max="1" width="3.5703125" style="176" customWidth="1"/>
    <col min="2" max="2" width="34.7109375" style="176" customWidth="1"/>
    <col min="3" max="4" width="17.140625" style="176" customWidth="1"/>
    <col min="5" max="5" width="19.140625" style="176" customWidth="1"/>
    <col min="6" max="7" width="14.7109375" style="176" customWidth="1"/>
    <col min="8" max="8" width="16.7109375" style="176" customWidth="1"/>
    <col min="9" max="9" width="15.140625" style="176" customWidth="1"/>
    <col min="10" max="10" width="18" style="176" customWidth="1"/>
    <col min="11" max="11" width="17.85546875" style="176" customWidth="1"/>
    <col min="12" max="12" width="16.5703125" style="176" customWidth="1"/>
    <col min="13" max="13" width="15.85546875" style="176" customWidth="1"/>
    <col min="14" max="14" width="16" style="176" customWidth="1"/>
    <col min="15" max="15" width="2.85546875" style="176" customWidth="1"/>
    <col min="16" max="16" width="15" style="176" bestFit="1" customWidth="1"/>
    <col min="17" max="16384" width="9.140625" style="176"/>
  </cols>
  <sheetData>
    <row r="1" spans="2:14" ht="15.75" customHeight="1"/>
    <row r="2" spans="2:14" ht="15.75" customHeight="1"/>
    <row r="3" spans="2:14" ht="15.75" customHeight="1"/>
    <row r="4" spans="2:14" ht="15.75" customHeight="1"/>
    <row r="5" spans="2:14" ht="15.75" customHeight="1">
      <c r="B5" s="157"/>
      <c r="C5" s="157"/>
      <c r="D5" s="157"/>
      <c r="E5" s="175"/>
      <c r="F5" s="175"/>
      <c r="G5" s="175"/>
      <c r="H5" s="175"/>
      <c r="I5" s="175"/>
      <c r="J5" s="175"/>
      <c r="K5" s="175"/>
      <c r="L5" s="175"/>
      <c r="M5" s="175"/>
    </row>
    <row r="6" spans="2:14" ht="23.25">
      <c r="B6" s="366" t="s">
        <v>1794</v>
      </c>
      <c r="C6" s="175"/>
      <c r="D6" s="175"/>
      <c r="E6" s="175"/>
      <c r="F6" s="175"/>
      <c r="G6" s="175"/>
      <c r="H6" s="175"/>
      <c r="I6" s="175"/>
      <c r="J6" s="175"/>
      <c r="K6" s="175"/>
      <c r="L6" s="175"/>
      <c r="M6" s="175"/>
    </row>
    <row r="7" spans="2:14" ht="23.25">
      <c r="B7" s="366" t="str">
        <f>+EFE!B7</f>
        <v>correspondiente al período ecónomico finalizado 30 de septiembre de 2020</v>
      </c>
      <c r="C7" s="175"/>
      <c r="D7" s="175"/>
      <c r="E7" s="175"/>
      <c r="F7" s="175"/>
      <c r="G7" s="175"/>
      <c r="H7" s="175"/>
      <c r="I7" s="175"/>
      <c r="J7" s="175"/>
      <c r="K7" s="175"/>
      <c r="L7" s="175"/>
      <c r="M7" s="175"/>
    </row>
    <row r="8" spans="2:14" ht="15.75" customHeight="1">
      <c r="B8" s="367" t="str">
        <f>+EERR!$B$9</f>
        <v>Presentado en forma comparativa con el ejercicio anterior finalizado el 30 de septiembre de 2019</v>
      </c>
      <c r="C8" s="158"/>
      <c r="D8" s="158"/>
      <c r="E8" s="158"/>
      <c r="F8" s="158"/>
      <c r="G8" s="158"/>
      <c r="H8" s="158"/>
      <c r="I8" s="158"/>
      <c r="J8" s="158"/>
      <c r="K8" s="158"/>
      <c r="L8" s="158"/>
      <c r="M8" s="177"/>
    </row>
    <row r="9" spans="2:14" ht="15" customHeight="1">
      <c r="B9" s="156" t="s">
        <v>957</v>
      </c>
      <c r="C9" s="145"/>
      <c r="D9" s="145"/>
      <c r="E9" s="158"/>
      <c r="F9" s="158"/>
      <c r="G9" s="158"/>
      <c r="H9" s="158"/>
      <c r="I9" s="158"/>
      <c r="J9" s="158"/>
      <c r="K9" s="158"/>
      <c r="L9" s="158"/>
      <c r="M9" s="158"/>
    </row>
    <row r="11" spans="2:14" ht="24" customHeight="1">
      <c r="B11" s="903" t="s">
        <v>477</v>
      </c>
      <c r="C11" s="901" t="s">
        <v>616</v>
      </c>
      <c r="D11" s="905"/>
      <c r="E11" s="902"/>
      <c r="F11" s="901" t="s">
        <v>620</v>
      </c>
      <c r="G11" s="905"/>
      <c r="H11" s="902"/>
      <c r="I11" s="901" t="s">
        <v>547</v>
      </c>
      <c r="J11" s="902"/>
      <c r="K11" s="901" t="s">
        <v>624</v>
      </c>
      <c r="L11" s="902"/>
      <c r="M11" s="901" t="s">
        <v>455</v>
      </c>
      <c r="N11" s="902"/>
    </row>
    <row r="12" spans="2:14" ht="45.75" customHeight="1">
      <c r="B12" s="904"/>
      <c r="C12" s="178" t="s">
        <v>617</v>
      </c>
      <c r="D12" s="178" t="s">
        <v>618</v>
      </c>
      <c r="E12" s="178" t="s">
        <v>619</v>
      </c>
      <c r="F12" s="178" t="s">
        <v>623</v>
      </c>
      <c r="G12" s="178" t="s">
        <v>622</v>
      </c>
      <c r="H12" s="179" t="s">
        <v>621</v>
      </c>
      <c r="I12" s="179" t="s">
        <v>1440</v>
      </c>
      <c r="J12" s="180" t="s">
        <v>480</v>
      </c>
      <c r="K12" s="179" t="s">
        <v>625</v>
      </c>
      <c r="L12" s="179" t="s">
        <v>626</v>
      </c>
      <c r="M12" s="180" t="s">
        <v>639</v>
      </c>
      <c r="N12" s="179" t="s">
        <v>822</v>
      </c>
    </row>
    <row r="13" spans="2:14" hidden="1">
      <c r="B13" s="181" t="s">
        <v>549</v>
      </c>
      <c r="C13" s="182"/>
      <c r="D13" s="182"/>
      <c r="E13" s="183">
        <v>730174418</v>
      </c>
      <c r="F13" s="183">
        <v>0</v>
      </c>
      <c r="G13" s="183">
        <v>0</v>
      </c>
      <c r="H13" s="184">
        <v>0</v>
      </c>
      <c r="I13" s="185"/>
      <c r="J13" s="185">
        <v>0</v>
      </c>
      <c r="K13" s="184"/>
      <c r="L13" s="184">
        <v>0</v>
      </c>
      <c r="M13" s="185"/>
      <c r="N13" s="372">
        <f t="shared" ref="N13:N18" si="0">+SUM(C13:L13)</f>
        <v>730174418</v>
      </c>
    </row>
    <row r="14" spans="2:14" hidden="1">
      <c r="B14" s="186" t="s">
        <v>550</v>
      </c>
      <c r="C14" s="187"/>
      <c r="D14" s="187"/>
      <c r="E14" s="188">
        <v>133825582</v>
      </c>
      <c r="F14" s="188">
        <v>0</v>
      </c>
      <c r="G14" s="188">
        <v>0</v>
      </c>
      <c r="H14" s="189">
        <v>0</v>
      </c>
      <c r="I14" s="190"/>
      <c r="J14" s="190">
        <v>0</v>
      </c>
      <c r="K14" s="189"/>
      <c r="L14" s="191">
        <v>0</v>
      </c>
      <c r="M14" s="191"/>
      <c r="N14" s="192">
        <f t="shared" si="0"/>
        <v>133825582</v>
      </c>
    </row>
    <row r="15" spans="2:14" ht="25.5" hidden="1">
      <c r="B15" s="186" t="s">
        <v>478</v>
      </c>
      <c r="C15" s="187"/>
      <c r="D15" s="189">
        <f>1243947075</f>
        <v>1243947075</v>
      </c>
      <c r="E15" s="188">
        <v>0</v>
      </c>
      <c r="F15" s="188">
        <v>0</v>
      </c>
      <c r="G15" s="188">
        <v>0</v>
      </c>
      <c r="H15" s="189">
        <v>0</v>
      </c>
      <c r="I15" s="190"/>
      <c r="J15" s="190">
        <v>0</v>
      </c>
      <c r="K15" s="189"/>
      <c r="L15" s="191">
        <v>0</v>
      </c>
      <c r="M15" s="191"/>
      <c r="N15" s="192">
        <f t="shared" si="0"/>
        <v>1243947075</v>
      </c>
    </row>
    <row r="16" spans="2:14" hidden="1">
      <c r="B16" s="186" t="s">
        <v>479</v>
      </c>
      <c r="C16" s="187"/>
      <c r="D16" s="187"/>
      <c r="E16" s="188">
        <v>0</v>
      </c>
      <c r="F16" s="188">
        <v>0</v>
      </c>
      <c r="G16" s="188">
        <v>0</v>
      </c>
      <c r="H16" s="189">
        <v>0</v>
      </c>
      <c r="I16" s="190"/>
      <c r="J16" s="190">
        <v>0</v>
      </c>
      <c r="K16" s="189"/>
      <c r="L16" s="191">
        <v>0</v>
      </c>
      <c r="M16" s="191"/>
      <c r="N16" s="192">
        <f t="shared" si="0"/>
        <v>0</v>
      </c>
    </row>
    <row r="17" spans="2:16" hidden="1">
      <c r="B17" s="186" t="s">
        <v>481</v>
      </c>
      <c r="C17" s="187"/>
      <c r="D17" s="187"/>
      <c r="E17" s="188">
        <v>0</v>
      </c>
      <c r="F17" s="188">
        <v>0</v>
      </c>
      <c r="G17" s="188">
        <v>0</v>
      </c>
      <c r="H17" s="189">
        <v>3385940</v>
      </c>
      <c r="I17" s="190"/>
      <c r="J17" s="190">
        <f>1128079</f>
        <v>1128079</v>
      </c>
      <c r="K17" s="189"/>
      <c r="L17" s="191">
        <v>0</v>
      </c>
      <c r="M17" s="191"/>
      <c r="N17" s="192">
        <f t="shared" si="0"/>
        <v>4514019</v>
      </c>
    </row>
    <row r="18" spans="2:16" hidden="1">
      <c r="B18" s="193" t="s">
        <v>474</v>
      </c>
      <c r="C18" s="194"/>
      <c r="D18" s="194"/>
      <c r="E18" s="195">
        <v>0</v>
      </c>
      <c r="F18" s="195"/>
      <c r="G18" s="195"/>
      <c r="H18" s="196">
        <v>0</v>
      </c>
      <c r="I18" s="197"/>
      <c r="J18" s="197">
        <v>0</v>
      </c>
      <c r="K18" s="196"/>
      <c r="L18" s="152">
        <v>-505417474</v>
      </c>
      <c r="M18" s="191"/>
      <c r="N18" s="192">
        <f t="shared" si="0"/>
        <v>-505417474</v>
      </c>
    </row>
    <row r="19" spans="2:16" ht="13.5" hidden="1" thickBot="1">
      <c r="B19" s="198" t="s">
        <v>482</v>
      </c>
      <c r="C19" s="199"/>
      <c r="D19" s="200">
        <f t="shared" ref="D19:N19" si="1">+SUM(D13:D18)</f>
        <v>1243947075</v>
      </c>
      <c r="E19" s="200">
        <f t="shared" si="1"/>
        <v>864000000</v>
      </c>
      <c r="F19" s="201">
        <f t="shared" si="1"/>
        <v>0</v>
      </c>
      <c r="G19" s="201">
        <f t="shared" si="1"/>
        <v>0</v>
      </c>
      <c r="H19" s="201">
        <f t="shared" si="1"/>
        <v>3385940</v>
      </c>
      <c r="I19" s="202"/>
      <c r="J19" s="202">
        <f t="shared" si="1"/>
        <v>1128079</v>
      </c>
      <c r="K19" s="203">
        <f t="shared" si="1"/>
        <v>0</v>
      </c>
      <c r="L19" s="203">
        <f t="shared" si="1"/>
        <v>-505417474</v>
      </c>
      <c r="M19" s="204"/>
      <c r="N19" s="205">
        <f t="shared" si="1"/>
        <v>1607043620</v>
      </c>
    </row>
    <row r="20" spans="2:16" ht="13.5" hidden="1" thickTop="1">
      <c r="B20" s="149" t="s">
        <v>483</v>
      </c>
      <c r="C20" s="149"/>
      <c r="D20" s="206">
        <f>-D19</f>
        <v>-1243947075</v>
      </c>
      <c r="E20" s="207">
        <f>-D20</f>
        <v>1243947075</v>
      </c>
      <c r="F20" s="207">
        <v>0</v>
      </c>
      <c r="G20" s="207">
        <v>0</v>
      </c>
      <c r="H20" s="207">
        <v>0</v>
      </c>
      <c r="I20" s="207"/>
      <c r="J20" s="207">
        <v>0</v>
      </c>
      <c r="K20" s="207">
        <f>+L19</f>
        <v>-505417474</v>
      </c>
      <c r="L20" s="207">
        <f>-L19</f>
        <v>505417474</v>
      </c>
      <c r="M20" s="370"/>
      <c r="N20" s="192">
        <f t="shared" ref="N20:N25" si="2">+SUM(C20:L20)</f>
        <v>0</v>
      </c>
    </row>
    <row r="21" spans="2:16" ht="25.5" hidden="1">
      <c r="B21" s="148" t="s">
        <v>541</v>
      </c>
      <c r="C21" s="209"/>
      <c r="D21" s="209"/>
      <c r="E21" s="208">
        <v>2892052925</v>
      </c>
      <c r="F21" s="208">
        <v>0</v>
      </c>
      <c r="G21" s="208">
        <v>0</v>
      </c>
      <c r="H21" s="210"/>
      <c r="I21" s="210"/>
      <c r="J21" s="210"/>
      <c r="K21" s="210"/>
      <c r="L21" s="210"/>
      <c r="M21" s="371"/>
      <c r="N21" s="192">
        <f t="shared" si="2"/>
        <v>2892052925</v>
      </c>
    </row>
    <row r="22" spans="2:16" ht="25.5" hidden="1">
      <c r="B22" s="148" t="s">
        <v>478</v>
      </c>
      <c r="C22" s="209"/>
      <c r="D22" s="211" t="e">
        <f>-+#REF!</f>
        <v>#REF!</v>
      </c>
      <c r="E22" s="208">
        <v>0</v>
      </c>
      <c r="F22" s="208">
        <v>0</v>
      </c>
      <c r="G22" s="208">
        <v>0</v>
      </c>
      <c r="H22" s="210">
        <v>0</v>
      </c>
      <c r="I22" s="210"/>
      <c r="J22" s="210">
        <v>0</v>
      </c>
      <c r="K22" s="210"/>
      <c r="L22" s="210">
        <v>0</v>
      </c>
      <c r="M22" s="371"/>
      <c r="N22" s="192" t="e">
        <f t="shared" si="2"/>
        <v>#REF!</v>
      </c>
    </row>
    <row r="23" spans="2:16" hidden="1">
      <c r="B23" s="148" t="s">
        <v>479</v>
      </c>
      <c r="C23" s="209"/>
      <c r="D23" s="209"/>
      <c r="E23" s="208">
        <v>0</v>
      </c>
      <c r="F23" s="208">
        <v>0</v>
      </c>
      <c r="G23" s="208">
        <v>0</v>
      </c>
      <c r="H23" s="210" t="e">
        <f>-+#REF!</f>
        <v>#REF!</v>
      </c>
      <c r="I23" s="210"/>
      <c r="J23" s="210">
        <v>0</v>
      </c>
      <c r="K23" s="210"/>
      <c r="L23" s="210">
        <v>0</v>
      </c>
      <c r="M23" s="371"/>
      <c r="N23" s="192" t="e">
        <f t="shared" si="2"/>
        <v>#REF!</v>
      </c>
    </row>
    <row r="24" spans="2:16" hidden="1">
      <c r="B24" s="148" t="s">
        <v>481</v>
      </c>
      <c r="C24" s="209"/>
      <c r="D24" s="209"/>
      <c r="E24" s="208">
        <v>0</v>
      </c>
      <c r="F24" s="208">
        <v>0</v>
      </c>
      <c r="G24" s="208">
        <v>0</v>
      </c>
      <c r="H24" s="210">
        <v>0</v>
      </c>
      <c r="I24" s="210"/>
      <c r="J24" s="210">
        <v>48446759</v>
      </c>
      <c r="K24" s="210"/>
      <c r="L24" s="210">
        <v>0</v>
      </c>
      <c r="M24" s="371"/>
      <c r="N24" s="192">
        <f t="shared" si="2"/>
        <v>48446759</v>
      </c>
    </row>
    <row r="25" spans="2:16" hidden="1">
      <c r="B25" s="193" t="s">
        <v>474</v>
      </c>
      <c r="C25" s="194"/>
      <c r="D25" s="194"/>
      <c r="E25" s="212">
        <v>0</v>
      </c>
      <c r="F25" s="212">
        <v>0</v>
      </c>
      <c r="G25" s="212">
        <v>0</v>
      </c>
      <c r="H25" s="213">
        <v>0</v>
      </c>
      <c r="I25" s="213"/>
      <c r="J25" s="213">
        <v>0</v>
      </c>
      <c r="K25" s="213"/>
      <c r="L25" s="213">
        <f>+EERR!D77</f>
        <v>2234934841</v>
      </c>
      <c r="M25" s="370"/>
      <c r="N25" s="192">
        <f t="shared" si="2"/>
        <v>2234934841</v>
      </c>
    </row>
    <row r="26" spans="2:16" ht="15" customHeight="1">
      <c r="B26" s="214" t="s">
        <v>1711</v>
      </c>
      <c r="C26" s="218">
        <f t="shared" ref="C26" si="3">+SUM(C19:C25)</f>
        <v>0</v>
      </c>
      <c r="D26" s="218">
        <v>57500</v>
      </c>
      <c r="E26" s="218">
        <v>4724000000</v>
      </c>
      <c r="F26" s="218">
        <v>0</v>
      </c>
      <c r="G26" s="218">
        <v>0</v>
      </c>
      <c r="H26" s="218">
        <v>30582078</v>
      </c>
      <c r="I26" s="218">
        <v>440819138</v>
      </c>
      <c r="J26" s="218">
        <v>235721587</v>
      </c>
      <c r="K26" s="218">
        <v>3619548571</v>
      </c>
      <c r="L26" s="218">
        <v>0</v>
      </c>
      <c r="M26" s="215"/>
      <c r="N26" s="373"/>
      <c r="O26" s="216"/>
      <c r="P26" s="221"/>
    </row>
    <row r="27" spans="2:16" ht="16.5" customHeight="1">
      <c r="B27" s="46" t="s">
        <v>1444</v>
      </c>
      <c r="C27" s="218">
        <f>+SUM(C21:C26)</f>
        <v>0</v>
      </c>
      <c r="D27" s="378">
        <v>0</v>
      </c>
      <c r="E27" s="217">
        <v>0</v>
      </c>
      <c r="F27" s="217">
        <v>0</v>
      </c>
      <c r="G27" s="217">
        <v>0</v>
      </c>
      <c r="H27" s="217">
        <v>0</v>
      </c>
      <c r="I27" s="218">
        <v>0</v>
      </c>
      <c r="J27" s="217">
        <v>0</v>
      </c>
      <c r="K27" s="382"/>
      <c r="L27" s="218">
        <v>0</v>
      </c>
      <c r="M27" s="215"/>
      <c r="N27" s="192"/>
    </row>
    <row r="28" spans="2:16" ht="16.5" customHeight="1">
      <c r="B28" s="219" t="s">
        <v>928</v>
      </c>
      <c r="C28" s="218">
        <f>+SUM(C22:C27)</f>
        <v>0</v>
      </c>
      <c r="D28" s="217">
        <v>0</v>
      </c>
      <c r="E28" s="378">
        <v>0</v>
      </c>
      <c r="F28" s="378">
        <v>0</v>
      </c>
      <c r="G28" s="378">
        <v>0</v>
      </c>
      <c r="H28" s="378">
        <v>0</v>
      </c>
      <c r="I28" s="218">
        <v>0</v>
      </c>
      <c r="J28" s="217">
        <v>0</v>
      </c>
      <c r="K28" s="217">
        <v>-2463870860</v>
      </c>
      <c r="L28" s="217">
        <v>0</v>
      </c>
      <c r="M28" s="215"/>
      <c r="N28" s="192"/>
    </row>
    <row r="29" spans="2:16" ht="16.5" customHeight="1">
      <c r="B29" s="219" t="s">
        <v>1443</v>
      </c>
      <c r="C29" s="218">
        <v>0</v>
      </c>
      <c r="D29" s="217">
        <v>0</v>
      </c>
      <c r="E29" s="218">
        <v>0</v>
      </c>
      <c r="F29" s="218">
        <v>0</v>
      </c>
      <c r="G29" s="218">
        <v>0</v>
      </c>
      <c r="H29" s="218">
        <v>0</v>
      </c>
      <c r="I29" s="378">
        <v>0</v>
      </c>
      <c r="J29" s="218">
        <v>0</v>
      </c>
      <c r="K29" s="218">
        <v>0</v>
      </c>
      <c r="L29" s="218">
        <v>0</v>
      </c>
      <c r="M29" s="215"/>
      <c r="N29" s="192"/>
    </row>
    <row r="30" spans="2:16" ht="16.5" customHeight="1">
      <c r="B30" s="219" t="s">
        <v>627</v>
      </c>
      <c r="C30" s="218">
        <f t="shared" ref="C30" si="4">+SUM(C23:C28)</f>
        <v>0</v>
      </c>
      <c r="D30" s="218">
        <v>0</v>
      </c>
      <c r="E30" s="218">
        <v>0</v>
      </c>
      <c r="F30" s="218">
        <v>0</v>
      </c>
      <c r="G30" s="218">
        <v>0</v>
      </c>
      <c r="H30" s="217">
        <v>0</v>
      </c>
      <c r="I30" s="218">
        <v>0</v>
      </c>
      <c r="J30" s="218">
        <v>0</v>
      </c>
      <c r="K30" s="218">
        <v>0</v>
      </c>
      <c r="L30" s="218">
        <v>0</v>
      </c>
      <c r="M30" s="215"/>
      <c r="N30" s="192"/>
    </row>
    <row r="31" spans="2:16" ht="16.5" customHeight="1">
      <c r="B31" s="219" t="s">
        <v>1442</v>
      </c>
      <c r="C31" s="218">
        <v>0</v>
      </c>
      <c r="D31" s="218">
        <v>0</v>
      </c>
      <c r="E31" s="217">
        <v>0</v>
      </c>
      <c r="F31" s="218">
        <v>0</v>
      </c>
      <c r="G31" s="218">
        <v>0</v>
      </c>
      <c r="H31" s="217">
        <v>0</v>
      </c>
      <c r="I31" s="218">
        <v>0</v>
      </c>
      <c r="J31" s="217">
        <v>0</v>
      </c>
      <c r="K31" s="218">
        <v>0</v>
      </c>
      <c r="L31" s="218">
        <v>0</v>
      </c>
      <c r="M31" s="215"/>
      <c r="N31" s="192"/>
    </row>
    <row r="32" spans="2:16" ht="16.5" customHeight="1">
      <c r="B32" s="219" t="s">
        <v>1441</v>
      </c>
      <c r="C32" s="218">
        <v>0</v>
      </c>
      <c r="D32" s="218">
        <v>0</v>
      </c>
      <c r="E32" s="217">
        <v>0</v>
      </c>
      <c r="F32" s="217"/>
      <c r="G32" s="218">
        <v>0</v>
      </c>
      <c r="H32" s="218">
        <v>0</v>
      </c>
      <c r="I32" s="218">
        <v>0</v>
      </c>
      <c r="J32" s="217">
        <v>0</v>
      </c>
      <c r="K32" s="217">
        <v>0</v>
      </c>
      <c r="L32" s="217"/>
      <c r="M32" s="215"/>
      <c r="N32" s="192"/>
    </row>
    <row r="33" spans="2:14" ht="16.5" customHeight="1">
      <c r="B33" s="219" t="s">
        <v>1798</v>
      </c>
      <c r="C33" s="218">
        <v>0</v>
      </c>
      <c r="D33" s="218">
        <v>0</v>
      </c>
      <c r="E33" s="217">
        <v>0</v>
      </c>
      <c r="F33" s="217">
        <v>180977429</v>
      </c>
      <c r="G33" s="218">
        <v>0</v>
      </c>
      <c r="H33" s="218">
        <v>0</v>
      </c>
      <c r="I33" s="218">
        <v>0</v>
      </c>
      <c r="J33" s="217">
        <v>0</v>
      </c>
      <c r="K33" s="217">
        <v>-180977429</v>
      </c>
      <c r="L33" s="217"/>
      <c r="M33" s="215"/>
      <c r="N33" s="192"/>
    </row>
    <row r="34" spans="2:14" ht="16.5" customHeight="1">
      <c r="B34" s="368" t="s">
        <v>481</v>
      </c>
      <c r="C34" s="218">
        <f>+SUM(C23:C28)</f>
        <v>0</v>
      </c>
      <c r="D34" s="218">
        <v>0</v>
      </c>
      <c r="E34" s="217">
        <v>0</v>
      </c>
      <c r="F34" s="217">
        <v>0</v>
      </c>
      <c r="G34" s="217">
        <v>0</v>
      </c>
      <c r="H34" s="217">
        <v>0</v>
      </c>
      <c r="I34" s="218">
        <v>0</v>
      </c>
      <c r="J34" s="217">
        <v>380835197</v>
      </c>
      <c r="K34" s="217">
        <v>0</v>
      </c>
      <c r="L34" s="217">
        <v>0</v>
      </c>
      <c r="M34" s="215"/>
      <c r="N34" s="192"/>
    </row>
    <row r="35" spans="2:14" ht="15.75" customHeight="1">
      <c r="B35" s="193" t="s">
        <v>474</v>
      </c>
      <c r="C35" s="218">
        <f>+SUM(C24:C34)</f>
        <v>0</v>
      </c>
      <c r="D35" s="218">
        <v>0</v>
      </c>
      <c r="E35" s="217">
        <v>0</v>
      </c>
      <c r="F35" s="218">
        <v>0</v>
      </c>
      <c r="G35" s="217">
        <v>0</v>
      </c>
      <c r="H35" s="217">
        <v>0</v>
      </c>
      <c r="I35" s="218">
        <v>0</v>
      </c>
      <c r="J35" s="217">
        <v>0</v>
      </c>
      <c r="K35" s="217">
        <v>0</v>
      </c>
      <c r="L35" s="217">
        <v>3719625238</v>
      </c>
      <c r="M35" s="369"/>
      <c r="N35" s="374"/>
    </row>
    <row r="36" spans="2:14" ht="15.75" customHeight="1" thickBot="1">
      <c r="B36" s="199" t="s">
        <v>1816</v>
      </c>
      <c r="C36" s="201">
        <f t="shared" ref="C36:L36" si="5">+SUM(C26:C35)</f>
        <v>0</v>
      </c>
      <c r="D36" s="390">
        <f t="shared" si="5"/>
        <v>57500</v>
      </c>
      <c r="E36" s="390">
        <f t="shared" si="5"/>
        <v>4724000000</v>
      </c>
      <c r="F36" s="390">
        <f t="shared" si="5"/>
        <v>180977429</v>
      </c>
      <c r="G36" s="390">
        <f t="shared" si="5"/>
        <v>0</v>
      </c>
      <c r="H36" s="613">
        <f t="shared" si="5"/>
        <v>30582078</v>
      </c>
      <c r="I36" s="613">
        <f t="shared" si="5"/>
        <v>440819138</v>
      </c>
      <c r="J36" s="614">
        <f t="shared" si="5"/>
        <v>616556784</v>
      </c>
      <c r="K36" s="613">
        <f t="shared" si="5"/>
        <v>974700282</v>
      </c>
      <c r="L36" s="201">
        <f t="shared" si="5"/>
        <v>3719625238</v>
      </c>
      <c r="M36" s="200">
        <f>SUM(C36:L36)</f>
        <v>10687318449</v>
      </c>
      <c r="N36" s="200">
        <v>0</v>
      </c>
    </row>
    <row r="37" spans="2:14" ht="15.75" customHeight="1" thickTop="1" thickBot="1">
      <c r="B37" s="725" t="s">
        <v>1817</v>
      </c>
      <c r="C37" s="391">
        <v>0</v>
      </c>
      <c r="D37" s="392">
        <v>57500</v>
      </c>
      <c r="E37" s="392">
        <v>4724000000</v>
      </c>
      <c r="F37" s="392">
        <v>0</v>
      </c>
      <c r="G37" s="392">
        <v>0</v>
      </c>
      <c r="H37" s="392">
        <v>33770951</v>
      </c>
      <c r="I37" s="392">
        <v>440819138</v>
      </c>
      <c r="J37" s="392">
        <v>235721587</v>
      </c>
      <c r="K37" s="392">
        <v>-654822</v>
      </c>
      <c r="L37" s="392">
        <v>2234934841</v>
      </c>
      <c r="M37" s="392"/>
      <c r="N37" s="392">
        <f>+SUM(C37:L37)</f>
        <v>7668649195</v>
      </c>
    </row>
    <row r="38" spans="2:14" ht="13.5" thickTop="1">
      <c r="M38" s="220"/>
      <c r="N38" s="1"/>
    </row>
    <row r="39" spans="2:14">
      <c r="B39" s="42" t="s">
        <v>633</v>
      </c>
      <c r="D39" s="221"/>
      <c r="E39" s="1"/>
      <c r="F39" s="1"/>
      <c r="G39" s="1"/>
      <c r="H39" s="1"/>
      <c r="I39" s="1"/>
      <c r="J39" s="1"/>
      <c r="K39" s="1"/>
      <c r="L39" s="1"/>
      <c r="M39" s="1"/>
      <c r="N39" s="1"/>
    </row>
    <row r="40" spans="2:14">
      <c r="D40" s="221"/>
      <c r="E40" s="222"/>
      <c r="F40" s="222"/>
      <c r="G40" s="222"/>
      <c r="H40" s="1"/>
      <c r="I40" s="1"/>
      <c r="J40" s="1"/>
      <c r="K40" s="1"/>
      <c r="L40" s="1"/>
      <c r="M40" s="1"/>
      <c r="N40" s="1"/>
    </row>
    <row r="41" spans="2:14">
      <c r="D41" s="221"/>
      <c r="E41" s="222"/>
      <c r="F41" s="222"/>
      <c r="G41" s="222"/>
      <c r="H41" s="1"/>
      <c r="I41" s="1"/>
      <c r="J41" s="1"/>
      <c r="K41" s="1"/>
      <c r="L41" s="1"/>
      <c r="M41" s="1"/>
      <c r="N41" s="1"/>
    </row>
    <row r="42" spans="2:14">
      <c r="D42" s="221"/>
      <c r="E42" s="222"/>
      <c r="F42" s="222"/>
      <c r="G42" s="222"/>
      <c r="H42" s="1"/>
      <c r="I42" s="1"/>
      <c r="J42" s="1"/>
      <c r="K42" s="1"/>
      <c r="L42" s="1"/>
      <c r="M42" s="1"/>
      <c r="N42" s="1"/>
    </row>
    <row r="46" spans="2:14">
      <c r="B46" s="220"/>
    </row>
    <row r="47" spans="2:14">
      <c r="B47" s="220"/>
    </row>
    <row r="48" spans="2:14">
      <c r="B48" s="375"/>
    </row>
  </sheetData>
  <mergeCells count="6">
    <mergeCell ref="M11:N11"/>
    <mergeCell ref="B11:B12"/>
    <mergeCell ref="C11:E11"/>
    <mergeCell ref="F11:H11"/>
    <mergeCell ref="K11:L11"/>
    <mergeCell ref="I11:J11"/>
  </mergeCells>
  <pageMargins left="0.62992125984251968" right="0.23622047244094491" top="0.74803149606299213" bottom="0.74803149606299213" header="0.31496062992125984" footer="0.31496062992125984"/>
  <pageSetup paperSize="9" scale="57" orientation="landscape" r:id="rId1"/>
  <colBreaks count="1" manualBreakCount="1">
    <brk id="14" max="44" man="1"/>
  </colBreaks>
  <ignoredErrors>
    <ignoredError sqref="E36 F36:N36" formulaRange="1"/>
  </ignoredError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L8OLLXfdG4TmsooawwlVB8EGqXnRoJaQRZ5TTmiASIM=</DigestValue>
    </Reference>
    <Reference Type="http://www.w3.org/2000/09/xmldsig#Object" URI="#idOfficeObject">
      <DigestMethod Algorithm="http://www.w3.org/2001/04/xmlenc#sha256"/>
      <DigestValue>XudbYITZuQ/mwF+9OgHavBGWfRY+/tKE6Nhb/jvjjEg=</DigestValue>
    </Reference>
    <Reference Type="http://uri.etsi.org/01903#SignedProperties" URI="#idSignedProperties">
      <Transforms>
        <Transform Algorithm="http://www.w3.org/TR/2001/REC-xml-c14n-20010315"/>
      </Transforms>
      <DigestMethod Algorithm="http://www.w3.org/2001/04/xmlenc#sha256"/>
      <DigestValue>rTIiJMjlzmydDuNymlFraIihn2xRFL5eGQuoiBqBStE=</DigestValue>
    </Reference>
    <Reference Type="http://www.w3.org/2000/09/xmldsig#Object" URI="#idValidSigLnImg">
      <DigestMethod Algorithm="http://www.w3.org/2001/04/xmlenc#sha256"/>
      <DigestValue>3BIe2Z6thy4c5lDHbOWjXZ339I6yN2mBdGXlb8Ae77k=</DigestValue>
    </Reference>
    <Reference Type="http://www.w3.org/2000/09/xmldsig#Object" URI="#idInvalidSigLnImg">
      <DigestMethod Algorithm="http://www.w3.org/2001/04/xmlenc#sha256"/>
      <DigestValue>f0vJp+XWCeGZ9+12bGLXdvP1oerVCtMmwbCVDl5015A=</DigestValue>
    </Reference>
  </SignedInfo>
  <SignatureValue>le3JafPSh5PkuRkBbGXttwLZBFtq4jvC8PGOpP15Sfv1VJzkSze7aVh0VILH7jR17X1XHZhRBTPu
d6+8qamgl/K05SN79EngFRUmnRUR3dT2O8SndLbGEXgS0xte+s5XrwHqlqDh7rFI4tEo3EAnA3rp
wyIRNV1O72NPVQQQdux1HsjGKL3/NNMQ15MVttHrk7OyRh3LvEqRVaNeUE2rK1yr6RylCU9Y5V1r
ixOQy0W8uJlAL3IoQ1r0yWo4U3sOrUk5OPruzjLtV0PtHwACDbDb+Bgb9WMmCzhldksVtY1SPFBU
2T9S8K5+NA1P1exYXfZCpD9OAm5c4QemcMAZig==</SignatureValue>
  <KeyInfo>
    <X509Data>
      <X509Certificate>MIIH9jCCBd6gAwIBAgIIFSjLlKlWzYMwDQYJKoZIhvcNAQELBQAwWzEXMBUGA1UEBRMOUlVDIDgwMDUwMTcyLTExGjAYBgNVBAMTEUNBLURPQ1VNRU5UQSBTLkEuMRcwFQYDVQQKEw5ET0NVTUVOVEEgUy5BLjELMAkGA1UEBhMCUFkwHhcNMTkxMTAxMTY1NzA1WhcNMjExMDMxMTcwNzA1WjCBmTELMAkGA1UEBhMCUFkxETAPBgNVBAQMCEJBUlJFWVJPMRIwEAYDVQQFEwlDSTgzMzMwNzcxFjAUBgNVBCoMDU1BUkNFTE8gUEVEUk8xFzAVBgNVBAoMDlBFUlNPTkEgRklTSUNBMREwDwYDVQQLDAhGSVJNQSBGMjEfMB0GA1UEAwwWTUFSQ0VMTyBQRURSTyBCQVJSRVlSTzCCASIwDQYJKoZIhvcNAQEBBQADggEPADCCAQoCggEBAMhmpq0kwGEueQiWkU516JpAMACUlWwPzW9mQNVOWg3ljjBKf3d7BrqVPsMa5JmPC8asqlITxNS5EoAK/Y1W8Xgx7Jz1svvqO3M6nittPHD6TFLrV5spmvBYi95FpIiHPp/1NwAetiG33P/7EBcUngXaO5f1ueKQfR6E7Dw0ghHrrGlfeZSfd/ejkbym1gATsJUeH5j9soHBQcNdVi1n58NycM+HZzfBLiqPwyHRbt23OzVWM0pxLTjWyq/Kk6ijTeQWgdtFujCJM8yLA1mDHXjr1L3YgePQ3dFc3a/Ae+/VQk+Xzmbg3xv+lUFtdN22pyTrGCPM1ap8OqPINqVC3BECAwEAAaOCA30wggN5MAwGA1UdEwEB/wQCMAAwDgYDVR0PAQH/BAQDAgXgMCoGA1UdJQEB/wQgMB4GCCsGAQUFBwMBBggrBgEFBQcDAgYIKwYBBQUHAwQwHQYDVR0OBBYEFEdWfkGQNq0/86J1nZYRhhYyk2w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iYXJyZXlyb0BwdWVudGVuZXQ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jtkp9g2eWBssHWYaZyDs+9lYjUbnVqnclUu2a1ZfUXMUCQBtngd5Y9ILgRi4esU2GSx4pLfskhAgltm2c5eq9dOdfUM5rE9LaKWgVoqNsxnEXVSgTndaIJki0vNgmnWxeXBpeJ8ZFF6vO3asH6OMkDKxG77Z3krRtzuFzRui8ZarfC9DH9f/nRdmeq6jj64dniO+r54CY3i2oJoWsB81oxYkwRKkKfbh80V0nzmrVUwwrsMi8gy0h/xzxbLwIufuT840SzHb8GgciRLaX8t1/ocHJDII5U5xBWrlm+pAPOG3u0ZfUGObPM+5xUbKHll5eyREtIrQ+HXOo5mxXzaJD/bmGCuVtmOTrOtXPxLLqaObtjg3h2u4lA7lddfS/6KTbwdaSxlmKBClA06HdozOVWvZzBSp8yq9/skNO4dYtOtBbh6pIHNlzYsVGuDnobx/PlfKchZ++BgI4vwdh+zCBVwVDesA96Wu7u2EQ7aIaU+eSpd0sl+4BglxI/F7PxsNNaJgkgU0QjDTGpDAarfIR0MYsXPJEVGIdF6hAez7ew4ZeKoRH8Jb0pzx9GGsQPE3lLIdSnvTGeTVnRtVSlNUwxL4DHGyT4szIcPOF9yHa1WeGkvyNLdxw1E6q31xR4WBxoO5sa30SbUcX2bJ569c2rFcArgffqaRmftOQXZ+E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Transform>
          <Transform Algorithm="http://www.w3.org/TR/2001/REC-xml-c14n-20010315"/>
        </Transforms>
        <DigestMethod Algorithm="http://www.w3.org/2001/04/xmlenc#sha256"/>
        <DigestValue>U9tXHLZAERNDxAOwDZW4hkL9gQPqoGG/sA9GlU+DccE=</DigestValue>
      </Reference>
      <Reference URI="/xl/activeX/activeX1.xml?ContentType=application/vnd.ms-office.activeX+xml">
        <DigestMethod Algorithm="http://www.w3.org/2001/04/xmlenc#sha256"/>
        <DigestValue>xh6Tzg7zDB3rUaCebw+DasXg9gPQh1Q71D6LzxumstM=</DigestValue>
      </Reference>
      <Reference URI="/xl/calcChain.xml?ContentType=application/vnd.openxmlformats-officedocument.spreadsheetml.calcChain+xml">
        <DigestMethod Algorithm="http://www.w3.org/2001/04/xmlenc#sha256"/>
        <DigestValue>A0qK8jfWys9rVCsOKbGRAQsvRVI1fleQAFa72Ol+iAo=</DigestValue>
      </Reference>
      <Reference URI="/xl/comments1.xml?ContentType=application/vnd.openxmlformats-officedocument.spreadsheetml.comments+xml">
        <DigestMethod Algorithm="http://www.w3.org/2001/04/xmlenc#sha256"/>
        <DigestValue>05d+YCv9bi/Bl2Jsu8P474bycgCAwl/FDCJljhUZ86s=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drawing1.xml?ContentType=application/vnd.openxmlformats-officedocument.drawing+xml">
        <DigestMethod Algorithm="http://www.w3.org/2001/04/xmlenc#sha256"/>
        <DigestValue>EjDKsBIC55p+nz7pcCW9nnPt6QPSFO3PC+Q8Ys7dpo0=</DigestValue>
      </Reference>
      <Reference URI="/xl/drawings/drawing2.xml?ContentType=application/vnd.openxmlformats-officedocument.drawing+xml">
        <DigestMethod Algorithm="http://www.w3.org/2001/04/xmlenc#sha256"/>
        <DigestValue>wTZhqTVCCF/YVjI1zpSrhFpJ16+IC3Uk1qVGrBjawxY=</DigestValue>
      </Reference>
      <Reference URI="/xl/drawings/drawing3.xml?ContentType=application/vnd.openxmlformats-officedocument.drawing+xml">
        <DigestMethod Algorithm="http://www.w3.org/2001/04/xmlenc#sha256"/>
        <DigestValue>98qSlZx52MT1M30xcytSsjWxTia5vDZWx5StbMNFOIM=</DigestValue>
      </Reference>
      <Reference URI="/xl/drawings/drawing4.xml?ContentType=application/vnd.openxmlformats-officedocument.drawing+xml">
        <DigestMethod Algorithm="http://www.w3.org/2001/04/xmlenc#sha256"/>
        <DigestValue>SSbAHpQnzwRUMoNLyHAfwVMPkvZJIorBOwRVUUpRRxA=</DigestValue>
      </Reference>
      <Reference URI="/xl/drawings/drawing5.xml?ContentType=application/vnd.openxmlformats-officedocument.drawing+xml">
        <DigestMethod Algorithm="http://www.w3.org/2001/04/xmlenc#sha256"/>
        <DigestValue>g62UuLn6Exag6mHNkRQQSUuj157oYg1XEB1o4+rqgc8=</DigestValue>
      </Reference>
      <Reference URI="/xl/drawings/drawing6.xml?ContentType=application/vnd.openxmlformats-officedocument.drawing+xml">
        <DigestMethod Algorithm="http://www.w3.org/2001/04/xmlenc#sha256"/>
        <DigestValue>YbUETyPv7sNnSbMk8rGZ25jupSnQw3jKiMpigffN1cM=</DigestValue>
      </Reference>
      <Reference URI="/xl/drawings/drawing7.xml?ContentType=application/vnd.openxmlformats-officedocument.drawing+xml">
        <DigestMethod Algorithm="http://www.w3.org/2001/04/xmlenc#sha256"/>
        <DigestValue>a7f3Nu8A7gvNIiMDK8CgpRenKN4pX/TywFzLvmLPAcA=</DigestValue>
      </Reference>
      <Reference URI="/xl/drawings/drawing8.xml?ContentType=application/vnd.openxmlformats-officedocument.drawing+xml">
        <DigestMethod Algorithm="http://www.w3.org/2001/04/xmlenc#sha256"/>
        <DigestValue>2lB634fOvOY+0Pr3pha8Mfn48KKuOh7zNMzAhPi5QgM=</DigestValue>
      </Reference>
      <Reference URI="/xl/drawings/vmlDrawing1.vml?ContentType=application/vnd.openxmlformats-officedocument.vmlDrawing">
        <DigestMethod Algorithm="http://www.w3.org/2001/04/xmlenc#sha256"/>
        <DigestValue>Vm7lFJRL7SI7OaTaFgLKYK+8NfFmwz7VRgIDnPqONcQ=</DigestValue>
      </Reference>
      <Reference URI="/xl/drawings/vmlDrawing2.vml?ContentType=application/vnd.openxmlformats-officedocument.vmlDrawing">
        <DigestMethod Algorithm="http://www.w3.org/2001/04/xmlenc#sha256"/>
        <DigestValue>HLe0kvk4pA2Z3JyYXa08c73HW0/KJ2Mc2u2sert6JZc=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Ek419QAqOzH4lHTq9dOUD9L4N8tVUV/90ps/8f85DME=</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um2N2RrUWfj9nPiNsieHYqgWjMAYWSwjm32TKuDC+1I=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EZeTkys8tcdiKAcYZ71V+EzV6I68UZtPNYWmzeKLJvQ=</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f8jguoNXhOkaNvwzbcYN1q4ozEp1DUqNPdu3JpS79Wo=</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UfOwzHtub+mJeEodU/mHtfaD2CT/aAB2bcMEaaVIBFY=</DigestValue>
      </Reference>
      <Reference URI="/xl/externalLinks/externalLink67.xml?ContentType=application/vnd.openxmlformats-officedocument.spreadsheetml.externalLink+xml">
        <DigestMethod Algorithm="http://www.w3.org/2001/04/xmlenc#sha256"/>
        <DigestValue>uPaToRFG9G58MA9CZkQ5yoOc1ANDUKMGmzhxvC88wwI=</DigestValue>
      </Reference>
      <Reference URI="/xl/externalLinks/externalLink68.xml?ContentType=application/vnd.openxmlformats-officedocument.spreadsheetml.externalLink+xml">
        <DigestMethod Algorithm="http://www.w3.org/2001/04/xmlenc#sha256"/>
        <DigestValue>/ctsrhbDdZJkLrlwCqB678dc45azR85MUhcfXqQeGSs=</DigestValue>
      </Reference>
      <Reference URI="/xl/externalLinks/externalLink69.xml?ContentType=application/vnd.openxmlformats-officedocument.spreadsheetml.externalLink+xml">
        <DigestMethod Algorithm="http://www.w3.org/2001/04/xmlenc#sha256"/>
        <DigestValue>9my0iT2IGmXXwTrXjBlZ0NPPd5bkmrpr1b5ipNQNBw8=</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COKg4cjPRhOZlQ7l9Xj8p4Hfaocq/tjaNFtL49Hi1VI=</DigestValue>
      </Reference>
      <Reference URI="/xl/media/image2.emf?ContentType=image/x-emf">
        <DigestMethod Algorithm="http://www.w3.org/2001/04/xmlenc#sha256"/>
        <DigestValue>pzxrKrsT/fEqNcuF4qUxrdOgRfh2a/cKbSm+LsTGUdo=</DigestValue>
      </Reference>
      <Reference URI="/xl/media/image3.png?ContentType=image/png">
        <DigestMethod Algorithm="http://www.w3.org/2001/04/xmlenc#sha256"/>
        <DigestValue>to1oUbw7ZJKfG/ocddG9H8EDhQSo5unrgEKQhdR1ZO0=</DigestValue>
      </Reference>
      <Reference URI="/xl/media/image4.emf?ContentType=image/x-emf">
        <DigestMethod Algorithm="http://www.w3.org/2001/04/xmlenc#sha256"/>
        <DigestValue>D8Wyl6ygPTRe0/myO1nbqAxQx68WOKtS3aTydSkjCHY=</DigestValue>
      </Reference>
      <Reference URI="/xl/printerSettings/printerSettings1.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hqnMLvZ6XBY2fH1KhK00vJXWuxlSZRWkoKrdKDrIF2Q=</DigestValue>
      </Reference>
      <Reference URI="/xl/printerSettings/printerSettings3.bin?ContentType=application/vnd.openxmlformats-officedocument.spreadsheetml.printerSettings">
        <DigestMethod Algorithm="http://www.w3.org/2001/04/xmlenc#sha256"/>
        <DigestValue>hqnMLvZ6XBY2fH1KhK00vJXWuxlSZRWkoKrdKDrIF2Q=</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cEeqIECx1crdN1dIHXWSLfFzDf4s+vCMihdCxE0jOAE=</DigestValue>
      </Reference>
      <Reference URI="/xl/styles.xml?ContentType=application/vnd.openxmlformats-officedocument.spreadsheetml.styles+xml">
        <DigestMethod Algorithm="http://www.w3.org/2001/04/xmlenc#sha256"/>
        <DigestValue>4F6apnhgDyz4eZjC5KK22O/Q/NcGK77w1I2ew4eAyII=</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/ffu1jv3adwxhIGEPy9ppEIQxveQZUmhskVNVWv/MjQ=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X3zpCex888qW3aWZrots4NCsUJcmpFznSbbui3dQdeI=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rSVWaZIp05L9rIkfd1h7rJbzP7iB5UZvoDu+OKUh7B8=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qI5yfOPy5lHx+S6lax0+EkXF6kEAsUf44tfMZS4tlK4=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XcHrgaSEQPXtEt8bDTvGf3twKbRe1ZYn2wcDZ6ypBbY=</DigestValue>
      </Reference>
      <Reference URI="/xl/worksheets/sheet1.xml?ContentType=application/vnd.openxmlformats-officedocument.spreadsheetml.worksheet+xml">
        <DigestMethod Algorithm="http://www.w3.org/2001/04/xmlenc#sha256"/>
        <DigestValue>BPEPG4W1cc+qadxvem/cFtdmBWRuA4iDzMmNTJDgU5o=</DigestValue>
      </Reference>
      <Reference URI="/xl/worksheets/sheet10.xml?ContentType=application/vnd.openxmlformats-officedocument.spreadsheetml.worksheet+xml">
        <DigestMethod Algorithm="http://www.w3.org/2001/04/xmlenc#sha256"/>
        <DigestValue>OFmAdJQye/2NwLuGTyujd33R4DRv7g+1rtDF8svGP3M=</DigestValue>
      </Reference>
      <Reference URI="/xl/worksheets/sheet11.xml?ContentType=application/vnd.openxmlformats-officedocument.spreadsheetml.worksheet+xml">
        <DigestMethod Algorithm="http://www.w3.org/2001/04/xmlenc#sha256"/>
        <DigestValue>eAIoYy6tfOX7fFf1jVeAd5OnpGXI2uoQkC3q2cbwgoA=</DigestValue>
      </Reference>
      <Reference URI="/xl/worksheets/sheet2.xml?ContentType=application/vnd.openxmlformats-officedocument.spreadsheetml.worksheet+xml">
        <DigestMethod Algorithm="http://www.w3.org/2001/04/xmlenc#sha256"/>
        <DigestValue>fNlO8wxsBDAf/siJipXfNWLSHYb3f9S0rbGnTEkE0Xk=</DigestValue>
      </Reference>
      <Reference URI="/xl/worksheets/sheet3.xml?ContentType=application/vnd.openxmlformats-officedocument.spreadsheetml.worksheet+xml">
        <DigestMethod Algorithm="http://www.w3.org/2001/04/xmlenc#sha256"/>
        <DigestValue>kS6hFsk0jnVTFwlqNFAAU6X8pUq1kD6TxUn/L8Gc+W8=</DigestValue>
      </Reference>
      <Reference URI="/xl/worksheets/sheet4.xml?ContentType=application/vnd.openxmlformats-officedocument.spreadsheetml.worksheet+xml">
        <DigestMethod Algorithm="http://www.w3.org/2001/04/xmlenc#sha256"/>
        <DigestValue>RYMFVxP2uWSJLjUo4WZ7Qwb5hpgw2cZTID7TkfD5qDU=</DigestValue>
      </Reference>
      <Reference URI="/xl/worksheets/sheet5.xml?ContentType=application/vnd.openxmlformats-officedocument.spreadsheetml.worksheet+xml">
        <DigestMethod Algorithm="http://www.w3.org/2001/04/xmlenc#sha256"/>
        <DigestValue>XXFLuC88Y5O8cFRmw1v2g4VQYwwi27gZR/TSWG35HIo=</DigestValue>
      </Reference>
      <Reference URI="/xl/worksheets/sheet6.xml?ContentType=application/vnd.openxmlformats-officedocument.spreadsheetml.worksheet+xml">
        <DigestMethod Algorithm="http://www.w3.org/2001/04/xmlenc#sha256"/>
        <DigestValue>YmoxHtm5/fwG/7t6T+qNN8b39lSadVNR5IEKBSxPIGo=</DigestValue>
      </Reference>
      <Reference URI="/xl/worksheets/sheet7.xml?ContentType=application/vnd.openxmlformats-officedocument.spreadsheetml.worksheet+xml">
        <DigestMethod Algorithm="http://www.w3.org/2001/04/xmlenc#sha256"/>
        <DigestValue>dMP4SBHYUgo+ETlVZbZfrw4mWpDfxc0cXWCRjw+LoE0=</DigestValue>
      </Reference>
      <Reference URI="/xl/worksheets/sheet8.xml?ContentType=application/vnd.openxmlformats-officedocument.spreadsheetml.worksheet+xml">
        <DigestMethod Algorithm="http://www.w3.org/2001/04/xmlenc#sha256"/>
        <DigestValue>BcDFx4NxPOUVhtJ+FTKf9b0D0NyjQys2zTQP+8VDinM=</DigestValue>
      </Reference>
      <Reference URI="/xl/worksheets/sheet9.xml?ContentType=application/vnd.openxmlformats-officedocument.spreadsheetml.worksheet+xml">
        <DigestMethod Algorithm="http://www.w3.org/2001/04/xmlenc#sha256"/>
        <DigestValue>62IwEJy4BS4tEF8mlcuSIjlOsxX5eYxnhT6/aaGEpVs=</DigestValue>
      </Reference>
    </Manifest>
    <SignatureProperties>
      <SignatureProperty Id="idSignatureTime" Target="#idPackageSignature">
        <mdssi:SignatureTime xmlns:mdssi="http://schemas.openxmlformats.org/package/2006/digital-signature">
          <mdssi:Format>YYYY-MM-DDThh:mm:ssTZD</mdssi:Format>
          <mdssi:Value>2020-10-30T13:56:55Z</mdssi:Value>
        </mdssi:SignatureTime>
      </SignatureProperty>
    </SignatureProperties>
  </Object>
  <Object Id="idOfficeObject">
    <SignatureProperties>
      <SignatureProperty Id="idOfficeV1Details" Target="#idPackageSignature">
        <SignatureInfoV1 xmlns="http://schemas.microsoft.com/office/2006/digsig">
          <SetupID>{A9E0D873-A871-4617-8387-21F00A152802}</SetupID>
          <SignatureText>Marcelo Barreyro</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2020-10-30T13:56:55Z</xd:SigningTime>
          <xd:SigningCertificate>
            <xd:Cert>
              <xd:CertDigest>
                <DigestMethod Algorithm="http://www.w3.org/2001/04/xmlenc#sha256"/>
                <DigestValue>csKN9qOrWKqgdcivhWnOMbS2rCq7Xt32Qs2S/raP7B4=</DigestValue>
              </xd:CertDigest>
              <xd:IssuerSerial>
                <X509IssuerName>C=PY, O=DOCUMENTA S.A., CN=CA-DOCUMENTA S.A., SERIALNUMBER=RUC 80050172-1</X509IssuerName>
                <X509SerialNumber>1524692313221549443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CyFgAAVAsAACBFTUYAAAEAzBkAAJ0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XBPADp8CpBCfAr1UO3YwmgUAZA6fAgAAAADsAgAAAQAAADCXLhQDAQAA+JwFAAirWxMAAAAAiFVpEwAAAACYAQAAsBM3FAAAAACIVWkTRxIKawMAAABQEgprAQAAAHBQXRPw4kBrY2EGa26XVv57YAERkCcPABQQnwLpUzt2AACfAgIAAAD1Uzt2DBWfAuD///8AAAAAAAAAAAAAAACQAQAAAAAAAQAAAABhAHIAaQBhAGwAAAAAAAAAAAAAAAAAAAAGAAAAAAAAAHaBknUAAAAAVAY0/wYAAADED58CFBaHdQHYAADED58CAAAAAAAAAAAAAAAAAAAAAAAAAABkdgAIAAAAACUAAAAMAAAAAQAAABgAAAAMAAAAAAAAAhIAAAAMAAAAAQAAABYAAAAMAAAACAAAAFQAAABUAAAACgAAACcAAAAeAAAASgAAAAEAAABOjbVBAEC1QQoAAABLAAAAAQAAAEwAAAAEAAAACQAAACcAAAAgAAAASwAAAFAAAABYAAAAFQAAABYAAAAMAAAAAAAAAFIAAABwAQAAAgAAABAAAAAHAAAAAAAAAAAAAAC8AgAAAAAAAAECAiJTAHkAcwB0AGUAbQAAAAAAAAAAAAAAAAAAAAAAAAAAAAAAAAAAAAAAAAAAAAAAAAAAAAAAAAAAAAAAAAAAAAAAAADoCAAABQBwUF0TKAIAANAHAgAIAgAA0AcCAAAAAAAAAAIAAAAAAKgI5AgAAAIAY2zO/RkAAAAIAACKDgAAAAAAAAAAzR0UHM0dFA4AAAAAAAAAQQAAAAAAAAACAAAACAIAAHwCAgCQ6R0U/AEAAAAAAACY6R0UAAAFAAAWAgAAAOgI0A6fAp5BC3fgAegInkELdwAAAAAAAAAAUAgGAFAIBgDkDp8CHy34agAABQAAAAAA/AEAAPQOnwLdLPhqAAAAAAcAAAAAAAAAdoGSdfwBAABUBjT/BwAAABwQnwIUFod1AdgAABwQnwI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HoAAAAVAAAAIQDwAAAAAAAAAAAAAACAPwAAAAAAAAAAAACAPwAAAAAAAAAAAAAAAAAAAAAAAAAAAAAAAAAAAAAAAAAAJQAAAAwAAAAAAACAKAAAAAwAAAADAAAAUgAAAHABAAADAAAA8P///wAAAAAAAAAAAAAAAJABAAAAAAABAAAAAHMAZQBnAG8AZQAgAHUAaQAAAAAAAAAAAAAAAAAAAAAAAAAAAAAAAAAAAAAAAAAAAAAAAAAAAAAAAAAAAAAAAAAAAFwT+A2fAtwPnwK9VDt2bAAAAJwNnwIAAAAANA2fAposGGvlEAEtaJDbCKIhGGvYABQAaJDbCNDkNxQVAAAAaJDbCM4hGGt4YCQUaJDbCBwAAAAVAAAAXA6fAtDkNxQAAAAAAAAAAAAAAAAIAAAAs2MBEQEAAABMD58C6VM7dgAAnwIDAAAA9VM7dgQSnwLw////AAAAAAAAAAAAAAAAkAEAAAAAAAEAAAAAcwBlAGcAbwBlACAAdQBpAAAAAAAAAAAACQAAAAAAAAB2gZJ1AAAAAFQGNP8JAAAA/A6fAhQWh3UB2AAA/A6fAgAAAAAAAAAAAAAAAAAAAAAAAAAAZHYACAAAAAAlAAAADAAAAAMAAAAYAAAADAAAAAAAAAISAAAADAAAAAEAAAAeAAAAGAAAACkAAAAzAAAAowAAAEgAAAAlAAAADAAAAAMAAABUAAAArAAAACoAAAAzAAAAoQAAAEcAAAABAAAATo21QQBAtUEqAAAAMwAAABAAAABMAAAAAAAAAAAAAAAAAAAA//////////9sAAAATQBhAHIAYwBlAGwAbwAgAEIAYQByAHIAZQB5AHIAbwAOAAAACAAAAAYAAAAHAAAACAAAAAQAAAAJAAAABAAAAAkAAAAIAAAABgAAAAYAAAAIAAAACAAAAAYAAAAJ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PB0fOhpbOD3BQC9VDsAgM6fAnDOnwIAAAAAZz4PdwkAAACA6wUAkj4Pd8zOnwKA6wUAyr9pbAAAAADKv2lsAAAAAIDrBQAAAAAAAAAAAAAAAAAAAAAAUOIFAAAAAAAAAAAAAAAAAAAAAAAAAAAAb6ABEQAAAAAg0J8C6VM7dgAAnwIAAAAA9VM7dgAAAAD1////AAAAAAAAAAAAAAAAkAEAAOXQdD+8zp8C8TCTdQAA7HSwzp8CAAAAALjOnwIAAAAAAAAAAHaBknUAAAAAVAY0/wkAAADQz58CFBaHdQHYAADQz58CAAAAAAAAAAAAAAAAAAAAAAAAAAB86GlsZHYACAAAAAAlAAAADAAAAAQAAAAYAAAADAAAAAAAAAISAAAADAAAAAEAAAAeAAAAGAAAAAkAAABQAAAA9wAAAF0AAAAlAAAADAAAAAQAAABUAAAArAAAAAoAAABQAAAAXQAAAFwAAAABAAAATo21QQBAtUEKAAAAUAAAABAAAABMAAAAAAAAAAAAAAAAAAAA//////////9sAAAARgBpAG8AcgBlAGwAbABhACAAQwBhAHIAZABvAHoAbwAGAAAAAwAAAAcAAAAEAAAABgAAAAMAAAADAAAABgAAAAMAAAAHAAAABgAAAAQAAAAHAAAABwAAAAU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ISAAAADAAAAAEAAAAeAAAAGAAAAAkAAABgAAAA9wAAAG0AAAAlAAAADAAAAAQAAABUAAAAfAAAAAoAAABgAAAAOgAAAGwAAAABAAAATo21QQBAtUEKAAAAYAAAAAgAAABMAAAAAAAAAAAAAAAAAAAA//////////9cAAAAQwBvAG4AdABhAGQAbwByAAcAAAAHAAAABwAAAAQAAAAGAAAABwAAAAcAAAAEAAAASwAAAEAAAAAwAAAABQAAACAAAAABAAAAAQAAABAAAAAAAAAAAAAAAAABAACAAAAAAAAAAAAAAAAAAQAAgAAAACUAAAAMAAAAAgAAACcAAAAYAAAABQAAAAAAAAD///8AAAAAACUAAAAMAAAABQAAAEwAAABkAAAACQAAAHAAAADjAAAAfAAAAAkAAABwAAAA2wAAAA0AAAAhAPAAAAAAAAAAAAAAAIA/AAAAAAAAAAAAAIA/AAAAAAAAAAAAAAAAAAAAAAAAAAAAAAAAAAAAAAAAAAAlAAAADAAAAAAAAIAoAAAADAAAAAUAAAAlAAAADAAAAAQAAAAYAAAADAAAAAAAAAISAAAADAAAAAEAAAAWAAAADAAAAAAAAABUAAAAIAEAAAoAAABwAAAA4gAAAHwAAAABAAAATo21QQBAtUEKAAAAcAAAACMAAABMAAAABAAAAAkAAABwAAAA5AAAAH0AAACUAAAARgBpAHIAbQBhAGQAbwAgAHAAbwByADoAIABNAEEAUgBDAEUATABPACAAUABFAEQAUgBPACAAQgBBAFIAUgBFAFkAUgBPAAAABgAAAAMAAAAEAAAACQAAAAYAAAAHAAAABwAAAAMAAAAHAAAABwAAAAQAAAADAAAAAwAAAAoAAAAHAAAABwAAAAcAAAAGAAAABQAAAAkAAAADAAAABgAAAAYAAAAIAAAABwAAAAkAAAADAAAABwAAAAcAAAAHAAAABwAAAAYAAAAFAAAABwAAAAkAAAAWAAAADAAAAAAAAAAlAAAADAAAAAIAAAAOAAAAFAAAAAAAAAAQAAAAFAAAAA==</Object>
  <Object Id="idInvalidSigLnImg">AQAAAGwAAAAAAAAAAAAAAP8AAAB/AAAAAAAAAAAAAACyFgAAVAsAACBFTUYAAAEAJB8AALAAAAAGAAAAAAAAAAAAAAAAAAAAVgUAAAADAAA2AQAArgAAAAAAAAAAAAAAAAAAAPC6BACwp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Nh6Q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DwdHzoaWzg9wUAvVQ7AIDOnwJwzp8CAAAAAGc+D3cJAAAAgOsFAJI+D3fMzp8CgOsFAMq/aWwAAAAAyr9pbAAAAACA6wUAAAAAAAAAAAAAAAAAAAAAAFDiBQAAAAAAAAAAAAAAAAAAAAAAAAAAAG+gAREAAAAAINCfAulTO3YAAJ8CAAAAAPVTO3YAAAAA9f///wAAAAAAAAAAAAAAAJABAADl0HQ/vM6fAvEwk3UAAOx0sM6fAgAAAAC4zp8CAAAAAAAAAAB2gZJ1AAAAAFQGNP8JAAAA0M+fAhQWh3UB2AAA0M+fAgAAAAAAAAAAAAAAAAAAAAAAAAAAfOhpbGR2AAgAAAAAJQAAAAwAAAABAAAAGAAAAAwAAAD/AAACEgAAAAwAAAABAAAAHgAAABgAAAAiAAAABAAAAHIAAAARAAAAJQAAAAwAAAABAAAAVAAAAKgAAAAjAAAABAAAAHAAAAAQAAAAAQAAAE6NtUEAQLV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DoCAAABQBwUF0TKAIAANAHAgAIAgAA0AcCAAAAAAAAAAIAAAAAAKgI5AgAAAIAY2zO/RkAAAAIAACKDgAAAAAAAAAAzR0UHM0dFA4AAAAAAAAAQQAAAAAAAAACAAAACAIAAHwCAgCQ6R0U/AEAAAAAAACY6R0UAAAFAAAWAgAAAOgI0A6fAp5BC3fgAegInkELdwAAAAAAAAAAUAgGAFAIBgDkDp8CHy34agAABQAAAAAA/AEAAPQOnwLdLPhqAAAAAAcAAAAAAAAAdoGSdfwBAABUBjT/BwAAABwQnwIUFod1AdgAABwQnw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FwTwA6fAqQQnwK9VDt2MJoFAGQOnwIAAAAA7AIAAAEAAAAwly4UAwEAAPicBQAIq1sTAAAAAIhVaRMAAAAAmAEAALATNxQAAAAAiFVpE0cSCmsDAAAAUBIKawEAAABwUF0T8OJAa2NhBmtul1b+e2ABEZAnDwAUEJ8C6VM7dgAAnwICAAAA9VM7dgwVnwLg////AAAAAAAAAAAAAAAAkAEAAAAAAAEAAAAAYQByAGkAYQBsAAAAAAAAAAAAAAAAAAAABgAAAAAAAAB2gZJ1AAAAAFQGNP8GAAAAxA+fAhQWh3UB2AAAxA+fAgAAAAAAAAAAAAAAAAAAAAAAAAAAZHYACAAAAAAlAAAADAAAAAMAAAAYAAAADAAAAAAAAAISAAAADAAAAAEAAAAWAAAADAAAAAgAAABUAAAAVAAAAAoAAAAnAAAAHgAAAEoAAAABAAAATo21QQBAtUEKAAAASwAAAAEAAABMAAAABAAAAAkAAAAnAAAAIAAAAEsAAABQAAAAWAABE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egAAABUAAAAhAPAAAAAAAAAAAAAAAIA/AAAAAAAAAAAAAIA/AAAAAAAAAAAAAAAAAAAAAAAAAAAAAAAAAAAAAAAAAAAlAAAADAAAAAAAAIAoAAAADAAAAAQAAABSAAAAcAEAAAQAAADw////AAAAAAAAAAAAAAAAkAEAAAAAAAEAAAAAcwBlAGcAbwBlACAAdQBpAAAAAAAAAAAAAAAAAAAAAAAAAAAAAAAAAAAAAAAAAAAAAAAAAAAAAAAAAAAAAAAAAAAAXBP4DZ8C3A+fAr1UO3ZsAAAAnA2fAgAAAAA0DZ8CmiwYa+UQAS1okNsIoiEYa9gAFABokNsI0OQ3FBUAAABokNsIziEYa3hgJBRokNsIHAAAABUAAABcDp8C0OQ3FAAAAAAAAAAAAAAAAAgAAACzYwERAQAAAEwPnwLpUzt2AACfAgMAAAD1Uzt2BBKfAvD///8AAAAAAAAAAAAAAACQAQAAAAAAAQAAAABzAGUAZwBvAGUAIAB1AGkAAAAAAAAAAAAJAAAAAAAAAHaBknUAAAAAVAY0/wkAAAD8Dp8CFBaHdQHYAAD8Dp8CAAAAAAAAAAAAAAAAAAAAAAAAAABkdgAIAAAAACUAAAAMAAAABAAAABgAAAAMAAAAAAAAAhIAAAAMAAAAAQAAAB4AAAAYAAAAKQAAADMAAACjAAAASAAAACUAAAAMAAAABAAAAFQAAACsAAAAKgAAADMAAAChAAAARwAAAAEAAABOjbVBAEC1QSoAAAAzAAAAEAAAAEwAAAAAAAAAAAAAAAAAAAD//////////2wAAABNAGEAcgBjAGUAbABvACAAQgBhAHIAcgBlAHkAcgBvAA4AAAAIAAAABgAAAAcAAAAIAAAABAAAAAkAAAAEAAAACQAAAAgAAAAGAAAABgAAAAgAAAAIAAAABgAAAAk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rAAAAAoAAABQAAAAXQAAAFwAAAABAAAATo21QQBAtUEKAAAAUAAAABAAAABMAAAAAAAAAAAAAAAAAAAA//////////9sAAAARgBpAG8AcgBlAGwAbABhACAAQwBhAHIAZABvAHoAbwAGAAAAAwAAAAcAAAAEAAAABgAAAAMAAAADAAAABgAAAAMAAAAHAAAABgAAAAQAAAAHAAAABwAAAAU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ISAAAADAAAAAEAAAAeAAAAGAAAAAkAAABgAAAA9wAAAG0AAAAlAAAADAAAAAEAAABUAAAAfAAAAAoAAABgAAAAOgAAAGwAAAABAAAATo21QQBAtUEKAAAAYAAAAAgAAABMAAAAAAAAAAAAAAAAAAAA//////////9cAAAAQwBvAG4AdABhAGQAbwByAAcAAAAHAAAABwAAAAQAAAAGAAAABwAAAAcAAAAEAAAASwAAAEAAAAAwAAAABQAAACAAAAABAAAAAQAAABAAAAAAAAAAAAAAAAABAACAAAAAAAAAAAAAAAAAAQAAgAAAACUAAAAMAAAAAgAAACcAAAAYAAAABQAAAAAAAAD///8AAAAAACUAAAAMAAAABQAAAEwAAABkAAAACQAAAHAAAADjAAAAfAAAAAkAAABwAAAA2wAAAA0AAAAhAPAAAAAAAAAAAAAAAIA/AAAAAAAAAAAAAIA/AAAAAAAAAAAAAAAAAAAAAAAAAAAAAAAAAAAAAAAAAAAlAAAADAAAAAAAAIAoAAAADAAAAAUAAAAlAAAADAAAAAEAAAAYAAAADAAAAAAAAAISAAAADAAAAAEAAAAWAAAADAAAAAAAAABUAAAAIAEAAAoAAABwAAAA4gAAAHwAAAABAAAATo21QQBAtUEKAAAAcAAAACMAAABMAAAABAAAAAkAAABwAAAA5AAAAH0AAACUAAAARgBpAHIAbQBhAGQAbwAgAHAAbwByADoAIABNAEEAUgBDAEUATABPACAAUABFAEQAUgBPACAAQgBBAFIAUgBFAFkAUgBPAAAABgAAAAMAAAAEAAAACQAAAAYAAAAHAAAABwAAAAMAAAAHAAAABwAAAAQAAAADAAAAAwAAAAoAAAAHAAAABwAAAAcAAAAGAAAABQAAAAkAAAADAAAABgAAAAYAAAAIAAAABwAAAAkAAAADAAAABwAAAAcAAAAHAAAABwAAAAYAAAAFAAAABwAAAAk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K8At5zP1t5YQFaXklfukxJjtUCxV7ANIYxKEns9h2sU=</DigestValue>
    </Reference>
    <Reference Type="http://www.w3.org/2000/09/xmldsig#Object" URI="#idOfficeObject">
      <DigestMethod Algorithm="http://www.w3.org/2001/04/xmlenc#sha256"/>
      <DigestValue>qtTV1TFkub1/1DrrJ0PNAaSwCAU7FcrPs+zVCyLpuDM=</DigestValue>
    </Reference>
    <Reference Type="http://uri.etsi.org/01903#SignedProperties" URI="#idSignedProperties">
      <Transforms>
        <Transform Algorithm="http://www.w3.org/TR/2001/REC-xml-c14n-20010315"/>
      </Transforms>
      <DigestMethod Algorithm="http://www.w3.org/2001/04/xmlenc#sha256"/>
      <DigestValue>fgM7EXZSOkRn53W+bkQmNz+S3JHR+VcPHTb+lqMzDrc=</DigestValue>
    </Reference>
    <Reference Type="http://www.w3.org/2000/09/xmldsig#Object" URI="#idValidSigLnImg">
      <DigestMethod Algorithm="http://www.w3.org/2001/04/xmlenc#sha256"/>
      <DigestValue>zyWYB1OPQ9EYMmI1WAvFe5LC9ZJrzmjlInOCJBHjyJY=</DigestValue>
    </Reference>
    <Reference Type="http://www.w3.org/2000/09/xmldsig#Object" URI="#idInvalidSigLnImg">
      <DigestMethod Algorithm="http://www.w3.org/2001/04/xmlenc#sha256"/>
      <DigestValue>eyc/GpFWn8l4zs3J8UX+HU94ZNtVdpMSnS6MEk2KSWc=</DigestValue>
    </Reference>
  </SignedInfo>
  <SignatureValue>r8sSZ9CCiXsGzX2PQ9HAQ/G41e6STb7Jibxrn8HluDw9v7BPA1GSeAH9/0WTQDlhKvbrtcCWH9Cl
5fTLh34HTbtYD4oyONLHqiSsZFUzgZDmX3O4FGL19k5IxKkMmCfLt1XtozcWIoVzmXufEIuXByNY
3+SY/ikZyPX//LU3j0uXDyN3ePKOOZQP8EHWX7OcRW24yTchX4YT8C3AK/VUzBX/0QSBdydteRLx
7k+Swz2xVT6Sku1SvdNt77y698vlicVrupCKU4iPVovPJ7SRmGXg9XkjQXc6yAcGt5lfu8nN8+QU
I20J3dfwZ88GnTyRfZToSYv7asbD3N9Hz6xhKg==</SignatureValue>
  <KeyInfo>
    <X509Data>
      <X509Certificate>MIIICDCCBfCgAwIBAgIIV7KJbnEbeXswDQYJKoZIhvcNAQELBQAwWzEXMBUGA1UEBRMOUlVDIDgwMDUwMTcyLTExGjAYBgNVBAMTEUNBLURPQ1VNRU5UQSBTLkEuMRcwFQYDVQQKEw5ET0NVTUVOVEEgUy5BLjELMAkGA1UEBhMCUFkwHhcNMjAwNTI2MTUxNTUyWhcNMjIwNTI2MTUyNTUyWjCBqzELMAkGA1UEBhMCUFkxGTAXBgNVBAQMEENBUkRPWk8gTUFSVElORVoxEjAQBgNVBAUTCUNJODI5MDYzMjEXMBUGA1UEKgwORklPUkVMTEEgUEFPTEExFzAVBgNVBAoMDlBFUlNPTkEgRklTSUNBMREwDwYDVQQLDAhGSVJNQSBGMjEoMCYGA1UEAwwfRklPUkVMTEEgUEFPTEEgQ0FSRE9aTyBNQVJUSU5FWjCCASIwDQYJKoZIhvcNAQEBBQADggEPADCCAQoCggEBALiDr8Q0sETcUgMBVsylvegD99wVZz5kERup5oVop9oqPzwFLQaViImzYeO/chi+EUf83DhAG/iQTB+FsZHLD26lU9o1RSDj9GKcPyh8fz6OwTSaZM/fR/k+dOWcog1gTbivK0T/srJdvbrlHEnMFDg1VAIm6A/JaW0CSYacAh5vzdPfSGNYNsWtWml8Z62tQmns4aO9vrF6f66eNxskmpD760psArCyE05XEYrNLFpKwqctzATtu+Yp/gNPreWyiOe8e0RBqOL0Z7ZadqMzGl+rXlV66SJiRt+OuXG5UkYIR/04SvXiAphtdTMpLHtRhBOhljWkoXCj7dGNHg676m8CAwEAAaOCA30wggN5MAwGA1UdEwEB/wQCMAAwDgYDVR0PAQH/BAQDAgXgMCoGA1UdJQEB/wQgMB4GCCsGAQUFBwMBBggrBgEFBQcDAgYIKwYBBQUHAwQwHQYDVR0OBBYEFCr0pKkHUH2j9+VGgFYjCf+QoFuI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maW9yZWNhcmRvem9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LfKqNSQ/NzAtSHdP5/r4BNXzRM7qKxkHS0/ZfmitnwrX5SHhzIPBGm+9U7iuXmOpKo129tpsFfrrKjhvYSWucD1SZYj6atkwP5eQJozxn8dpuS1IxPpiogXWC6GGgn4lHrxg0+yhHhDf6Ag4uIn146ziKbR2h+1cL2s37/7cPnBZ0ouQBDJMBs9LMs1fRX3EpFIOWX1zhHLkyczVU8jS0+VUVEnuFdmZUUGsa5NkB9q9+pz1PGXSgh4qms113M5hRf447Um2VksuV3KVFLbAlfeD0P6vqjrLuSYRe8AbM0BfQHNEe9rEC6bCgCKpzFvPztRWYxruXzLM/gAeG3TfT6dSfTvA4p1GNETBmGmagVRMy1nUtRVvHKvUBPK8pzz1+8AjFvrFwqi6H/6MdvxYs/81qkBHt6inFdgk3wXwHo+YunTg4ODeICPnklwJ2+AQQAxC8MjC4C0WrLfu8j2omhTfXh8jOjoTwn8fhx6FBAvIglpw/mKb0U1kni6UICzFktx5DtWnQ5sG5izc7fxRw0cCONrya5xhcqn2DKLQaHDwfZ9Y0SUZvgTi/2LuqEUl2CBd/KET6l5coRQi9s/Up0ltLHUaGWeWUM4FlcepfaM07nEFVpZSWs5FzvCRGvJuRwTbjmj3d4jncbhI55d2E0LSvT424K4Ja2UkQNHfnW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8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Transform>
          <Transform Algorithm="http://www.w3.org/TR/2001/REC-xml-c14n-20010315"/>
        </Transforms>
        <DigestMethod Algorithm="http://www.w3.org/2001/04/xmlenc#sha256"/>
        <DigestValue>U9tXHLZAERNDxAOwDZW4hkL9gQPqoGG/sA9GlU+DccE=</DigestValue>
      </Reference>
      <Reference URI="/xl/activeX/activeX1.xml?ContentType=application/vnd.ms-office.activeX+xml">
        <DigestMethod Algorithm="http://www.w3.org/2001/04/xmlenc#sha256"/>
        <DigestValue>xh6Tzg7zDB3rUaCebw+DasXg9gPQh1Q71D6LzxumstM=</DigestValue>
      </Reference>
      <Reference URI="/xl/calcChain.xml?ContentType=application/vnd.openxmlformats-officedocument.spreadsheetml.calcChain+xml">
        <DigestMethod Algorithm="http://www.w3.org/2001/04/xmlenc#sha256"/>
        <DigestValue>A0qK8jfWys9rVCsOKbGRAQsvRVI1fleQAFa72Ol+iAo=</DigestValue>
      </Reference>
      <Reference URI="/xl/comments1.xml?ContentType=application/vnd.openxmlformats-officedocument.spreadsheetml.comments+xml">
        <DigestMethod Algorithm="http://www.w3.org/2001/04/xmlenc#sha256"/>
        <DigestValue>05d+YCv9bi/Bl2Jsu8P474bycgCAwl/FDCJljhUZ86s=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drawing1.xml?ContentType=application/vnd.openxmlformats-officedocument.drawing+xml">
        <DigestMethod Algorithm="http://www.w3.org/2001/04/xmlenc#sha256"/>
        <DigestValue>EjDKsBIC55p+nz7pcCW9nnPt6QPSFO3PC+Q8Ys7dpo0=</DigestValue>
      </Reference>
      <Reference URI="/xl/drawings/drawing2.xml?ContentType=application/vnd.openxmlformats-officedocument.drawing+xml">
        <DigestMethod Algorithm="http://www.w3.org/2001/04/xmlenc#sha256"/>
        <DigestValue>wTZhqTVCCF/YVjI1zpSrhFpJ16+IC3Uk1qVGrBjawxY=</DigestValue>
      </Reference>
      <Reference URI="/xl/drawings/drawing3.xml?ContentType=application/vnd.openxmlformats-officedocument.drawing+xml">
        <DigestMethod Algorithm="http://www.w3.org/2001/04/xmlenc#sha256"/>
        <DigestValue>98qSlZx52MT1M30xcytSsjWxTia5vDZWx5StbMNFOIM=</DigestValue>
      </Reference>
      <Reference URI="/xl/drawings/drawing4.xml?ContentType=application/vnd.openxmlformats-officedocument.drawing+xml">
        <DigestMethod Algorithm="http://www.w3.org/2001/04/xmlenc#sha256"/>
        <DigestValue>SSbAHpQnzwRUMoNLyHAfwVMPkvZJIorBOwRVUUpRRxA=</DigestValue>
      </Reference>
      <Reference URI="/xl/drawings/drawing5.xml?ContentType=application/vnd.openxmlformats-officedocument.drawing+xml">
        <DigestMethod Algorithm="http://www.w3.org/2001/04/xmlenc#sha256"/>
        <DigestValue>g62UuLn6Exag6mHNkRQQSUuj157oYg1XEB1o4+rqgc8=</DigestValue>
      </Reference>
      <Reference URI="/xl/drawings/drawing6.xml?ContentType=application/vnd.openxmlformats-officedocument.drawing+xml">
        <DigestMethod Algorithm="http://www.w3.org/2001/04/xmlenc#sha256"/>
        <DigestValue>YbUETyPv7sNnSbMk8rGZ25jupSnQw3jKiMpigffN1cM=</DigestValue>
      </Reference>
      <Reference URI="/xl/drawings/drawing7.xml?ContentType=application/vnd.openxmlformats-officedocument.drawing+xml">
        <DigestMethod Algorithm="http://www.w3.org/2001/04/xmlenc#sha256"/>
        <DigestValue>a7f3Nu8A7gvNIiMDK8CgpRenKN4pX/TywFzLvmLPAcA=</DigestValue>
      </Reference>
      <Reference URI="/xl/drawings/drawing8.xml?ContentType=application/vnd.openxmlformats-officedocument.drawing+xml">
        <DigestMethod Algorithm="http://www.w3.org/2001/04/xmlenc#sha256"/>
        <DigestValue>2lB634fOvOY+0Pr3pha8Mfn48KKuOh7zNMzAhPi5QgM=</DigestValue>
      </Reference>
      <Reference URI="/xl/drawings/vmlDrawing1.vml?ContentType=application/vnd.openxmlformats-officedocument.vmlDrawing">
        <DigestMethod Algorithm="http://www.w3.org/2001/04/xmlenc#sha256"/>
        <DigestValue>Vm7lFJRL7SI7OaTaFgLKYK+8NfFmwz7VRgIDnPqONcQ=</DigestValue>
      </Reference>
      <Reference URI="/xl/drawings/vmlDrawing2.vml?ContentType=application/vnd.openxmlformats-officedocument.vmlDrawing">
        <DigestMethod Algorithm="http://www.w3.org/2001/04/xmlenc#sha256"/>
        <DigestValue>HLe0kvk4pA2Z3JyYXa08c73HW0/KJ2Mc2u2sert6JZc=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Ek419QAqOzH4lHTq9dOUD9L4N8tVUV/90ps/8f85DME=</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um2N2RrUWfj9nPiNsieHYqgWjMAYWSwjm32TKuDC+1I=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EZeTkys8tcdiKAcYZ71V+EzV6I68UZtPNYWmzeKLJvQ=</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f8jguoNXhOkaNvwzbcYN1q4ozEp1DUqNPdu3JpS79Wo=</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UfOwzHtub+mJeEodU/mHtfaD2CT/aAB2bcMEaaVIBFY=</DigestValue>
      </Reference>
      <Reference URI="/xl/externalLinks/externalLink67.xml?ContentType=application/vnd.openxmlformats-officedocument.spreadsheetml.externalLink+xml">
        <DigestMethod Algorithm="http://www.w3.org/2001/04/xmlenc#sha256"/>
        <DigestValue>uPaToRFG9G58MA9CZkQ5yoOc1ANDUKMGmzhxvC88wwI=</DigestValue>
      </Reference>
      <Reference URI="/xl/externalLinks/externalLink68.xml?ContentType=application/vnd.openxmlformats-officedocument.spreadsheetml.externalLink+xml">
        <DigestMethod Algorithm="http://www.w3.org/2001/04/xmlenc#sha256"/>
        <DigestValue>/ctsrhbDdZJkLrlwCqB678dc45azR85MUhcfXqQeGSs=</DigestValue>
      </Reference>
      <Reference URI="/xl/externalLinks/externalLink69.xml?ContentType=application/vnd.openxmlformats-officedocument.spreadsheetml.externalLink+xml">
        <DigestMethod Algorithm="http://www.w3.org/2001/04/xmlenc#sha256"/>
        <DigestValue>9my0iT2IGmXXwTrXjBlZ0NPPd5bkmrpr1b5ipNQNBw8=</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COKg4cjPRhOZlQ7l9Xj8p4Hfaocq/tjaNFtL49Hi1VI=</DigestValue>
      </Reference>
      <Reference URI="/xl/media/image2.emf?ContentType=image/x-emf">
        <DigestMethod Algorithm="http://www.w3.org/2001/04/xmlenc#sha256"/>
        <DigestValue>pzxrKrsT/fEqNcuF4qUxrdOgRfh2a/cKbSm+LsTGUdo=</DigestValue>
      </Reference>
      <Reference URI="/xl/media/image3.png?ContentType=image/png">
        <DigestMethod Algorithm="http://www.w3.org/2001/04/xmlenc#sha256"/>
        <DigestValue>to1oUbw7ZJKfG/ocddG9H8EDhQSo5unrgEKQhdR1ZO0=</DigestValue>
      </Reference>
      <Reference URI="/xl/media/image4.emf?ContentType=image/x-emf">
        <DigestMethod Algorithm="http://www.w3.org/2001/04/xmlenc#sha256"/>
        <DigestValue>D8Wyl6ygPTRe0/myO1nbqAxQx68WOKtS3aTydSkjCHY=</DigestValue>
      </Reference>
      <Reference URI="/xl/printerSettings/printerSettings1.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hqnMLvZ6XBY2fH1KhK00vJXWuxlSZRWkoKrdKDrIF2Q=</DigestValue>
      </Reference>
      <Reference URI="/xl/printerSettings/printerSettings3.bin?ContentType=application/vnd.openxmlformats-officedocument.spreadsheetml.printerSettings">
        <DigestMethod Algorithm="http://www.w3.org/2001/04/xmlenc#sha256"/>
        <DigestValue>hqnMLvZ6XBY2fH1KhK00vJXWuxlSZRWkoKrdKDrIF2Q=</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TaA6KX/SRWPpmiasS8KGCRFI/mFTpQlGqiM07LbibG8=</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cEeqIECx1crdN1dIHXWSLfFzDf4s+vCMihdCxE0jOAE=</DigestValue>
      </Reference>
      <Reference URI="/xl/styles.xml?ContentType=application/vnd.openxmlformats-officedocument.spreadsheetml.styles+xml">
        <DigestMethod Algorithm="http://www.w3.org/2001/04/xmlenc#sha256"/>
        <DigestValue>4F6apnhgDyz4eZjC5KK22O/Q/NcGK77w1I2ew4eAyII=</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/ffu1jv3adwxhIGEPy9ppEIQxveQZUmhskVNVWv/MjQ=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X3zpCex888qW3aWZrots4NCsUJcmpFznSbbui3dQdeI=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rSVWaZIp05L9rIkfd1h7rJbzP7iB5UZvoDu+OKUh7B8=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qI5yfOPy5lHx+S6lax0+EkXF6kEAsUf44tfMZS4tlK4=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XcHrgaSEQPXtEt8bDTvGf3twKbRe1ZYn2wcDZ6ypBbY=</DigestValue>
      </Reference>
      <Reference URI="/xl/worksheets/sheet1.xml?ContentType=application/vnd.openxmlformats-officedocument.spreadsheetml.worksheet+xml">
        <DigestMethod Algorithm="http://www.w3.org/2001/04/xmlenc#sha256"/>
        <DigestValue>BPEPG4W1cc+qadxvem/cFtdmBWRuA4iDzMmNTJDgU5o=</DigestValue>
      </Reference>
      <Reference URI="/xl/worksheets/sheet10.xml?ContentType=application/vnd.openxmlformats-officedocument.spreadsheetml.worksheet+xml">
        <DigestMethod Algorithm="http://www.w3.org/2001/04/xmlenc#sha256"/>
        <DigestValue>OFmAdJQye/2NwLuGTyujd33R4DRv7g+1rtDF8svGP3M=</DigestValue>
      </Reference>
      <Reference URI="/xl/worksheets/sheet11.xml?ContentType=application/vnd.openxmlformats-officedocument.spreadsheetml.worksheet+xml">
        <DigestMethod Algorithm="http://www.w3.org/2001/04/xmlenc#sha256"/>
        <DigestValue>eAIoYy6tfOX7fFf1jVeAd5OnpGXI2uoQkC3q2cbwgoA=</DigestValue>
      </Reference>
      <Reference URI="/xl/worksheets/sheet2.xml?ContentType=application/vnd.openxmlformats-officedocument.spreadsheetml.worksheet+xml">
        <DigestMethod Algorithm="http://www.w3.org/2001/04/xmlenc#sha256"/>
        <DigestValue>fNlO8wxsBDAf/siJipXfNWLSHYb3f9S0rbGnTEkE0Xk=</DigestValue>
      </Reference>
      <Reference URI="/xl/worksheets/sheet3.xml?ContentType=application/vnd.openxmlformats-officedocument.spreadsheetml.worksheet+xml">
        <DigestMethod Algorithm="http://www.w3.org/2001/04/xmlenc#sha256"/>
        <DigestValue>kS6hFsk0jnVTFwlqNFAAU6X8pUq1kD6TxUn/L8Gc+W8=</DigestValue>
      </Reference>
      <Reference URI="/xl/worksheets/sheet4.xml?ContentType=application/vnd.openxmlformats-officedocument.spreadsheetml.worksheet+xml">
        <DigestMethod Algorithm="http://www.w3.org/2001/04/xmlenc#sha256"/>
        <DigestValue>RYMFVxP2uWSJLjUo4WZ7Qwb5hpgw2cZTID7TkfD5qDU=</DigestValue>
      </Reference>
      <Reference URI="/xl/worksheets/sheet5.xml?ContentType=application/vnd.openxmlformats-officedocument.spreadsheetml.worksheet+xml">
        <DigestMethod Algorithm="http://www.w3.org/2001/04/xmlenc#sha256"/>
        <DigestValue>XXFLuC88Y5O8cFRmw1v2g4VQYwwi27gZR/TSWG35HIo=</DigestValue>
      </Reference>
      <Reference URI="/xl/worksheets/sheet6.xml?ContentType=application/vnd.openxmlformats-officedocument.spreadsheetml.worksheet+xml">
        <DigestMethod Algorithm="http://www.w3.org/2001/04/xmlenc#sha256"/>
        <DigestValue>YmoxHtm5/fwG/7t6T+qNN8b39lSadVNR5IEKBSxPIGo=</DigestValue>
      </Reference>
      <Reference URI="/xl/worksheets/sheet7.xml?ContentType=application/vnd.openxmlformats-officedocument.spreadsheetml.worksheet+xml">
        <DigestMethod Algorithm="http://www.w3.org/2001/04/xmlenc#sha256"/>
        <DigestValue>dMP4SBHYUgo+ETlVZbZfrw4mWpDfxc0cXWCRjw+LoE0=</DigestValue>
      </Reference>
      <Reference URI="/xl/worksheets/sheet8.xml?ContentType=application/vnd.openxmlformats-officedocument.spreadsheetml.worksheet+xml">
        <DigestMethod Algorithm="http://www.w3.org/2001/04/xmlenc#sha256"/>
        <DigestValue>BcDFx4NxPOUVhtJ+FTKf9b0D0NyjQys2zTQP+8VDinM=</DigestValue>
      </Reference>
      <Reference URI="/xl/worksheets/sheet9.xml?ContentType=application/vnd.openxmlformats-officedocument.spreadsheetml.worksheet+xml">
        <DigestMethod Algorithm="http://www.w3.org/2001/04/xmlenc#sha256"/>
        <DigestValue>62IwEJy4BS4tEF8mlcuSIjlOsxX5eYxnhT6/aaGEpVs=</DigestValue>
      </Reference>
    </Manifest>
    <SignatureProperties>
      <SignatureProperty Id="idSignatureTime" Target="#idPackageSignature">
        <mdssi:SignatureTime xmlns:mdssi="http://schemas.openxmlformats.org/package/2006/digital-signature">
          <mdssi:Format>YYYY-MM-DDThh:mm:ssTZD</mdssi:Format>
          <mdssi:Value>2020-10-30T20:01:02Z</mdssi:Value>
        </mdssi:SignatureTime>
      </SignatureProperty>
    </SignatureProperties>
  </Object>
  <Object Id="idOfficeObject">
    <SignatureProperties>
      <SignatureProperty Id="idOfficeV1Details" Target="#idPackageSignature">
        <SignatureInfoV1 xmlns="http://schemas.microsoft.com/office/2006/digsig">
          <SetupID>{DA4DAD22-B44A-4B29-AC85-558045BE0348}</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2020-10-30T20:01:02Z</xd:SigningTime>
          <xd:SigningCertificate>
            <xd:Cert>
              <xd:CertDigest>
                <DigestMethod Algorithm="http://www.w3.org/2001/04/xmlenc#sha256"/>
                <DigestValue>8PgYShu8W7cefU4yy0CsNi5QaEw5xPrts8sk7gEw+yw=</DigestValue>
              </xd:CertDigest>
              <xd:IssuerSerial>
                <X509IssuerName>C=PY, O=DOCUMENTA S.A., CN=CA-DOCUMENTA S.A., SERIALNUMBER=RUC 80050172-1</X509IssuerName>
                <X509SerialNumber>6319264334591261051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0BAAB/AAAAAAAAAAAAAAAqHgAAHQ0AACBFTUYAAAEALBoAAJ0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hlgVk8CRFhPAj3bMXYBAAAABFZPAgAAAAADAAAAAAAAADjkTSoFAAAAAQAAAECOkioAAAAAGJdDKgEAAAAAAAAA+J5DKgAAAAAYl0MqRxKXVgMAAABQEpdWAQAAAHjeXSrw4s1WY2GTVu2XmIZH4e4/MAtbArRXTwJp2jF2AABPAgcAAAB12jF2rFxPAuD///8AAAAAAAAAAAAAAACQAQAAAAAAAQAAAABhAHIAaQBhAGwAAAAAAAAAAAAAAAAAAAAGAAAAAAAAADZEzXYAAAAAVAYV/wYAAABkV08C8F3DdgHYAABkV08CAAAAAAAAAAAAAAAAAAAAAAAAAABkdgAIAAAAACUAAAAMAAAAAQAAABgAAAAMAAAAAAAAAhIAAAAMAAAAAQAAABYAAAAMAAAACAAAAFQAAABUAAAACgAAACcAAAAeAAAASgAAAAEAAAAAANhBHMfRQQoAAABLAAAAAQAAAEwAAAAEAAAACQAAACcAAAAgAAAASwAAAFAAAABYAAAAFQAAABYAAAAMAAAAAAAAAFIAAABwAQAAAgAAABAAAAAHAAAAAAAAAAAAAAC8AgAAAAAAAAECAiJTAHkAcwB0AGUAbQAAAAAAAAAAAAAAAAAAAAAAAAAAAAAAAAAAAAAAAAAAAAAAAAAAAAAAAAAAAAAAAAAAAAAAAACFVmBKVQJiAAAAiKtPAoMejFZiAAAAKGa2B5irTwLfJYxWYgAAACAAAAAEABEAOKxPAgzp9BgwrE8CNbFjd0oAAAAgAAAAAgAAAAAAVALcr08CfWGXVihmtgfUq08CiML2GFNfl1YQAAAA6AcMAmQAAAC8W9sTEAAAADWxY3cAAPQYAAAAAAAAAAD46PQYAAAMAgAAVAIgAAAAKgGWBaisTwKU7/YToKxPAjWxY3d+AAAAIAAAAJx8+hgAAFQCAABUAgcAAAAAAAAANkTNdo6uY3dUBhX/BwAAAFytTwLwXcN2AdgAAFytTwI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EYZmFVPAnxXTwI92zF2bAAAADxVTwIAAAAA1FRPApospVb7JgEPMH/QE6IhpVZoi04EMH/QExhIUyoVAAAAMH/QE84hpVaQCyIqMH/QExwAAAAVAAAA/FVPAhhIUyoAAAAAAAAAAAAAAAAIAAAAj+HuPwEAAADsVk8CadoxdgAATwIHAAAAddoxdqRZTwLw////AAAAAAAAAAAAAAAAkAEAAAAAAAEAAAAAcwBlAGcAbwBlACAAdQBpAAAAAAAAAAAACQAAAAAAAAA2RM12AAAAAFQGFf8JAAAAnFZPAvBdw3YB2AAAnFZPAgAAAAAAAAAAAAAAAAAAAAAAAAAAZHYACAAAAAAlAAAADAAAAAMAAAAYAAAADAAAAAAAAAISAAAADAAAAAEAAAAeAAAAGAAAACkAAAAzAAAAnAAAAEgAAAAlAAAADAAAAAMAAABUAAAArAAAACoAAAAzAAAAmgAAAEcAAAABAAAAAADYQRzH0UEqAAAAMwAAABAAAABMAAAAAAAAAAAAAAAAAAAA//////////9sAAAARgBpAG8AcgBlAGwAbABhACAAQwBhAHIAZABvAHoAbwAIAAAABAAAAAkAAAAGAAAACAAAAAQAAAAEAAAACAAAAAQAAAAKAAAACAAAAAYAAAAJAAAACQAAAAcAAAAJAAAASwAAAEAAAAAwAAAABQAAACAAAAABAAAAAQAAABAAAAAAAAAAAAAAAB4BAACAAAAAAAAAAAAAAAAeAQAAgAAAACUAAAAMAAAAAgAAACcAAAAYAAAABAAAAAAAAAD///8AAAAAACUAAAAMAAAABAAAAEwAAABkAAAAAAAAAFAAAAAdAQAAfAAAAAAAAABQAAAAHg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BF2fOj2V7jPTwDY91QCiM1PAnjNTwIAAAAAvlVodwkAAACI7VQC6VVod9TNTwKI7VQCyr/2VwAAAADKv/ZXAQAAAIjtVAIAAAAAAAAAAAAAAAAAAAAA2OFUAgAAAAAAAAAAAAAAAAAAAAAAAAAAy3nuPwAAAAAoz08CadoxdgAATwIAAAAAddoxdgAAAAD1////AAAAAAAAAAAAAAAAkAEAAGQHYYrEzU8CUbbMdgAAD3a4zU8CAAAAAMDNTwIAAAAAAAAAADZEzXYAAAAAVAYV/wkAAADYzk8C8F3DdgHYAADYzk8CAAAAAAAAAAAAAAAAAAAAAAAAAAB86PZXZHYACAAAAAAlAAAADAAAAAQAAAAYAAAADAAAAAAAAAISAAAADAAAAAEAAAAeAAAAGAAAAAkAAABQAAAAAAEAAF0AAAAlAAAADAAAAAQAAABUAAAArAAAAAoAAABQAAAAXwAAAFwAAAABAAAAAADYQRzH0UEKAAAAUAAAABAAAABMAAAAAAAAAAAAAAAAAAAA//////////9sAAAATQBhAHIAYwBlAGwAbwAgAEIAYQByAHIAZQB5AHIAbwAKAAAABgAAAAQAAAAFAAAABgAAAAMAAAAHAAAAAwAAAAYAAAAGAAAABAAAAAQAAAAGAAAABQAAAAQ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qAAAAAoAAABgAAAAWAAAAGwAAAABAAAAAADYQRzH0UEKAAAAYAAAAA8AAABMAAAAAAAAAAAAAAAAAAAA//////////9sAAAAVgBpAGMAZQAtAFAAcgBlAHMAaQBkAGUAbgB0AGUAAAAHAAAAAwAAAAUAAAAGAAAABAAAAAYAAAAEAAAABgAAAAUAAAADAAAABwAAAAY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BA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Object Id="idInvalidSigLnImg">AQAAAGwAAAAAAAAAAAAAAB0BAAB/AAAAAAAAAAAAAAAqHgAAHQ0AACBFTUYAAAEAhB8AALA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2GQAAAAcKDQcKDQcJDQ4WMShFrjFU1TJV1gECBAIDBAECBQoRKyZBowsTMWMCAAAAfqbJd6PIeqDCQFZ4JTd0Lk/HMVPSGy5uFiE4GypVJ0KnHjN9AAABAgEAAACcz+7S6ffb7fnC0t1haH0hMm8aLXIuT8ggOIwoRKslP58cK08AAAHXVgAAAMHg9P///////////+bm5k9SXjw/SzBRzTFU0y1NwSAyVzFGXwEBAmMCCA8mnM/u69/SvI9jt4tgjIR9FBosDBEjMVTUMlXWMVPRKUSeDxk4AAAAAgEAAADT6ff///////+Tk5MjK0krSbkvUcsuT8YVJFoTIFIrSbgtTcEQHEfqKQAAAJzP7vT6/bTa8kRleixHhy1Nwi5PxiQtTnBwcJKSki81SRwtZAgOI2MCAAAAweD02+35gsLqZ5q6Jz1jNEJyOUZ4qamp+/v7////wdPeVnCJAQECAQEAAACv1/Ho8/ubzu6CwuqMudS3u769vb3////////////L5fZymsABAgPEKQAAAK/X8fz9/uLx+snk9uTy+vz9/v///////////////8vl9nKawAECA2MCAAAAotHvtdryxOL1xOL1tdry0+r32+350+r3tdryxOL1pdPvc5rAAQIDAQEAAABpj7ZnjrZqj7Zqj7ZnjrZtkbdukrdtkbdnjrZqj7ZojrZ3rdUCAwSdKQAAAAAAAAAAAAAAAAAAAAAAAAAAAAAAAAAAAAAAAAAAAAAAAAAAAAAAAGMC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Rdnzo9le4z08A2PdUAojNTwJ4zU8CAAAAAL5VaHcJAAAAiO1UAulVaHfUzU8CiO1UAsq/9lcAAAAAyr/2VwEAAACI7VQCAAAAAAAAAAAAAAAAAAAAANjhVAIAAAAAAAAAAAAAAAAAAAAAAAAAAMt57j8AAAAAKM9PAmnaMXYAAE8CAAAAAHXaMXYAAAAA9f///wAAAAAAAAAAAAAAAJABAABkB2GKxM1PAlG2zHYAAA92uM1PAgAAAADAzU8CAAAAAAAAAAA2RM12AAAAAFQGFf8JAAAA2M5PAvBdw3YB2AAA2M5PAgAAAAAAAAAAAAAAAAAAAAAAAAAAfOj2V2R2AAgAAAAAJQAAAAwAAAABAAAAGAAAAAwAAAD/AAACEgAAAAwAAAABAAAAHgAAABgAAAAiAAAABAAAAHIAAAARAAAAJQAAAAwAAAABAAAAVAAAAKgAAAAjAAAABAAAAHAAAAAQAAAAAQAAAAAA2EEcx9FBIwAAAAQAAAAPAAAATAAAAAAAAAAAAAAAAAAAAP//////////bAAAAEYAaQByAG0AYQAgAG4AbwAgAHYA4QBsAGkAZABhAAAABgAAAAMAAAAEAAAACQAAAAYAAAADAAAABwAAAAcAAAADAAAABQAAAAYAAAADAAAAAwAAAAcAAAAGAAAASwAAAEAAAAAwAAAABQAAACAAAAABAAAAAQAAABAAAAAAAAAAAAAAAB4BAACAAAAAAAAAAAAAAAAeAQAAgAAAAFIAAABwAQAAAgAAABAAAAAHAAAAAAAAAAAAAAC8AgAAAAAAAAECAiJTAHkAcwB0AGUAbQAAAAAAAAAAAAAAAAAAAAAAAAAAAAAAAAAAAAAAAAAAAAAAAAAAAAAAAAAAAAAAAAAAAAAAAACFVmBKVQJiAAAAiKtPAoMejFZiAAAAKGa2B5irTwLfJYxWYgAAACAAAAAEABEAOKxPAgzp9BgwrE8CNbFjd0oAAAAgAAAAAgAAAAAAVALcr08CfWGXVihmtgfUq08CiML2GFNfl1YQAAAA6AcMAmQAAAC8W9sTEAAAADWxY3cAAPQYAAAAAAAAAAD46PQYAAAMAgAAVAIgAAAAKgGWBaisTwKU7/YToKxPAjWxY3d+AAAAIAAAAJx8+hgAAFQCAABUAgcAAAAAAAAANkTNdo6uY3dUBhX/BwAAAFytTwLwXcN2AdgAAFytTwI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YZYFZPAkRYTwI92zF2AQAAAARWTwIAAAAAAwAAAAAAAAA45E0qBQAAAAEAAABAjpIqAAAAABiXQyoBAAAAAAAAAPieQyoAAAAAGJdDKkcSl1YDAAAAUBKXVgEAAAB43l0q8OLNVmNhk1btl5iGR+HuPzALWwK0V08CadoxdgAATwIHAAAAddoxdqxcTwLg////AAAAAAAAAAAAAAAAkAEAAAAAAAEAAAAAYQByAGkAYQBsAAAAAAAAAAAAAAAAAAAABgAAAAAAAAA2RM12AAAAAFQGFf8GAAAAZFdPAvBdw3YB2AAAZFdPAgAAAAAAAAAAAAAAAAAAAAAAAAAAZHYACAAAAAAlAAAADAAAAAMAAAAYAAAADAAAAAAAAAISAAAADAAAAAEAAAAWAAAADAAAAAgAAABUAAAAVAAAAAoAAAAnAAAAHgAAAEoAAAABAAAAAADYQRzH0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RhmYVU8CfFdPAj3bMXZsAAAAPFVPAgAAAADUVE8CmiylVvsmAQ8wf9AToiGlVmiLTgQwf9ATGEhTKhUAAAAwf9ATziGlVpALIiowf9ATHAAAABUAAAD8VU8CGEhTKgAAAAAAAAAAAAAAAAgAAACP4e4/AQAAAOxWTwJp2jF2AABPAgcAAAB12jF2pFlPAvD///8AAAAAAAAAAAAAAACQAQAAAAAAAQAAAABzAGUAZwBvAGUAIAB1AGkAAAAAAAAAAAAJAAAAAAAAADZEzXYAAAAAVAYV/wkAAACcVk8C8F3DdgHYAACcVk8CAAAAAAAAAAAAAAAAAAAAAAAAAAB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HgEAAIAAAAAAAAAAAAAAAB4BAACAAAAAJQAAAAwAAAACAAAAJwAAABgAAAAFAAAAAAAAAP///wAAAAAAJQAAAAwAAAAFAAAATAAAAGQAAAAAAAAAUAAAAB0BAAB8AAAAAAAAAFAAAAAe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wAAAFwAAAABAAAAAADYQRzH0UEKAAAAUAAAABAAAABMAAAAAAAAAAAAAAAAAAAA//////////9sAAAATQBhAHIAYwBlAGwAbwAgAEIAYQByAHIAZQB5AHIAbwAKAAAABgAAAAQAAAAFAAAABgAAAAMAAAAHAAAAAwAAAAYAAAAGAAAABAAAAAQAAAAGAAAABQAAAAQ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qAAAAAoAAABgAAAAWAAAAGwAAAABAAAAAADYQRzH0UEKAAAAYAAAAA8AAABMAAAAAAAAAAAAAAAAAAAA//////////9sAAAAVgBpAGMAZQAtAFAAcgBlAHMAaQBkAGUAbgB0AGUAAAAHAAAAAwAAAAUAAAAGAAAABAAAAAYAAAAEAAAABgAAAAUAAAADAAAABwAAAAYAAAAHAAAABAAAAAYAAABLAAAAQAAAADAAAAAFAAAAIAAAAAEAAAABAAAAEAAAAAAAAAAAAAAAHgEAAIAAAAAAAAAAAAAAAB4BAACAAAAAJQAAAAwAAAACAAAAJwAAABgAAAAFAAAAAAAAAP///wAAAAAAJQAAAAwAAAAFAAAATAAAAGQAAAAJAAAAcAAAABQBAAB8AAAACQAAAHAAAAAMAQAADQAAACEA8AAAAAAAAAAAAAAAgD8AAAAAAAAAAAAAgD8AAAAAAAAAAAAAAAAAAAAAAAAAAAAAAAAAAAAAAAAAACUAAAAMAAAAAAAAgCgAAAAMAAAABQAAACUAAAAMAAAAAQAAABgAAAAMAAAAAAAAAhIAAAAMAAAAAQAAABYAAAAMAAAAAAAAAFQAAABUAQAACgAAAHAAAAATAQAAfAAAAAEAAAAAANhBHMfRQQoAAABwAAAALAAAAEwAAAAEAAAACQAAAHAAAAAV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gAAAAMAAAAIAAAABgAAAAY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B57790-2471-4502-8512-064DAEDE999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D86F334B-3FA8-40A1-86E7-74780CAA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77CCBCE-951C-4ECD-8961-3D120A798395}">
  <ds:schemaRefs>
    <ds:schemaRef ds:uri="http://schemas.microsoft.com/DAEMSEngagementItemInfoXML"/>
  </ds:schemaRefs>
</ds:datastoreItem>
</file>

<file path=customXml/itemProps4.xml><?xml version="1.0" encoding="utf-8"?>
<ds:datastoreItem xmlns:ds="http://schemas.openxmlformats.org/officeDocument/2006/customXml" ds:itemID="{6A476562-62F6-44C0-8C53-740578DA35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CARATULA</vt:lpstr>
      <vt:lpstr>INF GRAL</vt:lpstr>
      <vt:lpstr>EEFF </vt:lpstr>
      <vt:lpstr>EERR</vt:lpstr>
      <vt:lpstr>EFE indirecto</vt:lpstr>
      <vt:lpstr>Armado EFE indirecto</vt:lpstr>
      <vt:lpstr>EFE</vt:lpstr>
      <vt:lpstr>Aux CF</vt:lpstr>
      <vt:lpstr>PN</vt:lpstr>
      <vt:lpstr>NOTAS</vt:lpstr>
      <vt:lpstr>BCE</vt:lpstr>
      <vt:lpstr>NOTAS!_MON_1552230270</vt:lpstr>
      <vt:lpstr>NOTAS!_MON_1552230337</vt:lpstr>
      <vt:lpstr>'EEFF '!Área_de_impresión</vt:lpstr>
      <vt:lpstr>EERR!Área_de_impresión</vt:lpstr>
      <vt:lpstr>EFE!Área_de_impresión</vt:lpstr>
      <vt:lpstr>PN!Área_de_impresión</vt:lpstr>
      <vt:lpstr>NOTAS!OLE_LINK1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Fiorella Cardozo</cp:lastModifiedBy>
  <cp:lastPrinted>2019-08-09T15:42:54Z</cp:lastPrinted>
  <dcterms:created xsi:type="dcterms:W3CDTF">2011-02-24T07:16:58Z</dcterms:created>
  <dcterms:modified xsi:type="dcterms:W3CDTF">2020-10-27T17:44:27Z</dcterms:modified>
</cp:coreProperties>
</file>