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mc:AlternateContent xmlns:mc="http://schemas.openxmlformats.org/markup-compatibility/2006">
    <mc:Choice Requires="x15">
      <x15ac:absPath xmlns:x15ac="http://schemas.microsoft.com/office/spreadsheetml/2010/11/ac" url="C:\Users\MAP\Desktop\BACKUP RCBSA ESCRITORIO MPRONO\ESCRITORIO MP\REGIONAL CASA DE BOLSA\AFPISA\SEPTIEMBRE 2020\INFORMES CNV\FINALES\"/>
    </mc:Choice>
  </mc:AlternateContent>
  <xr:revisionPtr revIDLastSave="0" documentId="13_ncr:1_{EF8288A0-7E0C-46EA-886A-6D5F90A77DE7}" xr6:coauthVersionLast="41" xr6:coauthVersionMax="45" xr10:uidLastSave="{00000000-0000-0000-0000-000000000000}"/>
  <bookViews>
    <workbookView xWindow="-120" yWindow="-120" windowWidth="20730" windowHeight="11160" tabRatio="954" firstSheet="2" activeTab="2" xr2:uid="{00000000-000D-0000-FFFF-FFFF00000000}"/>
  </bookViews>
  <sheets>
    <sheet name="BG 06.20" sheetId="11" state="hidden" r:id="rId1"/>
    <sheet name="Clasificación 09.20" sheetId="1" state="hidden" r:id="rId2"/>
    <sheet name="Balance General" sheetId="3" r:id="rId3"/>
    <sheet name="Estado de Resultados" sheetId="4" r:id="rId4"/>
    <sheet name="Patrimonio Neto" sheetId="7" r:id="rId5"/>
    <sheet name="Flujo de Efectivo" sheetId="5" r:id="rId6"/>
    <sheet name="CA EF" sheetId="6" state="hidden" r:id="rId7"/>
    <sheet name="Notas Contables I" sheetId="8" r:id="rId8"/>
    <sheet name="Notas Contables II" sheetId="9" r:id="rId9"/>
  </sheets>
  <definedNames>
    <definedName name="\a" localSheetId="7">#REF!</definedName>
    <definedName name="\a" localSheetId="8">#REF!</definedName>
    <definedName name="\a">#REF!</definedName>
    <definedName name="_____DAT23" localSheetId="7">#REF!</definedName>
    <definedName name="_____DAT23" localSheetId="8">#REF!</definedName>
    <definedName name="_____DAT23">#REF!</definedName>
    <definedName name="_____DAT24" localSheetId="7">#REF!</definedName>
    <definedName name="_____DAT24" localSheetId="8">#REF!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4">#REF!</definedName>
    <definedName name="__DAT23">#REF!</definedName>
    <definedName name="__DAT24" localSheetId="4">#REF!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4">#REF!</definedName>
    <definedName name="_DAT13">#REF!</definedName>
    <definedName name="_DAT14" localSheetId="4">#REF!</definedName>
    <definedName name="_DAT14">#REF!</definedName>
    <definedName name="_DAT15">#REF!</definedName>
    <definedName name="_DAT16">#REF!</definedName>
    <definedName name="_DAT17" localSheetId="4">#REF!</definedName>
    <definedName name="_DAT17">#REF!</definedName>
    <definedName name="_DAT18" localSheetId="4">#REF!</definedName>
    <definedName name="_DAT18">#REF!</definedName>
    <definedName name="_DAT19" localSheetId="4">#REF!</definedName>
    <definedName name="_DAT19">#REF!</definedName>
    <definedName name="_DAT2">#REF!</definedName>
    <definedName name="_DAT20" localSheetId="4">#REF!</definedName>
    <definedName name="_DAT20">#REF!</definedName>
    <definedName name="_DAT22" localSheetId="4">#REF!</definedName>
    <definedName name="_DAT22">#REF!</definedName>
    <definedName name="_DAT23" localSheetId="4">#REF!</definedName>
    <definedName name="_DAT23">#REF!</definedName>
    <definedName name="_DAT24" localSheetId="4">#REF!</definedName>
    <definedName name="_DAT24">#REF!</definedName>
    <definedName name="_DAT3" localSheetId="4">#REF!</definedName>
    <definedName name="_DAT3">#REF!</definedName>
    <definedName name="_DAT4" localSheetId="4">#REF!</definedName>
    <definedName name="_DAT4">#REF!</definedName>
    <definedName name="_DAT5" localSheetId="4">#REF!</definedName>
    <definedName name="_DAT5">#REF!</definedName>
    <definedName name="_DAT6">#REF!</definedName>
    <definedName name="_DAT7">#REF!</definedName>
    <definedName name="_DAT8">#REF!</definedName>
    <definedName name="_xlnm._FilterDatabase" localSheetId="0" hidden="1">'BG 06.20'!$A$5:$D$186</definedName>
    <definedName name="_xlnm._FilterDatabase" localSheetId="1" hidden="1">'Clasificación 09.20'!$A$4:$G$56</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RSE1">#REF!</definedName>
    <definedName name="_RSE2">#REF!</definedName>
    <definedName name="_TPy530231">#REF!</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4">#REF!</definedName>
    <definedName name="a" hidden="1">{#N/A,#N/A,FALSE,"Aging Summary";#N/A,#N/A,FALSE,"Ratio Analysis";#N/A,#N/A,FALSE,"Test 120 Day Accts";#N/A,#N/A,FALSE,"Tickmarks"}</definedName>
    <definedName name="A_impresión_IM" localSheetId="4">#REF!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4">#REF!</definedName>
    <definedName name="ADV_PROM">#REF!</definedName>
    <definedName name="APSUMMARY">#REF!</definedName>
    <definedName name="AR_Balance">#REF!</definedName>
    <definedName name="ARA_Threshold">#REF!</definedName>
    <definedName name="_xlnm.Print_Area" localSheetId="2">'Balance General'!$A$1:$F$35</definedName>
    <definedName name="_xlnm.Print_Area" localSheetId="3">'Estado de Resultados'!$A$1:$G$32</definedName>
    <definedName name="_xlnm.Print_Area" localSheetId="5">'Flujo de Efectivo'!$A$1:$F$40</definedName>
    <definedName name="_xlnm.Print_Area" localSheetId="7">'Notas Contables I'!$A$1:$L$79</definedName>
    <definedName name="_xlnm.Print_Area" localSheetId="8">'Notas Contables II'!$A$1:$I$97</definedName>
    <definedName name="_xlnm.Print_Area" localSheetId="4">'Patrimonio Neto'!$A$1:$J$25</definedName>
    <definedName name="Area_de_impresión2" localSheetId="7">#REF!</definedName>
    <definedName name="Area_de_impresión2" localSheetId="8">#REF!</definedName>
    <definedName name="Area_de_impresión2" localSheetId="4">#REF!</definedName>
    <definedName name="Area_de_impresión2">#REF!</definedName>
    <definedName name="Area_de_impresión3" localSheetId="4">#REF!</definedName>
    <definedName name="Area_de_impresión3">#REF!</definedName>
    <definedName name="ARGENTINA" localSheetId="4">#REF!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sssssssssssssssssssssssssssssssssssssssss" hidden="1">#REF!</definedName>
    <definedName name="B" localSheetId="4">#REF!</definedName>
    <definedName name="B">#REF!</definedName>
    <definedName name="_xlnm.Database" localSheetId="4">#REF!</definedName>
    <definedName name="_xlnm.Database">#REF!</definedName>
    <definedName name="basemeta" localSheetId="4">#REF!</definedName>
    <definedName name="basemeta">#REF!</definedName>
    <definedName name="basenueva" localSheetId="4">#REF!</definedName>
    <definedName name="basenueva">#REF!</definedName>
    <definedName name="BB">#REF!</definedName>
    <definedName name="BCDE" localSheetId="5"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4">#REF!</definedName>
    <definedName name="BRASIL">#REF!</definedName>
    <definedName name="bsusocomb1">#REF!</definedName>
    <definedName name="bsusonorte1">#REF!</definedName>
    <definedName name="bsusosur1">#REF!</definedName>
    <definedName name="BuiltIn_Print_Area" localSheetId="4">#REF!</definedName>
    <definedName name="BuiltIn_Print_Area">#REF!</definedName>
    <definedName name="BuiltIn_Print_Area___0___0___0___0___0" localSheetId="4">#REF!</definedName>
    <definedName name="BuiltIn_Print_Area___0___0___0___0___0">#REF!</definedName>
    <definedName name="BuiltIn_Print_Area___0___0___0___0___0___0___0___0" localSheetId="4">#REF!</definedName>
    <definedName name="BuiltIn_Print_Area___0___0___0___0___0___0___0___0">#REF!</definedName>
    <definedName name="canal" localSheetId="4">#REF!</definedName>
    <definedName name="canal">#REF!</definedName>
    <definedName name="Capitali">#REF!</definedName>
    <definedName name="CC" localSheetId="4">#REF!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4">#REF!</definedName>
    <definedName name="chart1">#REF!</definedName>
    <definedName name="cliente" localSheetId="4">#REF!</definedName>
    <definedName name="cliente">#REF!</definedName>
    <definedName name="cliente2" localSheetId="4">#REF!</definedName>
    <definedName name="cliente2">#REF!</definedName>
    <definedName name="Clientes" localSheetId="4">#REF!</definedName>
    <definedName name="Clientes">#REF!</definedName>
    <definedName name="Clients_Population_Total" localSheetId="4">#REF!</definedName>
    <definedName name="Clients_Population_Total">#REF!</definedName>
    <definedName name="cndsuuuuuuuuuuuuuuuuuuuuuuuuuuuuuuuuuuuuuuuuuuuuuuuuuuuuu" hidden="1">#REF!</definedName>
    <definedName name="co" localSheetId="4">#REF!</definedName>
    <definedName name="co">#REF!</definedName>
    <definedName name="COMPAÑIAS" localSheetId="4">#REF!</definedName>
    <definedName name="COMPAÑIAS">#REF!</definedName>
    <definedName name="Compilacion">#REF!</definedName>
    <definedName name="complacu" localSheetId="4">#REF!</definedName>
    <definedName name="complacu">#REF!</definedName>
    <definedName name="complemes" localSheetId="4">#REF!</definedName>
    <definedName name="complemes">#REF!</definedName>
    <definedName name="Computed_Sample_Population_Total" localSheetId="4">#REF!</definedName>
    <definedName name="Computed_Sample_Population_Total">#REF!</definedName>
    <definedName name="COST_MP" localSheetId="4">#REF!</definedName>
    <definedName name="COST_MP">#REF!</definedName>
    <definedName name="crin0010">#REF!</definedName>
    <definedName name="Customer">#REF!</definedName>
    <definedName name="customerld">#REF!</definedName>
    <definedName name="CustomerPCS">#REF!</definedName>
    <definedName name="CY_Accounts_Receivable" localSheetId="4">#REF!</definedName>
    <definedName name="CY_Administration" localSheetId="4">#REF!</definedName>
    <definedName name="CY_Administration">#REF!</definedName>
    <definedName name="CY_Cash" localSheetId="4">#REF!</definedName>
    <definedName name="CY_Cash_Div_Dec" localSheetId="4">#REF!</definedName>
    <definedName name="CY_CASH_DIVIDENDS_DECLARED__per_common_share" localSheetId="4">#REF!</definedName>
    <definedName name="CY_Common_Equity" localSheetId="4">#REF!</definedName>
    <definedName name="CY_Cost_of_Sales" localSheetId="4">#REF!</definedName>
    <definedName name="CY_Current_Liabilities" localSheetId="4">#REF!</definedName>
    <definedName name="CY_Depreciation" localSheetId="4">#REF!</definedName>
    <definedName name="CY_Disc._Ops." localSheetId="4">#REF!</definedName>
    <definedName name="CY_Disc_mnth">#REF!</definedName>
    <definedName name="CY_Disc_pd">#REF!</definedName>
    <definedName name="CY_Discounts">#REF!</definedName>
    <definedName name="CY_Earnings_per_share" localSheetId="4">#REF!</definedName>
    <definedName name="CY_Extraord." localSheetId="4">#REF!</definedName>
    <definedName name="CY_Gross_Profit" localSheetId="4">#REF!</definedName>
    <definedName name="CY_INC_AFT_TAX" localSheetId="4">#REF!</definedName>
    <definedName name="CY_INC_BEF_EXTRAORD" localSheetId="4">#REF!</definedName>
    <definedName name="CY_Inc_Bef_Tax" localSheetId="4">#REF!</definedName>
    <definedName name="CY_Intangible_Assets" localSheetId="4">#REF!</definedName>
    <definedName name="CY_Intangible_Assets">#REF!</definedName>
    <definedName name="CY_Interest_Expense" localSheetId="4">#REF!</definedName>
    <definedName name="CY_Inventory" localSheetId="4">#REF!</definedName>
    <definedName name="CY_LIABIL_EQUITY" localSheetId="4">#REF!</definedName>
    <definedName name="CY_LIABIL_EQUITY">#REF!</definedName>
    <definedName name="CY_Long_term_Debt__excl_Dfd_Taxes" localSheetId="4">#REF!</definedName>
    <definedName name="CY_LT_Debt" localSheetId="4">#REF!</definedName>
    <definedName name="CY_Market_Value_of_Equity" localSheetId="4">#REF!</definedName>
    <definedName name="CY_Marketable_Sec" localSheetId="4">#REF!</definedName>
    <definedName name="CY_Marketable_Sec">#REF!</definedName>
    <definedName name="CY_NET_INCOME" localSheetId="4">#REF!</definedName>
    <definedName name="CY_NET_PROFIT">#REF!</definedName>
    <definedName name="CY_Net_Revenue" localSheetId="4">#REF!</definedName>
    <definedName name="CY_Operating_Income" localSheetId="4">#REF!</definedName>
    <definedName name="CY_Operating_Income">#REF!</definedName>
    <definedName name="CY_Other" localSheetId="4">#REF!</definedName>
    <definedName name="CY_Other">#REF!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Ret_mnth">#REF!</definedName>
    <definedName name="CY_Ret_pd">#REF!</definedName>
    <definedName name="CY_Retained_Earnings" localSheetId="4">#REF!</definedName>
    <definedName name="CY_Retained_Earnings">#REF!</definedName>
    <definedName name="CY_Returns">#REF!</definedName>
    <definedName name="CY_Selling" localSheetId="4">#REF!</definedName>
    <definedName name="CY_Selling">#REF!</definedName>
    <definedName name="CY_Tangible_Assets" localSheetId="4">#REF!</definedName>
    <definedName name="CY_Tangible_Assets">#REF!</definedName>
    <definedName name="CY_Tangible_Net_Worth" localSheetId="4">#REF!</definedName>
    <definedName name="CY_Taxes" localSheetId="4">#REF!</definedName>
    <definedName name="CY_TOTAL_ASSETS" localSheetId="4">#REF!</definedName>
    <definedName name="CY_TOTAL_CURR_ASSETS" localSheetId="4">#REF!</definedName>
    <definedName name="CY_TOTAL_DEBT" localSheetId="4">#REF!</definedName>
    <definedName name="CY_TOTAL_EQUITY" localSheetId="4">#REF!</definedName>
    <definedName name="CY_Trade_Payables" localSheetId="4">#REF!</definedName>
    <definedName name="CY_Weighted_Average" localSheetId="4">#REF!</definedName>
    <definedName name="CY_Working_Capital" localSheetId="4">#REF!</definedName>
    <definedName name="CY_Year_Income_Statement" localSheetId="4">#REF!</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FDFAD" localSheetId="3" hidden="1">{#N/A,#N/A,FALSE,"VOL"}</definedName>
    <definedName name="DAFDFAD" localSheetId="5" hidden="1">{#N/A,#N/A,FALSE,"VOL"}</definedName>
    <definedName name="DAFDFAD" localSheetId="7" hidden="1">{#N/A,#N/A,FALSE,"VOL"}</definedName>
    <definedName name="DAFDFAD" localSheetId="8" hidden="1">{#N/A,#N/A,FALSE,"VOL"}</definedName>
    <definedName name="DAFDFAD" localSheetId="4" hidden="1">{#N/A,#N/A,FALSE,"VOL"}</definedName>
    <definedName name="DAFDFAD" hidden="1">{#N/A,#N/A,FALSE,"VOL"}</definedName>
    <definedName name="DASA" localSheetId="4">#REF!</definedName>
    <definedName name="DASA">#REF!</definedName>
    <definedName name="data" localSheetId="4">#REF!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4">#REF!</definedName>
    <definedName name="datos">#REF!</definedName>
    <definedName name="Definición">#REF!</definedName>
    <definedName name="desc" localSheetId="4">#REF!</definedName>
    <definedName name="desc">#REF!</definedName>
    <definedName name="detaacu" localSheetId="4">#REF!</definedName>
    <definedName name="detaacu">#REF!</definedName>
    <definedName name="detames" localSheetId="4">#REF!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4">#REF!</definedName>
    <definedName name="Dist">#REF!</definedName>
    <definedName name="distribuidores" localSheetId="4">#REF!</definedName>
    <definedName name="distribuidores">#REF!</definedName>
    <definedName name="Dollar_Threshold" localSheetId="4">#REF!</definedName>
    <definedName name="Dollar_Threshold">#REF!</definedName>
    <definedName name="dtt" hidden="1">#REF!</definedName>
    <definedName name="Edesa" localSheetId="4">#REF!</definedName>
    <definedName name="Edesa">#REF!</definedName>
    <definedName name="Enriputo" localSheetId="4">#REF!</definedName>
    <definedName name="Enriputo">#REF!</definedName>
    <definedName name="eoafh">#REF!</definedName>
    <definedName name="eoafn">#REF!</definedName>
    <definedName name="eoafs">#REF!</definedName>
    <definedName name="est" localSheetId="4">#REF!</definedName>
    <definedName name="est">#REF!</definedName>
    <definedName name="ESTBF" localSheetId="4">#REF!</definedName>
    <definedName name="ESTBF">#REF!</definedName>
    <definedName name="ESTIMADO" localSheetId="4">#REF!</definedName>
    <definedName name="ESTIMADO">#REF!</definedName>
    <definedName name="EV__LASTREFTIME__" hidden="1">38972.3597337963</definedName>
    <definedName name="EX" localSheetId="4">#REF!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4">#REF!</definedName>
    <definedName name="GASTOS">#REF!</definedName>
    <definedName name="grandes3">#REF!</definedName>
    <definedName name="histor" localSheetId="4">#REF!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4">#REF!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3" hidden="1">{#N/A,#N/A,FALSE,"VOL"}</definedName>
    <definedName name="liq" localSheetId="5" hidden="1">{#N/A,#N/A,FALSE,"VOL"}</definedName>
    <definedName name="liq" localSheetId="7" hidden="1">{#N/A,#N/A,FALSE,"VOL"}</definedName>
    <definedName name="liq" localSheetId="8" hidden="1">{#N/A,#N/A,FALSE,"VOL"}</definedName>
    <definedName name="liq" localSheetId="4" hidden="1">{#N/A,#N/A,FALSE,"VOL"}</definedName>
    <definedName name="liq" hidden="1">{#N/A,#N/A,FALSE,"VOL"}</definedName>
    <definedName name="listasuper" localSheetId="4">#REF!</definedName>
    <definedName name="listasuper">#REF!</definedName>
    <definedName name="Maintenance">#REF!</definedName>
    <definedName name="maintenanceld">#REF!</definedName>
    <definedName name="MaintenancePCS">#REF!</definedName>
    <definedName name="marca" localSheetId="4">#REF!</definedName>
    <definedName name="marca">#REF!</definedName>
    <definedName name="Marcas" localSheetId="4">#REF!</definedName>
    <definedName name="Marcas">#REF!</definedName>
    <definedName name="Minimis">#REF!</definedName>
    <definedName name="MKT">#REF!</definedName>
    <definedName name="mktld">#REF!</definedName>
    <definedName name="MKTPCS">#REF!</definedName>
    <definedName name="MP" localSheetId="4">#REF!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5"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7" hidden="1">#REF!</definedName>
    <definedName name="ngughuiyhuhhhhhhhhhhhhhhhhhh" localSheetId="8" hidden="1">#REF!</definedName>
    <definedName name="ngughuiyhuhhhhhhhhhhhhhhhhhh" hidden="1">#REF!</definedName>
    <definedName name="njkhoikh" localSheetId="7" hidden="1">#REF!</definedName>
    <definedName name="njkhoikh" localSheetId="8" hidden="1">#REF!</definedName>
    <definedName name="njkhoikh" hidden="1">#REF!</definedName>
    <definedName name="nmm" localSheetId="3" hidden="1">{#N/A,#N/A,FALSE,"VOL"}</definedName>
    <definedName name="nmm" localSheetId="5" hidden="1">{#N/A,#N/A,FALSE,"VOL"}</definedName>
    <definedName name="nmm" localSheetId="7" hidden="1">{#N/A,#N/A,FALSE,"VOL"}</definedName>
    <definedName name="nmm" localSheetId="8" hidden="1">{#N/A,#N/A,FALSE,"VOL"}</definedName>
    <definedName name="nmm" localSheetId="4" hidden="1">{#N/A,#N/A,FALSE,"VOL"}</definedName>
    <definedName name="nmm" hidden="1">{#N/A,#N/A,FALSE,"VOL"}</definedName>
    <definedName name="NO" localSheetId="3" hidden="1">{#N/A,#N/A,FALSE,"VOL"}</definedName>
    <definedName name="NO" localSheetId="5" hidden="1">{#N/A,#N/A,FALSE,"VOL"}</definedName>
    <definedName name="NO" localSheetId="7" hidden="1">{#N/A,#N/A,FALSE,"VOL"}</definedName>
    <definedName name="NO" localSheetId="8" hidden="1">{#N/A,#N/A,FALSE,"VOL"}</definedName>
    <definedName name="NO" localSheetId="4" hidden="1">{#N/A,#N/A,FALSE,"VOL"}</definedName>
    <definedName name="NO" hidden="1">{#N/A,#N/A,FALSE,"VOL"}</definedName>
    <definedName name="NonTop_Stratum_Value" localSheetId="4">#REF!</definedName>
    <definedName name="NonTop_Stratum_Value">#REF!</definedName>
    <definedName name="Number_of_Selections">#REF!</definedName>
    <definedName name="Numof_Selections2">#REF!</definedName>
    <definedName name="ñfdsl" localSheetId="7">#REF!</definedName>
    <definedName name="ñfdsl" localSheetId="8">#REF!</definedName>
    <definedName name="ñfdsl">#REF!</definedName>
    <definedName name="ññ" localSheetId="7">#REF!</definedName>
    <definedName name="ññ" localSheetId="8">#REF!</definedName>
    <definedName name="ññ">#REF!</definedName>
    <definedName name="OLE_LINK1" localSheetId="8">'Notas Contables II'!#REF!</definedName>
    <definedName name="OPPROD" localSheetId="7">#REF!</definedName>
    <definedName name="OPPROD" localSheetId="8">#REF!</definedName>
    <definedName name="OPPROD" localSheetId="4">#REF!</definedName>
    <definedName name="OPPROD">#REF!</definedName>
    <definedName name="opt" localSheetId="7">#REF!</definedName>
    <definedName name="opt" localSheetId="8">#REF!</definedName>
    <definedName name="opt">#REF!</definedName>
    <definedName name="optr">#REF!</definedName>
    <definedName name="Others">#REF!</definedName>
    <definedName name="othersld">#REF!</definedName>
    <definedName name="OthersPCS">#REF!</definedName>
    <definedName name="PARAGUAY" localSheetId="4">#REF!</definedName>
    <definedName name="PARAGUAY">#REF!</definedName>
    <definedName name="participa" localSheetId="4">#REF!</definedName>
    <definedName name="participa">#REF!</definedName>
    <definedName name="Partidas_seleccionadas_test_de_">#REF!</definedName>
    <definedName name="Partidas_Selecionadas">#REF!</definedName>
    <definedName name="Percent_Threshold" localSheetId="4">#REF!</definedName>
    <definedName name="Percent_Threshold">#REF!</definedName>
    <definedName name="PL_Dollar_Threshold" localSheetId="4">#REF!</definedName>
    <definedName name="PL_Dollar_Threshold">#REF!</definedName>
    <definedName name="PL_Percent_Threshold" localSheetId="4">#REF!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4">#REF!</definedName>
    <definedName name="POLYAR">#REF!</definedName>
    <definedName name="potir">#REF!</definedName>
    <definedName name="ppc" localSheetId="4">#REF!</definedName>
    <definedName name="ppc">#REF!</definedName>
    <definedName name="pr" localSheetId="4">#REF!</definedName>
    <definedName name="pr">#REF!</definedName>
    <definedName name="previs">#REF!</definedName>
    <definedName name="PS_Test_de_Gastos" localSheetId="7">#REF!</definedName>
    <definedName name="PS_Test_de_Gastos" localSheetId="8">#REF!</definedName>
    <definedName name="PS_Test_de_Gastos">#REF!</definedName>
    <definedName name="PY_Accounts_Receivable" localSheetId="4">#REF!</definedName>
    <definedName name="PY_Administration" localSheetId="4">#REF!</definedName>
    <definedName name="PY_Administration">#REF!</definedName>
    <definedName name="PY_Cash" localSheetId="4">#REF!</definedName>
    <definedName name="PY_Cash_Div_Dec" localSheetId="4">#REF!</definedName>
    <definedName name="PY_CASH_DIVIDENDS_DECLARED__per_common_share" localSheetId="4">#REF!</definedName>
    <definedName name="PY_Common_Equity" localSheetId="4">#REF!</definedName>
    <definedName name="PY_Cost_of_Sales" localSheetId="4">#REF!</definedName>
    <definedName name="PY_Current_Liabilities" localSheetId="4">#REF!</definedName>
    <definedName name="PY_Depreciation" localSheetId="4">#REF!</definedName>
    <definedName name="PY_Disc._Ops." localSheetId="4">#REF!</definedName>
    <definedName name="PY_Disc_allow">#REF!</definedName>
    <definedName name="PY_Disc_mnth">#REF!</definedName>
    <definedName name="PY_Disc_pd">#REF!</definedName>
    <definedName name="PY_Discounts">#REF!</definedName>
    <definedName name="PY_Earnings_per_share" localSheetId="4">#REF!</definedName>
    <definedName name="PY_Extraord." localSheetId="4">#REF!</definedName>
    <definedName name="PY_Gross_Profit" localSheetId="4">#REF!</definedName>
    <definedName name="PY_INC_AFT_TAX" localSheetId="4">#REF!</definedName>
    <definedName name="PY_INC_BEF_EXTRAORD" localSheetId="4">#REF!</definedName>
    <definedName name="PY_Inc_Bef_Tax" localSheetId="4">#REF!</definedName>
    <definedName name="PY_Intangible_Assets" localSheetId="4">#REF!</definedName>
    <definedName name="PY_Intangible_Assets">#REF!</definedName>
    <definedName name="PY_Interest_Expense" localSheetId="4">#REF!</definedName>
    <definedName name="PY_Inventory" localSheetId="4">#REF!</definedName>
    <definedName name="PY_LIABIL_EQUITY" localSheetId="4">#REF!</definedName>
    <definedName name="PY_LIABIL_EQUITY">#REF!</definedName>
    <definedName name="PY_Long_term_Debt__excl_Dfd_Taxes" localSheetId="4">#REF!</definedName>
    <definedName name="PY_LT_Debt" localSheetId="4">#REF!</definedName>
    <definedName name="PY_Market_Value_of_Equity" localSheetId="4">#REF!</definedName>
    <definedName name="PY_Marketable_Sec" localSheetId="4">#REF!</definedName>
    <definedName name="PY_Marketable_Sec">#REF!</definedName>
    <definedName name="PY_NET_INCOME" localSheetId="4">#REF!</definedName>
    <definedName name="PY_NET_PROFIT">#REF!</definedName>
    <definedName name="PY_Net_Revenue" localSheetId="4">#REF!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Exp" localSheetId="4">#REF!</definedName>
    <definedName name="PY_Other_Exp">#REF!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Ret_allow">#REF!</definedName>
    <definedName name="PY_Ret_mnth">#REF!</definedName>
    <definedName name="PY_Ret_pd">#REF!</definedName>
    <definedName name="PY_Retained_Earnings" localSheetId="4">#REF!</definedName>
    <definedName name="PY_Retained_Earnings">#REF!</definedName>
    <definedName name="PY_Returns">#REF!</definedName>
    <definedName name="PY_Selling" localSheetId="4">#REF!</definedName>
    <definedName name="PY_Selling">#REF!</definedName>
    <definedName name="PY_Tangible_Assets" localSheetId="4">#REF!</definedName>
    <definedName name="PY_Tangible_Assets">#REF!</definedName>
    <definedName name="PY_Tangible_Net_Worth" localSheetId="4">#REF!</definedName>
    <definedName name="PY_Taxes" localSheetId="4">#REF!</definedName>
    <definedName name="PY_TOTAL_ASSETS" localSheetId="4">#REF!</definedName>
    <definedName name="PY_TOTAL_CURR_ASSETS" localSheetId="4">#REF!</definedName>
    <definedName name="PY_TOTAL_DEBT" localSheetId="4">#REF!</definedName>
    <definedName name="PY_TOTAL_EQUITY" localSheetId="4">#REF!</definedName>
    <definedName name="PY_Trade_Payables" localSheetId="4">#REF!</definedName>
    <definedName name="PY_Weighted_Average" localSheetId="4">#REF!</definedName>
    <definedName name="PY_Working_Capital" localSheetId="4">#REF!</definedName>
    <definedName name="PY_Year_Income_Statement" localSheetId="4">#REF!</definedName>
    <definedName name="PY2_Accounts_Receivable" localSheetId="4">#REF!</definedName>
    <definedName name="PY2_Administration" localSheetId="4">#REF!</definedName>
    <definedName name="PY2_Cash" localSheetId="4">#REF!</definedName>
    <definedName name="PY2_Cash_Div_Dec" localSheetId="4">#REF!</definedName>
    <definedName name="PY2_CASH_DIVIDENDS_DECLARED__per_common_share" localSheetId="4">#REF!</definedName>
    <definedName name="PY2_Common_Equity" localSheetId="4">#REF!</definedName>
    <definedName name="PY2_Cost_of_Sales" localSheetId="4">#REF!</definedName>
    <definedName name="PY2_Current_Liabilities" localSheetId="4">#REF!</definedName>
    <definedName name="PY2_Depreciation" localSheetId="4">#REF!</definedName>
    <definedName name="PY2_Disc._Ops." localSheetId="4">#REF!</definedName>
    <definedName name="PY2_Earnings_per_share" localSheetId="4">#REF!</definedName>
    <definedName name="PY2_Extraord." localSheetId="4">#REF!</definedName>
    <definedName name="PY2_Gross_Profit" localSheetId="4">#REF!</definedName>
    <definedName name="PY2_INC_AFT_TAX" localSheetId="4">#REF!</definedName>
    <definedName name="PY2_INC_BEF_EXTRAORD" localSheetId="4">#REF!</definedName>
    <definedName name="PY2_Inc_Bef_Tax" localSheetId="4">#REF!</definedName>
    <definedName name="PY2_Intangible_Assets" localSheetId="4">#REF!</definedName>
    <definedName name="PY2_Interest_Expense" localSheetId="4">#REF!</definedName>
    <definedName name="PY2_Inventory" localSheetId="4">#REF!</definedName>
    <definedName name="PY2_LIABIL_EQUITY" localSheetId="4">#REF!</definedName>
    <definedName name="PY2_Long_term_Debt__excl_Dfd_Taxes" localSheetId="4">#REF!</definedName>
    <definedName name="PY2_LT_Debt" localSheetId="4">#REF!</definedName>
    <definedName name="PY2_Market_Value_of_Equity" localSheetId="4">#REF!</definedName>
    <definedName name="PY2_Marketable_Sec" localSheetId="4">#REF!</definedName>
    <definedName name="PY2_NET_INCOME" localSheetId="4">#REF!</definedName>
    <definedName name="PY2_Net_Revenue" localSheetId="4">#REF!</definedName>
    <definedName name="PY2_Operating_Inc" localSheetId="4">#REF!</definedName>
    <definedName name="PY2_Operating_Income" localSheetId="4">#REF!</definedName>
    <definedName name="PY2_Other_Curr_Assets" localSheetId="4">#REF!</definedName>
    <definedName name="PY2_Other_Exp." localSheetId="4">#REF!</definedName>
    <definedName name="PY2_Other_LT_Assets" localSheetId="4">#REF!</definedName>
    <definedName name="PY2_Other_LT_Liabilities" localSheetId="4">#REF!</definedName>
    <definedName name="PY2_Preferred_Stock" localSheetId="4">#REF!</definedName>
    <definedName name="PY2_QUICK_ASSETS" localSheetId="4">#REF!</definedName>
    <definedName name="PY2_Retained_Earnings" localSheetId="4">#REF!</definedName>
    <definedName name="PY2_Selling" localSheetId="4">#REF!</definedName>
    <definedName name="PY2_Tangible_Assets" localSheetId="4">#REF!</definedName>
    <definedName name="PY2_Tangible_Net_Worth" localSheetId="4">#REF!</definedName>
    <definedName name="PY2_Taxes" localSheetId="4">#REF!</definedName>
    <definedName name="PY2_TOTAL_ASSETS" localSheetId="4">#REF!</definedName>
    <definedName name="PY2_TOTAL_CURR_ASSETS" localSheetId="4">#REF!</definedName>
    <definedName name="PY2_TOTAL_DEBT" localSheetId="4">#REF!</definedName>
    <definedName name="PY2_TOTAL_EQUITY" localSheetId="4">#REF!</definedName>
    <definedName name="PY2_Trade_Payables" localSheetId="4">#REF!</definedName>
    <definedName name="PY2_Weighted_Average" localSheetId="4">#REF!</definedName>
    <definedName name="PY2_Working_Capital" localSheetId="4">#REF!</definedName>
    <definedName name="PY2_Year_Income_Statement" localSheetId="4">#REF!</definedName>
    <definedName name="PY3_Accounts_Receivable" localSheetId="4">#REF!</definedName>
    <definedName name="PY3_Administration" localSheetId="4">#REF!</definedName>
    <definedName name="PY3_Cash" localSheetId="4">#REF!</definedName>
    <definedName name="PY3_Common_Equity" localSheetId="4">#REF!</definedName>
    <definedName name="PY3_Cost_of_Sales" localSheetId="4">#REF!</definedName>
    <definedName name="PY3_Current_Liabilities" localSheetId="4">#REF!</definedName>
    <definedName name="PY3_Depreciation" localSheetId="4">#REF!</definedName>
    <definedName name="PY3_Disc._Ops." localSheetId="4">#REF!</definedName>
    <definedName name="PY3_Extraord." localSheetId="4">#REF!</definedName>
    <definedName name="PY3_Gross_Profit" localSheetId="4">#REF!</definedName>
    <definedName name="PY3_INC_AFT_TAX" localSheetId="4">#REF!</definedName>
    <definedName name="PY3_INC_BEF_EXTRAORD" localSheetId="4">#REF!</definedName>
    <definedName name="PY3_Inc_Bef_Tax" localSheetId="4">#REF!</definedName>
    <definedName name="PY3_Intangible_Assets" localSheetId="4">#REF!</definedName>
    <definedName name="PY3_Intangible_Assets">#REF!</definedName>
    <definedName name="PY3_Interest_Expense" localSheetId="4">#REF!</definedName>
    <definedName name="PY3_Inventory" localSheetId="4">#REF!</definedName>
    <definedName name="PY3_LIABIL_EQUITY" localSheetId="4">#REF!</definedName>
    <definedName name="PY3_Long_term_Debt__excl_Dfd_Taxes" localSheetId="4">#REF!</definedName>
    <definedName name="PY3_Marketable_Sec" localSheetId="4">#REF!</definedName>
    <definedName name="PY3_Marketable_Sec">#REF!</definedName>
    <definedName name="PY3_NET_INCOME" localSheetId="4">#REF!</definedName>
    <definedName name="PY3_Net_Revenue" localSheetId="4">#REF!</definedName>
    <definedName name="PY3_Operating_Inc" localSheetId="4">#REF!</definedName>
    <definedName name="PY3_Other_Curr_Assets" localSheetId="4">#REF!</definedName>
    <definedName name="PY3_Other_Curr_Assets">#REF!</definedName>
    <definedName name="PY3_Other_Exp." localSheetId="4">#REF!</definedName>
    <definedName name="PY3_Other_LT_Assets" localSheetId="4">#REF!</definedName>
    <definedName name="PY3_Other_LT_Assets">#REF!</definedName>
    <definedName name="PY3_Other_LT_Liabilities" localSheetId="4">#REF!</definedName>
    <definedName name="PY3_Other_LT_Liabilities">#REF!</definedName>
    <definedName name="PY3_Preferred_Stock" localSheetId="4">#REF!</definedName>
    <definedName name="PY3_Preferred_Stock">#REF!</definedName>
    <definedName name="PY3_QUICK_ASSETS" localSheetId="4">#REF!</definedName>
    <definedName name="PY3_Retained_Earnings" localSheetId="4">#REF!</definedName>
    <definedName name="PY3_Retained_Earnings">#REF!</definedName>
    <definedName name="PY3_Selling" localSheetId="4">#REF!</definedName>
    <definedName name="PY3_Tangible_Assets" localSheetId="4">#REF!</definedName>
    <definedName name="PY3_Tangible_Assets">#REF!</definedName>
    <definedName name="PY3_Taxes" localSheetId="4">#REF!</definedName>
    <definedName name="PY3_TOTAL_ASSETS" localSheetId="4">#REF!</definedName>
    <definedName name="PY3_TOTAL_CURR_ASSETS" localSheetId="4">#REF!</definedName>
    <definedName name="PY3_TOTAL_DEBT" localSheetId="4">#REF!</definedName>
    <definedName name="PY3_TOTAL_EQUITY" localSheetId="4">#REF!</definedName>
    <definedName name="PY3_Trade_Payables" localSheetId="4">#REF!</definedName>
    <definedName name="PY3_Year_Income_Statement" localSheetId="4">#REF!</definedName>
    <definedName name="PY4_Accounts_Receivable" localSheetId="4">#REF!</definedName>
    <definedName name="PY4_Administration" localSheetId="4">#REF!</definedName>
    <definedName name="PY4_Cash" localSheetId="4">#REF!</definedName>
    <definedName name="PY4_Common_Equity" localSheetId="4">#REF!</definedName>
    <definedName name="PY4_Cost_of_Sales" localSheetId="4">#REF!</definedName>
    <definedName name="PY4_Current_Liabilities" localSheetId="4">#REF!</definedName>
    <definedName name="PY4_Depreciation" localSheetId="4">#REF!</definedName>
    <definedName name="PY4_Disc._Ops." localSheetId="4">#REF!</definedName>
    <definedName name="PY4_Extraord." localSheetId="4">#REF!</definedName>
    <definedName name="PY4_Gross_Profit" localSheetId="4">#REF!</definedName>
    <definedName name="PY4_INC_AFT_TAX" localSheetId="4">#REF!</definedName>
    <definedName name="PY4_INC_BEF_EXTRAORD" localSheetId="4">#REF!</definedName>
    <definedName name="PY4_Inc_Bef_Tax" localSheetId="4">#REF!</definedName>
    <definedName name="PY4_Intangible_Assets" localSheetId="4">#REF!</definedName>
    <definedName name="PY4_Intangible_Assets">#REF!</definedName>
    <definedName name="PY4_Interest_Expense" localSheetId="4">#REF!</definedName>
    <definedName name="PY4_Inventory" localSheetId="4">#REF!</definedName>
    <definedName name="PY4_LIABIL_EQUITY" localSheetId="4">#REF!</definedName>
    <definedName name="PY4_Long_term_Debt__excl_Dfd_Taxes" localSheetId="4">#REF!</definedName>
    <definedName name="PY4_Marketable_Sec" localSheetId="4">#REF!</definedName>
    <definedName name="PY4_Marketable_Sec">#REF!</definedName>
    <definedName name="PY4_NET_INCOME" localSheetId="4">#REF!</definedName>
    <definedName name="PY4_Net_Revenue" localSheetId="4">#REF!</definedName>
    <definedName name="PY4_Operating_Inc" localSheetId="4">#REF!</definedName>
    <definedName name="PY4_Other_Cur_Assets" localSheetId="4">#REF!</definedName>
    <definedName name="PY4_Other_Cur_Assets">#REF!</definedName>
    <definedName name="PY4_Other_Exp." localSheetId="4">#REF!</definedName>
    <definedName name="PY4_Other_LT_Assets" localSheetId="4">#REF!</definedName>
    <definedName name="PY4_Other_LT_Assets">#REF!</definedName>
    <definedName name="PY4_Other_LT_Liabilities" localSheetId="4">#REF!</definedName>
    <definedName name="PY4_Other_LT_Liabilities">#REF!</definedName>
    <definedName name="PY4_Preferred_Stock" localSheetId="4">#REF!</definedName>
    <definedName name="PY4_Preferred_Stock">#REF!</definedName>
    <definedName name="PY4_QUICK_ASSETS" localSheetId="4">#REF!</definedName>
    <definedName name="PY4_Retained_Earnings" localSheetId="4">#REF!</definedName>
    <definedName name="PY4_Retained_Earnings">#REF!</definedName>
    <definedName name="PY4_Selling" localSheetId="4">#REF!</definedName>
    <definedName name="PY4_Tangible_Assets" localSheetId="4">#REF!</definedName>
    <definedName name="PY4_Tangible_Assets">#REF!</definedName>
    <definedName name="PY4_Taxes" localSheetId="4">#REF!</definedName>
    <definedName name="PY4_TOTAL_ASSETS" localSheetId="4">#REF!</definedName>
    <definedName name="PY4_TOTAL_CURR_ASSETS" localSheetId="4">#REF!</definedName>
    <definedName name="PY4_TOTAL_DEBT" localSheetId="4">#REF!</definedName>
    <definedName name="PY4_TOTAL_EQUITY" localSheetId="4">#REF!</definedName>
    <definedName name="PY4_Trade_Payables" localSheetId="4">#REF!</definedName>
    <definedName name="PY4_Year_Income_Statement" localSheetId="4">#REF!</definedName>
    <definedName name="PY5_Accounts_Receivable" localSheetId="4">#REF!</definedName>
    <definedName name="PY5_Accounts_Receivable">#REF!</definedName>
    <definedName name="PY5_Administration" localSheetId="4">#REF!</definedName>
    <definedName name="PY5_Cash" localSheetId="4">#REF!</definedName>
    <definedName name="PY5_Common_Equity" localSheetId="4">#REF!</definedName>
    <definedName name="PY5_Cost_of_Sales" localSheetId="4">#REF!</definedName>
    <definedName name="PY5_Current_Liabilities" localSheetId="4">#REF!</definedName>
    <definedName name="PY5_Depreciation" localSheetId="4">#REF!</definedName>
    <definedName name="PY5_Disc._Ops." localSheetId="4">#REF!</definedName>
    <definedName name="PY5_Extraord." localSheetId="4">#REF!</definedName>
    <definedName name="PY5_Gross_Profit" localSheetId="4">#REF!</definedName>
    <definedName name="PY5_INC_AFT_TAX" localSheetId="4">#REF!</definedName>
    <definedName name="PY5_INC_BEF_EXTRAORD" localSheetId="4">#REF!</definedName>
    <definedName name="PY5_Inc_Bef_Tax" localSheetId="4">#REF!</definedName>
    <definedName name="PY5_Intangible_Assets" localSheetId="4">#REF!</definedName>
    <definedName name="PY5_Intangible_Assets">#REF!</definedName>
    <definedName name="PY5_Interest_Expense" localSheetId="4">#REF!</definedName>
    <definedName name="PY5_Inventory" localSheetId="4">#REF!</definedName>
    <definedName name="PY5_Inventory">#REF!</definedName>
    <definedName name="PY5_LIABIL_EQUITY" localSheetId="4">#REF!</definedName>
    <definedName name="PY5_Long_term_Debt__excl_Dfd_Taxes" localSheetId="4">#REF!</definedName>
    <definedName name="PY5_Marketable_Sec" localSheetId="4">#REF!</definedName>
    <definedName name="PY5_Marketable_Sec">#REF!</definedName>
    <definedName name="PY5_NET_INCOME" localSheetId="4">#REF!</definedName>
    <definedName name="PY5_Net_Revenue" localSheetId="4">#REF!</definedName>
    <definedName name="PY5_Operating_Inc" localSheetId="4">#REF!</definedName>
    <definedName name="PY5_Other_Curr_Assets" localSheetId="4">#REF!</definedName>
    <definedName name="PY5_Other_Curr_Assets">#REF!</definedName>
    <definedName name="PY5_Other_Exp." localSheetId="4">#REF!</definedName>
    <definedName name="PY5_Other_LT_Assets" localSheetId="4">#REF!</definedName>
    <definedName name="PY5_Other_LT_Assets">#REF!</definedName>
    <definedName name="PY5_Other_LT_Liabilities" localSheetId="4">#REF!</definedName>
    <definedName name="PY5_Other_LT_Liabilities">#REF!</definedName>
    <definedName name="PY5_Preferred_Stock" localSheetId="4">#REF!</definedName>
    <definedName name="PY5_Preferred_Stock">#REF!</definedName>
    <definedName name="PY5_QUICK_ASSETS" localSheetId="4">#REF!</definedName>
    <definedName name="PY5_Retained_Earnings" localSheetId="4">#REF!</definedName>
    <definedName name="PY5_Retained_Earnings">#REF!</definedName>
    <definedName name="PY5_Selling" localSheetId="4">#REF!</definedName>
    <definedName name="PY5_Tangible_Assets" localSheetId="4">#REF!</definedName>
    <definedName name="PY5_Tangible_Assets">#REF!</definedName>
    <definedName name="PY5_Taxes" localSheetId="4">#REF!</definedName>
    <definedName name="PY5_TOTAL_ASSETS" localSheetId="4">#REF!</definedName>
    <definedName name="PY5_TOTAL_CURR_ASSETS" localSheetId="4">#REF!</definedName>
    <definedName name="PY5_TOTAL_DEBT" localSheetId="4">#REF!</definedName>
    <definedName name="PY5_TOTAL_EQUITY" localSheetId="4">#REF!</definedName>
    <definedName name="PY5_Trade_Payables" localSheetId="4">#REF!</definedName>
    <definedName name="PY5_Year_Income_Statement" localSheetId="4">#REF!</definedName>
    <definedName name="QGPL_CLTESLB">#REF!</definedName>
    <definedName name="quarter" localSheetId="4">#REF!</definedName>
    <definedName name="quarter">#REF!</definedName>
    <definedName name="R_Factor" localSheetId="4">#REF!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4" hidden="1">1</definedName>
    <definedName name="SAPBEXrevision" hidden="1">3</definedName>
    <definedName name="SAPBEXsysID" hidden="1">"PLW"</definedName>
    <definedName name="SAPBEXwbID" localSheetId="4" hidden="1">"0B3C5WPQ1PKHTD1CRY997L2MI"</definedName>
    <definedName name="SAPBEXwbID" hidden="1">"14RHU0IXG8KL7C7PJMON454VM"</definedName>
    <definedName name="sdfnlsd" hidden="1">#REF!</definedName>
    <definedName name="sectores">#REF!</definedName>
    <definedName name="sedal" localSheetId="4">#REF!</definedName>
    <definedName name="sedal">#REF!</definedName>
    <definedName name="Selection_Remainder" localSheetId="4">#REF!</definedName>
    <definedName name="Selection_Remainder">#REF!</definedName>
    <definedName name="sku" localSheetId="4">#REF!</definedName>
    <definedName name="sku">#REF!</definedName>
    <definedName name="skus" localSheetId="4">#REF!</definedName>
    <definedName name="skus">#REF!</definedName>
    <definedName name="Starting_Point" localSheetId="4">#REF!</definedName>
    <definedName name="Starting_Point">#REF!</definedName>
    <definedName name="STKDIARIO" localSheetId="4">#REF!</definedName>
    <definedName name="STKDIARIO">#REF!</definedName>
    <definedName name="STKDIARIOPX01" localSheetId="4">#REF!</definedName>
    <definedName name="STKDIARIOPX01">#REF!</definedName>
    <definedName name="STKDIARIOPX04" localSheetId="4">#REF!</definedName>
    <definedName name="STKDIARIOPX04">#REF!</definedName>
    <definedName name="Suma_de_ABR_U_3">#REF!</definedName>
    <definedName name="SUMMARY" localSheetId="4">#REF!</definedName>
    <definedName name="SUMMARY">#REF!</definedName>
    <definedName name="super" localSheetId="4">#REF!</definedName>
    <definedName name="super">#REF!</definedName>
    <definedName name="tablasun" localSheetId="4">#REF!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4">#REF!</definedName>
    <definedName name="TEST0">#REF!</definedName>
    <definedName name="TEST1" localSheetId="4">#REF!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4">#REF!</definedName>
    <definedName name="TESTKEYS">#REF!</definedName>
    <definedName name="TextRefCopy1">#REF!</definedName>
    <definedName name="TextRefCopy10" localSheetId="4">#REF!</definedName>
    <definedName name="TextRefCopy10">#REF!</definedName>
    <definedName name="TextRefCopy100" localSheetId="4">#REF!</definedName>
    <definedName name="TextRefCopy100">#REF!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1">#REF!</definedName>
    <definedName name="TextRefCopy112" localSheetId="4">#REF!</definedName>
    <definedName name="TextRefCopy112">#REF!</definedName>
    <definedName name="TextRefCopy113" localSheetId="4">#REF!</definedName>
    <definedName name="TextRefCopy113">#REF!</definedName>
    <definedName name="TextRefCopy114">#REF!</definedName>
    <definedName name="TextRefCopy116" localSheetId="4">#REF!</definedName>
    <definedName name="TextRefCopy116">#REF!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0" localSheetId="4">#REF!</definedName>
    <definedName name="TextRefCopy120">#REF!</definedName>
    <definedName name="TextRefCopy121" localSheetId="4">#REF!</definedName>
    <definedName name="TextRefCopy121">#REF!</definedName>
    <definedName name="TextRefCopy122">#REF!</definedName>
    <definedName name="TextRefCopy123">#REF!</definedName>
    <definedName name="TextRefCopy127" localSheetId="4">#REF!</definedName>
    <definedName name="TextRefCopy127">#REF!</definedName>
    <definedName name="TextRefCopy13" localSheetId="4">#REF!</definedName>
    <definedName name="TextRefCopy14" localSheetId="4">#REF!</definedName>
    <definedName name="TextRefCopy15" localSheetId="4">#REF!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4">#REF!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4">#REF!</definedName>
    <definedName name="TextRefCopy4">#REF!</definedName>
    <definedName name="TextRefCopy41">#REF!</definedName>
    <definedName name="TextRefCopy42" localSheetId="4">#REF!</definedName>
    <definedName name="TextRefCopy42">#REF!</definedName>
    <definedName name="TextRefCopy43" localSheetId="4">#REF!</definedName>
    <definedName name="TextRefCopy44" localSheetId="4">#REF!</definedName>
    <definedName name="TextRefCopy44">#REF!</definedName>
    <definedName name="TextRefCopy46">#REF!</definedName>
    <definedName name="TextRefCopy53" localSheetId="4">#REF!</definedName>
    <definedName name="TextRefCopy53">#REF!</definedName>
    <definedName name="TextRefCopy54" localSheetId="4">#REF!</definedName>
    <definedName name="TextRefCopy54">#REF!</definedName>
    <definedName name="TextRefCopy55" localSheetId="4">#REF!</definedName>
    <definedName name="TextRefCopy55">#REF!</definedName>
    <definedName name="TextRefCopy56" localSheetId="4">#REF!</definedName>
    <definedName name="TextRefCopy56">#REF!</definedName>
    <definedName name="TextRefCopy6">#REF!</definedName>
    <definedName name="TextRefCopy63" localSheetId="4">#REF!</definedName>
    <definedName name="TextRefCopy63">#REF!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3" localSheetId="4">#REF!</definedName>
    <definedName name="TextRefCopy73">#REF!</definedName>
    <definedName name="TextRefCopy75" localSheetId="4">#REF!</definedName>
    <definedName name="TextRefCopy75">#REF!</definedName>
    <definedName name="TextRefCopy77" localSheetId="4">#REF!</definedName>
    <definedName name="TextRefCopy77">#REF!</definedName>
    <definedName name="TextRefCopy79" localSheetId="4">#REF!</definedName>
    <definedName name="TextRefCopy79">#REF!</definedName>
    <definedName name="TextRefCopy8" localSheetId="4">#REF!</definedName>
    <definedName name="TextRefCopy8">#REF!</definedName>
    <definedName name="TextRefCopy80" localSheetId="4">#REF!</definedName>
    <definedName name="TextRefCopy80">#REF!</definedName>
    <definedName name="TextRefCopy82" localSheetId="4">#REF!</definedName>
    <definedName name="TextRefCopy82">#REF!</definedName>
    <definedName name="TextRefCopy85" localSheetId="4">#REF!</definedName>
    <definedName name="TextRefCopy86" localSheetId="4">#REF!</definedName>
    <definedName name="TextRefCopy88" localSheetId="4">#REF!</definedName>
    <definedName name="TextRefCopy89" localSheetId="4">#REF!</definedName>
    <definedName name="TextRefCopy90" localSheetId="4">#REF!</definedName>
    <definedName name="TextRefCopy91" localSheetId="4">#REF!</definedName>
    <definedName name="TextRefCopy92" localSheetId="4">#REF!</definedName>
    <definedName name="TextRefCopy93" localSheetId="4">#REF!</definedName>
    <definedName name="TextRefCopy97" localSheetId="4">#REF!</definedName>
    <definedName name="TextRefCopy97">#REF!</definedName>
    <definedName name="TextRefCopy98">#REF!</definedName>
    <definedName name="TextRefCopyRangeCount" localSheetId="4" hidden="1">12</definedName>
    <definedName name="TextRefCopyRangeCount" hidden="1">1</definedName>
    <definedName name="Top_Stratum_Number" localSheetId="4">#REF!</definedName>
    <definedName name="Top_Stratum_Number">#REF!</definedName>
    <definedName name="Top_Stratum_Value" localSheetId="4">#REF!</definedName>
    <definedName name="Top_Stratum_Value">#REF!</definedName>
    <definedName name="Total_Amount">#REF!</definedName>
    <definedName name="Total_Number_Selections" localSheetId="4">#REF!</definedName>
    <definedName name="Total_Number_Selections">#REF!</definedName>
    <definedName name="tp" localSheetId="4">#REF!</definedName>
    <definedName name="tp">#REF!</definedName>
    <definedName name="Unidades" localSheetId="4">#REF!</definedName>
    <definedName name="Unidades">#REF!</definedName>
    <definedName name="URUGUAY" localSheetId="4">#REF!</definedName>
    <definedName name="URUGUAY">#REF!</definedName>
    <definedName name="vencidos">#REF!</definedName>
    <definedName name="vigencia" localSheetId="4">#REF!</definedName>
    <definedName name="vigencia">#REF!</definedName>
    <definedName name="vpphold">#REF!</definedName>
    <definedName name="VTADIAR" localSheetId="4">#REF!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3" hidden="1">{#N/A,#N/A,FALSE,"VOL"}</definedName>
    <definedName name="wrn.Volumen." localSheetId="5" hidden="1">{#N/A,#N/A,FALSE,"VOL"}</definedName>
    <definedName name="wrn.Volumen." localSheetId="7" hidden="1">{#N/A,#N/A,FALSE,"VOL"}</definedName>
    <definedName name="wrn.Volumen." localSheetId="8" hidden="1">{#N/A,#N/A,FALSE,"VOL"}</definedName>
    <definedName name="wrn.Volumen." localSheetId="4" hidden="1">{#N/A,#N/A,FALSE,"VOL"}</definedName>
    <definedName name="wrn.Volumen." hidden="1">{#N/A,#N/A,FALSE,"VOL"}</definedName>
    <definedName name="xdc">#REF!</definedName>
    <definedName name="XREF_COLUMN_1" hidden="1">#REF!</definedName>
    <definedName name="XREF_COLUMN_10" hidden="1">#REF!</definedName>
    <definedName name="XREF_COLUMN_11" localSheetId="4" hidden="1">'Patrimonio Neto'!#REF!</definedName>
    <definedName name="XREF_COLUMN_12" localSheetId="4" hidden="1">'Patrimonio Neto'!#REF!</definedName>
    <definedName name="XREF_COLUMN_12" hidden="1">#REF!</definedName>
    <definedName name="XREF_COLUMN_13" localSheetId="4" hidden="1">'Patrimonio Neto'!#REF!</definedName>
    <definedName name="XREF_COLUMN_13" hidden="1">#REF!</definedName>
    <definedName name="XREF_COLUMN_14" localSheetId="4" hidden="1">'Patrimonio Neto'!$O:$O</definedName>
    <definedName name="XREF_COLUMN_14" hidden="1">#REF!</definedName>
    <definedName name="XREF_COLUMN_15" localSheetId="4" hidden="1">#REF!</definedName>
    <definedName name="XREF_COLUMN_15" hidden="1">#REF!</definedName>
    <definedName name="XREF_COLUMN_17" localSheetId="4" hidden="1">#REF!</definedName>
    <definedName name="XREF_COLUMN_17" hidden="1">#REF!</definedName>
    <definedName name="XREF_COLUMN_2" hidden="1">#REF!</definedName>
    <definedName name="XREF_COLUMN_24" hidden="1">#REF!</definedName>
    <definedName name="XREF_COLUMN_4" localSheetId="4" hidden="1">#REF!</definedName>
    <definedName name="XREF_COLUMN_5" localSheetId="4" hidden="1">'Patrimonio Neto'!$C:$C</definedName>
    <definedName name="XREF_COLUMN_7" hidden="1">#REF!</definedName>
    <definedName name="XREF_COLUMN_9" hidden="1">#REF!</definedName>
    <definedName name="XRefActiveRow" localSheetId="4" hidden="1">#REF!</definedName>
    <definedName name="XRefActiveRow" hidden="1">#REF!</definedName>
    <definedName name="XRefColumnsCount" localSheetId="4" hidden="1">14</definedName>
    <definedName name="XRefColumnsCount" hidden="1">2</definedName>
    <definedName name="XRefCopy1" localSheetId="4" hidden="1">#REF!</definedName>
    <definedName name="XRefCopy1" hidden="1">#REF!</definedName>
    <definedName name="XRefCopy10" localSheetId="4" hidden="1">#REF!</definedName>
    <definedName name="XRefCopy100" localSheetId="4" hidden="1">#REF!</definedName>
    <definedName name="XRefCopy100" hidden="1">#REF!</definedName>
    <definedName name="XRefCopy100Row" localSheetId="4" hidden="1">#REF!</definedName>
    <definedName name="XRefCopy100Row" hidden="1">#REF!</definedName>
    <definedName name="XRefCopy101" localSheetId="4" hidden="1">#REF!</definedName>
    <definedName name="XRefCopy101" hidden="1">#REF!</definedName>
    <definedName name="XRefCopy101Row" localSheetId="4" hidden="1">#REF!</definedName>
    <definedName name="XRefCopy101Row" hidden="1">#REF!</definedName>
    <definedName name="XRefCopy102" localSheetId="4" hidden="1">#REF!</definedName>
    <definedName name="XRefCopy102" hidden="1">#REF!</definedName>
    <definedName name="XRefCopy102Row" localSheetId="4" hidden="1">#REF!</definedName>
    <definedName name="XRefCopy102Row" hidden="1">#REF!</definedName>
    <definedName name="XRefCopy103" localSheetId="4" hidden="1">#REF!</definedName>
    <definedName name="XRefCopy103" hidden="1">#REF!</definedName>
    <definedName name="XRefCopy103Row" localSheetId="4" hidden="1">#REF!</definedName>
    <definedName name="XRefCopy103Row" hidden="1">#REF!</definedName>
    <definedName name="XRefCopy104" localSheetId="4" hidden="1">#REF!</definedName>
    <definedName name="XRefCopy104" hidden="1">#REF!</definedName>
    <definedName name="XRefCopy104Row" localSheetId="4" hidden="1">#REF!</definedName>
    <definedName name="XRefCopy104Row" hidden="1">#REF!</definedName>
    <definedName name="XRefCopy105" hidden="1">#REF!</definedName>
    <definedName name="XRefCopy105Row" localSheetId="4" hidden="1">#REF!</definedName>
    <definedName name="XRefCopy105Row" hidden="1">#REF!</definedName>
    <definedName name="XRefCopy106" hidden="1">#REF!</definedName>
    <definedName name="XRefCopy106Row" localSheetId="4" hidden="1">#REF!</definedName>
    <definedName name="XRefCopy106Row" hidden="1">#REF!</definedName>
    <definedName name="XRefCopy107" hidden="1">#REF!</definedName>
    <definedName name="XRefCopy107Row" localSheetId="4" hidden="1">#REF!</definedName>
    <definedName name="XRefCopy107Row" hidden="1">#REF!</definedName>
    <definedName name="XRefCopy108" hidden="1">#REF!</definedName>
    <definedName name="XRefCopy108Row" localSheetId="4" hidden="1">#REF!</definedName>
    <definedName name="XRefCopy108Row" hidden="1">#REF!</definedName>
    <definedName name="XRefCopy109" hidden="1">#REF!</definedName>
    <definedName name="XRefCopy109Row" localSheetId="4" hidden="1">#REF!</definedName>
    <definedName name="XRefCopy109Row" hidden="1">#REF!</definedName>
    <definedName name="XRefCopy10Row" localSheetId="4" hidden="1">#REF!</definedName>
    <definedName name="XRefCopy10Row" hidden="1">#REF!</definedName>
    <definedName name="XRefCopy11" localSheetId="4" hidden="1">#REF!</definedName>
    <definedName name="XRefCopy110Row" localSheetId="4" hidden="1">#REF!</definedName>
    <definedName name="XRefCopy110Row" hidden="1">#REF!</definedName>
    <definedName name="XRefCopy111Row" localSheetId="4" hidden="1">#REF!</definedName>
    <definedName name="XRefCopy111Row" hidden="1">#REF!</definedName>
    <definedName name="XRefCopy112" hidden="1">#REF!</definedName>
    <definedName name="XRefCopy112Row" localSheetId="4" hidden="1">#REF!</definedName>
    <definedName name="XRefCopy112Row" hidden="1">#REF!</definedName>
    <definedName name="XRefCopy113" hidden="1">#REF!</definedName>
    <definedName name="XRefCopy113Row" localSheetId="4" hidden="1">#REF!</definedName>
    <definedName name="XRefCopy113Row" hidden="1">#REF!</definedName>
    <definedName name="XRefCopy114" hidden="1">#REF!</definedName>
    <definedName name="XRefCopy114Row" localSheetId="4" hidden="1">#REF!</definedName>
    <definedName name="XRefCopy114Row" hidden="1">#REF!</definedName>
    <definedName name="XRefCopy115" hidden="1">#REF!</definedName>
    <definedName name="XRefCopy115Row" localSheetId="4" hidden="1">#REF!</definedName>
    <definedName name="XRefCopy115Row" hidden="1">#REF!</definedName>
    <definedName name="XRefCopy116" hidden="1">#REF!</definedName>
    <definedName name="XRefCopy116Row" localSheetId="4" hidden="1">#REF!</definedName>
    <definedName name="XRefCopy116Row" hidden="1">#REF!</definedName>
    <definedName name="XRefCopy117" hidden="1">#REF!</definedName>
    <definedName name="XRefCopy117Row" localSheetId="4" hidden="1">#REF!</definedName>
    <definedName name="XRefCopy117Row" hidden="1">#REF!</definedName>
    <definedName name="XRefCopy118" localSheetId="4" hidden="1">#REF!</definedName>
    <definedName name="XRefCopy118" hidden="1">#REF!</definedName>
    <definedName name="XRefCopy118Row" localSheetId="4" hidden="1">#REF!</definedName>
    <definedName name="XRefCopy118Row" hidden="1">#REF!</definedName>
    <definedName name="XRefCopy119" localSheetId="4" hidden="1">#REF!</definedName>
    <definedName name="XRefCopy119" hidden="1">#REF!</definedName>
    <definedName name="XRefCopy119Row" localSheetId="4" hidden="1">#REF!</definedName>
    <definedName name="XRefCopy119Row" hidden="1">#REF!</definedName>
    <definedName name="XRefCopy11Row" localSheetId="4" hidden="1">#REF!</definedName>
    <definedName name="XRefCopy11Row" hidden="1">#REF!</definedName>
    <definedName name="XRefCopy12" hidden="1">#REF!</definedName>
    <definedName name="XRefCopy120" localSheetId="4" hidden="1">#REF!</definedName>
    <definedName name="XRefCopy120" hidden="1">#REF!</definedName>
    <definedName name="XRefCopy120Row" localSheetId="4" hidden="1">#REF!</definedName>
    <definedName name="XRefCopy120Row" hidden="1">#REF!</definedName>
    <definedName name="XRefCopy121" localSheetId="4" hidden="1">#REF!</definedName>
    <definedName name="XRefCopy121" hidden="1">#REF!</definedName>
    <definedName name="XRefCopy121Row" localSheetId="4" hidden="1">#REF!</definedName>
    <definedName name="XRefCopy121Row" hidden="1">#REF!</definedName>
    <definedName name="XRefCopy122" localSheetId="4" hidden="1">#REF!</definedName>
    <definedName name="XRefCopy122" hidden="1">#REF!</definedName>
    <definedName name="XRefCopy122Row" localSheetId="4" hidden="1">#REF!</definedName>
    <definedName name="XRefCopy122Row" hidden="1">#REF!</definedName>
    <definedName name="XRefCopy123" hidden="1">#REF!</definedName>
    <definedName name="XRefCopy123Row" localSheetId="4" hidden="1">#REF!</definedName>
    <definedName name="XRefCopy123Row" hidden="1">#REF!</definedName>
    <definedName name="XRefCopy124" hidden="1">#REF!</definedName>
    <definedName name="XRefCopy124Row" localSheetId="4" hidden="1">#REF!</definedName>
    <definedName name="XRefCopy124Row" hidden="1">#REF!</definedName>
    <definedName name="XRefCopy125" hidden="1">#REF!</definedName>
    <definedName name="XRefCopy125Row" localSheetId="4" hidden="1">#REF!</definedName>
    <definedName name="XRefCopy125Row" hidden="1">#REF!</definedName>
    <definedName name="XRefCopy126" hidden="1">#REF!</definedName>
    <definedName name="XRefCopy126Row" localSheetId="4" hidden="1">#REF!</definedName>
    <definedName name="XRefCopy126Row" hidden="1">#REF!</definedName>
    <definedName name="XRefCopy127" hidden="1">#REF!</definedName>
    <definedName name="XRefCopy127Row" localSheetId="4" hidden="1">#REF!</definedName>
    <definedName name="XRefCopy127Row" hidden="1">#REF!</definedName>
    <definedName name="XRefCopy128" hidden="1">#REF!</definedName>
    <definedName name="XRefCopy129" hidden="1">#REF!</definedName>
    <definedName name="XRefCopy129Row" localSheetId="4" hidden="1">#REF!</definedName>
    <definedName name="XRefCopy129Row" hidden="1">#REF!</definedName>
    <definedName name="XRefCopy12Row" localSheetId="4" hidden="1">#REF!</definedName>
    <definedName name="XRefCopy12Row" hidden="1">#REF!</definedName>
    <definedName name="XRefCopy13" localSheetId="4" hidden="1">#REF!</definedName>
    <definedName name="XRefCopy130" hidden="1">#REF!</definedName>
    <definedName name="XRefCopy130Row" localSheetId="4" hidden="1">#REF!</definedName>
    <definedName name="XRefCopy130Row" hidden="1">#REF!</definedName>
    <definedName name="XRefCopy131" hidden="1">#REF!</definedName>
    <definedName name="XRefCopy131Row" localSheetId="4" hidden="1">#REF!</definedName>
    <definedName name="XRefCopy131Row" hidden="1">#REF!</definedName>
    <definedName name="XRefCopy132" localSheetId="4" hidden="1">#REF!</definedName>
    <definedName name="XRefCopy132" hidden="1">#REF!</definedName>
    <definedName name="XRefCopy132Row" localSheetId="4" hidden="1">#REF!</definedName>
    <definedName name="XRefCopy132Row" hidden="1">#REF!</definedName>
    <definedName name="XRefCopy133" localSheetId="4" hidden="1">#REF!</definedName>
    <definedName name="XRefCopy133" hidden="1">#REF!</definedName>
    <definedName name="XRefCopy133Row" localSheetId="4" hidden="1">#REF!</definedName>
    <definedName name="XRefCopy133Row" hidden="1">#REF!</definedName>
    <definedName name="XRefCopy134" hidden="1">#REF!</definedName>
    <definedName name="XRefCopy134Row" localSheetId="4" hidden="1">#REF!</definedName>
    <definedName name="XRefCopy134Row" hidden="1">#REF!</definedName>
    <definedName name="XRefCopy135" hidden="1">#REF!</definedName>
    <definedName name="XRefCopy135Row" localSheetId="4" hidden="1">#REF!</definedName>
    <definedName name="XRefCopy135Row" hidden="1">#REF!</definedName>
    <definedName name="XRefCopy136" hidden="1">#REF!</definedName>
    <definedName name="XRefCopy136Row" localSheetId="4" hidden="1">#REF!</definedName>
    <definedName name="XRefCopy136Row" hidden="1">#REF!</definedName>
    <definedName name="XRefCopy137" hidden="1">#REF!</definedName>
    <definedName name="XRefCopy137Row" localSheetId="4" hidden="1">#REF!</definedName>
    <definedName name="XRefCopy137Row" hidden="1">#REF!</definedName>
    <definedName name="XRefCopy138" hidden="1">#REF!</definedName>
    <definedName name="XRefCopy138Row" localSheetId="4" hidden="1">#REF!</definedName>
    <definedName name="XRefCopy138Row" hidden="1">#REF!</definedName>
    <definedName name="XRefCopy139" hidden="1">#REF!</definedName>
    <definedName name="XRefCopy139Row" localSheetId="4" hidden="1">#REF!</definedName>
    <definedName name="XRefCopy139Row" hidden="1">#REF!</definedName>
    <definedName name="XRefCopy13Row" localSheetId="4" hidden="1">#REF!</definedName>
    <definedName name="XRefCopy13Row" hidden="1">#REF!</definedName>
    <definedName name="XRefCopy140" hidden="1">#REF!</definedName>
    <definedName name="XRefCopy140Row" localSheetId="4" hidden="1">#REF!</definedName>
    <definedName name="XRefCopy140Row" hidden="1">#REF!</definedName>
    <definedName name="XRefCopy141Row" localSheetId="4" hidden="1">#REF!</definedName>
    <definedName name="XRefCopy141Row" hidden="1">#REF!</definedName>
    <definedName name="XRefCopy142" localSheetId="4" hidden="1">#REF!</definedName>
    <definedName name="XRefCopy142Row" localSheetId="4" hidden="1">#REF!</definedName>
    <definedName name="XRefCopy142Row" hidden="1">#REF!</definedName>
    <definedName name="XRefCopy143" localSheetId="4" hidden="1">#REF!</definedName>
    <definedName name="XRefCopy143Row" localSheetId="4" hidden="1">#REF!</definedName>
    <definedName name="XRefCopy143Row" hidden="1">#REF!</definedName>
    <definedName name="XRefCopy144Row" localSheetId="4" hidden="1">#REF!</definedName>
    <definedName name="XRefCopy144Row" hidden="1">#REF!</definedName>
    <definedName name="XRefCopy145Row" localSheetId="4" hidden="1">#REF!</definedName>
    <definedName name="XRefCopy145Row" hidden="1">#REF!</definedName>
    <definedName name="XRefCopy146" localSheetId="4" hidden="1">#REF!</definedName>
    <definedName name="XRefCopy146Row" localSheetId="4" hidden="1">#REF!</definedName>
    <definedName name="XRefCopy146Row" hidden="1">#REF!</definedName>
    <definedName name="XRefCopy147" localSheetId="4" hidden="1">#REF!</definedName>
    <definedName name="XRefCopy147Row" localSheetId="4" hidden="1">#REF!</definedName>
    <definedName name="XRefCopy147Row" hidden="1">#REF!</definedName>
    <definedName name="XRefCopy148" localSheetId="4" hidden="1">#REF!</definedName>
    <definedName name="XRefCopy148Row" localSheetId="4" hidden="1">#REF!</definedName>
    <definedName name="XRefCopy148Row" hidden="1">#REF!</definedName>
    <definedName name="XRefCopy149" localSheetId="4" hidden="1">#REF!</definedName>
    <definedName name="XRefCopy149" hidden="1">#REF!</definedName>
    <definedName name="XRefCopy149Row" localSheetId="4" hidden="1">#REF!</definedName>
    <definedName name="XRefCopy149Row" hidden="1">#REF!</definedName>
    <definedName name="XRefCopy14Row" hidden="1">#REF!</definedName>
    <definedName name="XRefCopy150" localSheetId="4" hidden="1">#REF!</definedName>
    <definedName name="XRefCopy150" hidden="1">#REF!</definedName>
    <definedName name="XRefCopy150Row" localSheetId="4" hidden="1">#REF!</definedName>
    <definedName name="XRefCopy150Row" hidden="1">#REF!</definedName>
    <definedName name="XRefCopy151" localSheetId="4" hidden="1">#REF!</definedName>
    <definedName name="XRefCopy151" hidden="1">#REF!</definedName>
    <definedName name="XRefCopy151Row" localSheetId="4" hidden="1">#REF!</definedName>
    <definedName name="XRefCopy151Row" hidden="1">#REF!</definedName>
    <definedName name="XRefCopy152" localSheetId="4" hidden="1">#REF!</definedName>
    <definedName name="XRefCopy152" hidden="1">#REF!</definedName>
    <definedName name="XRefCopy152Row" localSheetId="4" hidden="1">#REF!</definedName>
    <definedName name="XRefCopy152Row" hidden="1">#REF!</definedName>
    <definedName name="XRefCopy153" localSheetId="4" hidden="1">#REF!</definedName>
    <definedName name="XRefCopy153" hidden="1">#REF!</definedName>
    <definedName name="XRefCopy153Row" localSheetId="4" hidden="1">#REF!</definedName>
    <definedName name="XRefCopy153Row" hidden="1">#REF!</definedName>
    <definedName name="XRefCopy154" localSheetId="4" hidden="1">#REF!</definedName>
    <definedName name="XRefCopy154" hidden="1">#REF!</definedName>
    <definedName name="XRefCopy154Row" localSheetId="4" hidden="1">#REF!</definedName>
    <definedName name="XRefCopy154Row" hidden="1">#REF!</definedName>
    <definedName name="XRefCopy155" localSheetId="4" hidden="1">#REF!</definedName>
    <definedName name="XRefCopy155" hidden="1">#REF!</definedName>
    <definedName name="XRefCopy155Row" localSheetId="4" hidden="1">#REF!</definedName>
    <definedName name="XRefCopy155Row" hidden="1">#REF!</definedName>
    <definedName name="XRefCopy156" localSheetId="4" hidden="1">#REF!</definedName>
    <definedName name="XRefCopy156" hidden="1">#REF!</definedName>
    <definedName name="XRefCopy156Row" localSheetId="4" hidden="1">#REF!</definedName>
    <definedName name="XRefCopy156Row" hidden="1">#REF!</definedName>
    <definedName name="XRefCopy157" localSheetId="4" hidden="1">#REF!</definedName>
    <definedName name="XRefCopy157" hidden="1">#REF!</definedName>
    <definedName name="XRefCopy157Row" localSheetId="4" hidden="1">#REF!</definedName>
    <definedName name="XRefCopy157Row" hidden="1">#REF!</definedName>
    <definedName name="XRefCopy158" localSheetId="4" hidden="1">#REF!</definedName>
    <definedName name="XRefCopy158" hidden="1">#REF!</definedName>
    <definedName name="XRefCopy158Row" localSheetId="4" hidden="1">#REF!</definedName>
    <definedName name="XRefCopy158Row" hidden="1">#REF!</definedName>
    <definedName name="XRefCopy159" localSheetId="4" hidden="1">#REF!</definedName>
    <definedName name="XRefCopy159" hidden="1">#REF!</definedName>
    <definedName name="XRefCopy159Row" localSheetId="4" hidden="1">#REF!</definedName>
    <definedName name="XRefCopy159Row" hidden="1">#REF!</definedName>
    <definedName name="XRefCopy15Row" localSheetId="4" hidden="1">#REF!</definedName>
    <definedName name="XRefCopy160" localSheetId="4" hidden="1">#REF!</definedName>
    <definedName name="XRefCopy160" hidden="1">#REF!</definedName>
    <definedName name="XRefCopy160Row" localSheetId="4" hidden="1">#REF!</definedName>
    <definedName name="XRefCopy160Row" hidden="1">#REF!</definedName>
    <definedName name="XRefCopy161" localSheetId="4" hidden="1">#REF!</definedName>
    <definedName name="XRefCopy161" hidden="1">#REF!</definedName>
    <definedName name="XRefCopy161Row" localSheetId="4" hidden="1">#REF!</definedName>
    <definedName name="XRefCopy161Row" hidden="1">#REF!</definedName>
    <definedName name="XRefCopy162" localSheetId="4" hidden="1">#REF!</definedName>
    <definedName name="XRefCopy162" hidden="1">#REF!</definedName>
    <definedName name="XRefCopy162Row" localSheetId="4" hidden="1">#REF!</definedName>
    <definedName name="XRefCopy162Row" hidden="1">#REF!</definedName>
    <definedName name="XRefCopy163" localSheetId="4" hidden="1">#REF!</definedName>
    <definedName name="XRefCopy163" hidden="1">#REF!</definedName>
    <definedName name="XRefCopy163Row" localSheetId="4" hidden="1">#REF!</definedName>
    <definedName name="XRefCopy163Row" hidden="1">#REF!</definedName>
    <definedName name="XRefCopy164" localSheetId="4" hidden="1">#REF!</definedName>
    <definedName name="XRefCopy164" hidden="1">#REF!</definedName>
    <definedName name="XRefCopy164Row" localSheetId="4" hidden="1">#REF!</definedName>
    <definedName name="XRefCopy164Row" hidden="1">#REF!</definedName>
    <definedName name="XRefCopy165" localSheetId="4" hidden="1">#REF!</definedName>
    <definedName name="XRefCopy165" hidden="1">#REF!</definedName>
    <definedName name="XRefCopy165Row" hidden="1">#REF!</definedName>
    <definedName name="XRefCopy166" localSheetId="4" hidden="1">#REF!</definedName>
    <definedName name="XRefCopy166" hidden="1">#REF!</definedName>
    <definedName name="XRefCopy166Row" hidden="1">#REF!</definedName>
    <definedName name="XRefCopy167" localSheetId="4"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4"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4"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4"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4" hidden="1">#REF!</definedName>
    <definedName name="XRefCopy19Row" hidden="1">#REF!</definedName>
    <definedName name="XRefCopy1Row" localSheetId="4" hidden="1">#REF!</definedName>
    <definedName name="XRefCopy1Row" hidden="1">#REF!</definedName>
    <definedName name="XRefCopy2" localSheetId="4" hidden="1">#REF!</definedName>
    <definedName name="XRefCopy2" hidden="1">#REF!</definedName>
    <definedName name="XRefCopy20" localSheetId="4"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4"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4"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4"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4"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4"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4"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4"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4"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4"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4" hidden="1">#REF!</definedName>
    <definedName name="XRefCopy29Row" hidden="1">#REF!</definedName>
    <definedName name="XRefCopy2Row" localSheetId="4" hidden="1">#REF!</definedName>
    <definedName name="XRefCopy2Row" hidden="1">#REF!</definedName>
    <definedName name="XRefCopy30Row" localSheetId="4" hidden="1">#REF!</definedName>
    <definedName name="XRefCopy30Row" hidden="1">#REF!</definedName>
    <definedName name="XRefCopy31Row" localSheetId="4" hidden="1">#REF!</definedName>
    <definedName name="XRefCopy31Row" hidden="1">#REF!</definedName>
    <definedName name="XRefCopy32Row" localSheetId="4" hidden="1">#REF!</definedName>
    <definedName name="XRefCopy32Row" hidden="1">#REF!</definedName>
    <definedName name="XRefCopy33Row" localSheetId="4" hidden="1">#REF!</definedName>
    <definedName name="XRefCopy33Row" hidden="1">#REF!</definedName>
    <definedName name="XRefCopy34Row" localSheetId="4" hidden="1">#REF!</definedName>
    <definedName name="XRefCopy34Row" hidden="1">#REF!</definedName>
    <definedName name="XRefCopy35Row" localSheetId="4" hidden="1">#REF!</definedName>
    <definedName name="XRefCopy35Row" hidden="1">#REF!</definedName>
    <definedName name="XRefCopy36Row" localSheetId="4" hidden="1">#REF!</definedName>
    <definedName name="XRefCopy36Row" hidden="1">#REF!</definedName>
    <definedName name="XRefCopy37Row" localSheetId="4" hidden="1">#REF!</definedName>
    <definedName name="XRefCopy37Row" hidden="1">#REF!</definedName>
    <definedName name="XRefCopy38Row" localSheetId="4" hidden="1">#REF!</definedName>
    <definedName name="XRefCopy38Row" hidden="1">#REF!</definedName>
    <definedName name="XRefCopy39Row" localSheetId="4" hidden="1">#REF!</definedName>
    <definedName name="XRefCopy39Row" hidden="1">#REF!</definedName>
    <definedName name="XRefCopy3Row" localSheetId="4" hidden="1">#REF!</definedName>
    <definedName name="XRefCopy40Row" localSheetId="4" hidden="1">#REF!</definedName>
    <definedName name="XRefCopy40Row" hidden="1">#REF!</definedName>
    <definedName name="XRefCopy41Row" localSheetId="4" hidden="1">#REF!</definedName>
    <definedName name="XRefCopy41Row" hidden="1">#REF!</definedName>
    <definedName name="XRefCopy42Row" localSheetId="4" hidden="1">#REF!</definedName>
    <definedName name="XRefCopy42Row" hidden="1">#REF!</definedName>
    <definedName name="XRefCopy43Row" localSheetId="4" hidden="1">#REF!</definedName>
    <definedName name="XRefCopy43Row" hidden="1">#REF!</definedName>
    <definedName name="XRefCopy44Row" localSheetId="4" hidden="1">#REF!</definedName>
    <definedName name="XRefCopy44Row" hidden="1">#REF!</definedName>
    <definedName name="XRefCopy45Row" localSheetId="4" hidden="1">#REF!</definedName>
    <definedName name="XRefCopy45Row" hidden="1">#REF!</definedName>
    <definedName name="XRefCopy46Row" localSheetId="4" hidden="1">#REF!</definedName>
    <definedName name="XRefCopy46Row" hidden="1">#REF!</definedName>
    <definedName name="XRefCopy47Row" localSheetId="4" hidden="1">#REF!</definedName>
    <definedName name="XRefCopy47Row" hidden="1">#REF!</definedName>
    <definedName name="XRefCopy48Row" localSheetId="4" hidden="1">#REF!</definedName>
    <definedName name="XRefCopy48Row" hidden="1">#REF!</definedName>
    <definedName name="XRefCopy49Row" localSheetId="4" hidden="1">#REF!</definedName>
    <definedName name="XRefCopy49Row" hidden="1">#REF!</definedName>
    <definedName name="XRefCopy4Row" localSheetId="4" hidden="1">#REF!</definedName>
    <definedName name="XRefCopy50Row" localSheetId="4" hidden="1">#REF!</definedName>
    <definedName name="XRefCopy50Row" hidden="1">#REF!</definedName>
    <definedName name="XRefCopy51Row" localSheetId="4" hidden="1">#REF!</definedName>
    <definedName name="XRefCopy51Row" hidden="1">#REF!</definedName>
    <definedName name="XRefCopy52Row" localSheetId="4" hidden="1">#REF!</definedName>
    <definedName name="XRefCopy52Row" hidden="1">#REF!</definedName>
    <definedName name="XRefCopy53" localSheetId="4" hidden="1">#REF!</definedName>
    <definedName name="XRefCopy53" hidden="1">#REF!</definedName>
    <definedName name="XRefCopy53Row" localSheetId="4" hidden="1">#REF!</definedName>
    <definedName name="XRefCopy53Row" hidden="1">#REF!</definedName>
    <definedName name="XRefCopy54" hidden="1">#REF!</definedName>
    <definedName name="XRefCopy54Row" localSheetId="4" hidden="1">#REF!</definedName>
    <definedName name="XRefCopy54Row" hidden="1">#REF!</definedName>
    <definedName name="XRefCopy55" hidden="1">#REF!</definedName>
    <definedName name="XRefCopy55Row" localSheetId="4" hidden="1">#REF!</definedName>
    <definedName name="XRefCopy55Row" hidden="1">#REF!</definedName>
    <definedName name="XRefCopy56" hidden="1">#REF!</definedName>
    <definedName name="XRefCopy56Row" localSheetId="4" hidden="1">#REF!</definedName>
    <definedName name="XRefCopy56Row" hidden="1">#REF!</definedName>
    <definedName name="XRefCopy57" hidden="1">#REF!</definedName>
    <definedName name="XRefCopy57Row" localSheetId="4" hidden="1">#REF!</definedName>
    <definedName name="XRefCopy57Row" hidden="1">#REF!</definedName>
    <definedName name="XRefCopy58" hidden="1">#REF!</definedName>
    <definedName name="XRefCopy58Row" localSheetId="4" hidden="1">#REF!</definedName>
    <definedName name="XRefCopy58Row" hidden="1">#REF!</definedName>
    <definedName name="XRefCopy59" hidden="1">#REF!</definedName>
    <definedName name="XRefCopy59Row" localSheetId="4" hidden="1">#REF!</definedName>
    <definedName name="XRefCopy59Row" hidden="1">#REF!</definedName>
    <definedName name="XRefCopy60" hidden="1">#REF!</definedName>
    <definedName name="XRefCopy60Row" localSheetId="4" hidden="1">#REF!</definedName>
    <definedName name="XRefCopy60Row" hidden="1">#REF!</definedName>
    <definedName name="XRefCopy61" hidden="1">#REF!</definedName>
    <definedName name="XRefCopy61Row" localSheetId="4" hidden="1">#REF!</definedName>
    <definedName name="XRefCopy61Row" hidden="1">#REF!</definedName>
    <definedName name="XRefCopy62" hidden="1">#REF!</definedName>
    <definedName name="XRefCopy62Row" localSheetId="4" hidden="1">#REF!</definedName>
    <definedName name="XRefCopy62Row" hidden="1">#REF!</definedName>
    <definedName name="XRefCopy63" hidden="1">#REF!</definedName>
    <definedName name="XRefCopy63Row" localSheetId="4" hidden="1">#REF!</definedName>
    <definedName name="XRefCopy63Row" hidden="1">#REF!</definedName>
    <definedName name="XRefCopy64" hidden="1">#REF!</definedName>
    <definedName name="XRefCopy64Row" localSheetId="4" hidden="1">#REF!</definedName>
    <definedName name="XRefCopy64Row" hidden="1">#REF!</definedName>
    <definedName name="XRefCopy65" hidden="1">#REF!</definedName>
    <definedName name="XRefCopy65Row" localSheetId="4" hidden="1">#REF!</definedName>
    <definedName name="XRefCopy65Row" hidden="1">#REF!</definedName>
    <definedName name="XRefCopy66" hidden="1">#REF!</definedName>
    <definedName name="XRefCopy66Row" localSheetId="4" hidden="1">#REF!</definedName>
    <definedName name="XRefCopy66Row" hidden="1">#REF!</definedName>
    <definedName name="XRefCopy67" hidden="1">#REF!</definedName>
    <definedName name="XRefCopy67Row" localSheetId="4" hidden="1">#REF!</definedName>
    <definedName name="XRefCopy67Row" hidden="1">#REF!</definedName>
    <definedName name="XRefCopy68" hidden="1">#REF!</definedName>
    <definedName name="XRefCopy68Row" localSheetId="4" hidden="1">#REF!</definedName>
    <definedName name="XRefCopy68Row" hidden="1">#REF!</definedName>
    <definedName name="XRefCopy69" hidden="1">#REF!</definedName>
    <definedName name="XRefCopy69Row" localSheetId="4" hidden="1">#REF!</definedName>
    <definedName name="XRefCopy69Row" hidden="1">#REF!</definedName>
    <definedName name="XRefCopy7" localSheetId="4" hidden="1">'Patrimonio Neto'!#REF!</definedName>
    <definedName name="XRefCopy70" hidden="1">#REF!</definedName>
    <definedName name="XRefCopy70Row" localSheetId="4" hidden="1">#REF!</definedName>
    <definedName name="XRefCopy70Row" hidden="1">#REF!</definedName>
    <definedName name="XRefCopy71" hidden="1">#REF!</definedName>
    <definedName name="XRefCopy71Row" localSheetId="4" hidden="1">#REF!</definedName>
    <definedName name="XRefCopy71Row" hidden="1">#REF!</definedName>
    <definedName name="XRefCopy72" hidden="1">#REF!</definedName>
    <definedName name="XRefCopy72Row" localSheetId="4" hidden="1">#REF!</definedName>
    <definedName name="XRefCopy72Row" hidden="1">#REF!</definedName>
    <definedName name="XRefCopy73" hidden="1">#REF!</definedName>
    <definedName name="XRefCopy73Row" localSheetId="4" hidden="1">#REF!</definedName>
    <definedName name="XRefCopy73Row" hidden="1">#REF!</definedName>
    <definedName name="XRefCopy74" hidden="1">#REF!</definedName>
    <definedName name="XRefCopy74Row" localSheetId="4" hidden="1">#REF!</definedName>
    <definedName name="XRefCopy74Row" hidden="1">#REF!</definedName>
    <definedName name="XRefCopy75" localSheetId="4" hidden="1">'Patrimonio Neto'!#REF!</definedName>
    <definedName name="XRefCopy75" hidden="1">#REF!</definedName>
    <definedName name="XRefCopy75Row" localSheetId="4" hidden="1">#REF!</definedName>
    <definedName name="XRefCopy75Row" hidden="1">#REF!</definedName>
    <definedName name="XRefCopy76" localSheetId="4" hidden="1">'Patrimonio Neto'!#REF!</definedName>
    <definedName name="XRefCopy76" hidden="1">#REF!</definedName>
    <definedName name="XRefCopy76Row" localSheetId="4" hidden="1">#REF!</definedName>
    <definedName name="XRefCopy76Row" hidden="1">#REF!</definedName>
    <definedName name="XRefCopy77" hidden="1">#REF!</definedName>
    <definedName name="XRefCopy77Row" localSheetId="4" hidden="1">#REF!</definedName>
    <definedName name="XRefCopy77Row" hidden="1">#REF!</definedName>
    <definedName name="XRefCopy78" hidden="1">#REF!</definedName>
    <definedName name="XRefCopy78Row" localSheetId="4" hidden="1">#REF!</definedName>
    <definedName name="XRefCopy78Row" hidden="1">#REF!</definedName>
    <definedName name="XRefCopy79" hidden="1">#REF!</definedName>
    <definedName name="XRefCopy79Row" localSheetId="4" hidden="1">#REF!</definedName>
    <definedName name="XRefCopy79Row" hidden="1">#REF!</definedName>
    <definedName name="XRefCopy7Row" localSheetId="4" hidden="1">#REF!</definedName>
    <definedName name="XRefCopy7Row" hidden="1">#REF!</definedName>
    <definedName name="XRefCopy8" localSheetId="4" hidden="1">'Patrimonio Neto'!#REF!</definedName>
    <definedName name="XRefCopy80Row" localSheetId="4" hidden="1">#REF!</definedName>
    <definedName name="XRefCopy80Row" hidden="1">#REF!</definedName>
    <definedName name="XRefCopy81Row" localSheetId="4" hidden="1">#REF!</definedName>
    <definedName name="XRefCopy81Row" hidden="1">#REF!</definedName>
    <definedName name="XRefCopy82Row" localSheetId="4" hidden="1">#REF!</definedName>
    <definedName name="XRefCopy82Row" hidden="1">#REF!</definedName>
    <definedName name="XRefCopy83Row" localSheetId="4" hidden="1">#REF!</definedName>
    <definedName name="XRefCopy83Row" hidden="1">#REF!</definedName>
    <definedName name="XRefCopy84Row" localSheetId="4" hidden="1">#REF!</definedName>
    <definedName name="XRefCopy84Row" hidden="1">#REF!</definedName>
    <definedName name="XRefCopy85" hidden="1">#REF!</definedName>
    <definedName name="XRefCopy85Row" localSheetId="4" hidden="1">#REF!</definedName>
    <definedName name="XRefCopy85Row" hidden="1">#REF!</definedName>
    <definedName name="XRefCopy86" hidden="1">#REF!</definedName>
    <definedName name="XRefCopy86Row" localSheetId="4" hidden="1">#REF!</definedName>
    <definedName name="XRefCopy86Row" hidden="1">#REF!</definedName>
    <definedName name="XRefCopy87" hidden="1">#REF!</definedName>
    <definedName name="XRefCopy87Row" localSheetId="4" hidden="1">#REF!</definedName>
    <definedName name="XRefCopy87Row" hidden="1">#REF!</definedName>
    <definedName name="XRefCopy88" hidden="1">#REF!</definedName>
    <definedName name="XRefCopy88Row" localSheetId="4" hidden="1">#REF!</definedName>
    <definedName name="XRefCopy88Row" hidden="1">#REF!</definedName>
    <definedName name="XRefCopy89" hidden="1">#REF!</definedName>
    <definedName name="XRefCopy89Row" localSheetId="4" hidden="1">#REF!</definedName>
    <definedName name="XRefCopy89Row" hidden="1">#REF!</definedName>
    <definedName name="XRefCopy8Row" localSheetId="4" hidden="1">#REF!</definedName>
    <definedName name="XRefCopy8Row" hidden="1">#REF!</definedName>
    <definedName name="XRefCopy9" localSheetId="4" hidden="1">'Patrimonio Neto'!#REF!</definedName>
    <definedName name="XRefCopy90" hidden="1">#REF!</definedName>
    <definedName name="XRefCopy90Row" localSheetId="4" hidden="1">#REF!</definedName>
    <definedName name="XRefCopy90Row" hidden="1">#REF!</definedName>
    <definedName name="XRefCopy91" hidden="1">#REF!</definedName>
    <definedName name="XRefCopy91Row" localSheetId="4" hidden="1">#REF!</definedName>
    <definedName name="XRefCopy91Row" hidden="1">#REF!</definedName>
    <definedName name="XRefCopy92" localSheetId="4" hidden="1">#REF!</definedName>
    <definedName name="XRefCopy92" hidden="1">#REF!</definedName>
    <definedName name="XRefCopy92Row" localSheetId="4" hidden="1">#REF!</definedName>
    <definedName name="XRefCopy92Row" hidden="1">#REF!</definedName>
    <definedName name="XRefCopy93" localSheetId="4" hidden="1">#REF!</definedName>
    <definedName name="XRefCopy93" hidden="1">#REF!</definedName>
    <definedName name="XRefCopy93Row" localSheetId="4" hidden="1">#REF!</definedName>
    <definedName name="XRefCopy93Row" hidden="1">#REF!</definedName>
    <definedName name="XRefCopy94" localSheetId="4" hidden="1">#REF!</definedName>
    <definedName name="XRefCopy94" hidden="1">#REF!</definedName>
    <definedName name="XRefCopy94Row" localSheetId="4" hidden="1">#REF!</definedName>
    <definedName name="XRefCopy94Row" hidden="1">#REF!</definedName>
    <definedName name="XRefCopy95" hidden="1">#REF!</definedName>
    <definedName name="XRefCopy95Row" localSheetId="4" hidden="1">#REF!</definedName>
    <definedName name="XRefCopy95Row" hidden="1">#REF!</definedName>
    <definedName name="XRefCopy96" hidden="1">#REF!</definedName>
    <definedName name="XRefCopy96Row" localSheetId="4" hidden="1">#REF!</definedName>
    <definedName name="XRefCopy96Row" hidden="1">#REF!</definedName>
    <definedName name="XRefCopy97" hidden="1">#REF!</definedName>
    <definedName name="XRefCopy97Row" localSheetId="4" hidden="1">#REF!</definedName>
    <definedName name="XRefCopy97Row" hidden="1">#REF!</definedName>
    <definedName name="XRefCopy98" hidden="1">#REF!</definedName>
    <definedName name="XRefCopy98Row" localSheetId="4" hidden="1">#REF!</definedName>
    <definedName name="XRefCopy98Row" hidden="1">#REF!</definedName>
    <definedName name="XRefCopy99" hidden="1">#REF!</definedName>
    <definedName name="XRefCopy99Row" localSheetId="4" hidden="1">#REF!</definedName>
    <definedName name="XRefCopy99Row" hidden="1">#REF!</definedName>
    <definedName name="XRefCopy9Row" localSheetId="4" hidden="1">#REF!</definedName>
    <definedName name="XRefCopy9Row" hidden="1">#REF!</definedName>
    <definedName name="XRefCopyRangeCount" localSheetId="4" hidden="1">76</definedName>
    <definedName name="XRefCopyRangeCount" hidden="1">4</definedName>
    <definedName name="XRefPaste1" hidden="1">#REF!</definedName>
    <definedName name="XRefPaste10" hidden="1">#REF!</definedName>
    <definedName name="XRefPaste100" localSheetId="4" hidden="1">#REF!</definedName>
    <definedName name="XRefPaste100" hidden="1">#REF!</definedName>
    <definedName name="XRefPaste100Row" localSheetId="4" hidden="1">#REF!</definedName>
    <definedName name="XRefPaste100Row" hidden="1">#REF!</definedName>
    <definedName name="XRefPaste101" localSheetId="4" hidden="1">#REF!</definedName>
    <definedName name="XRefPaste101" hidden="1">#REF!</definedName>
    <definedName name="XRefPaste101Row" localSheetId="4" hidden="1">#REF!</definedName>
    <definedName name="XRefPaste101Row" hidden="1">#REF!</definedName>
    <definedName name="XRefPaste102" localSheetId="4" hidden="1">#REF!</definedName>
    <definedName name="XRefPaste102" hidden="1">#REF!</definedName>
    <definedName name="XRefPaste102Row" localSheetId="4" hidden="1">#REF!</definedName>
    <definedName name="XRefPaste102Row" hidden="1">#REF!</definedName>
    <definedName name="XRefPaste103" localSheetId="4" hidden="1">#REF!</definedName>
    <definedName name="XRefPaste103" hidden="1">#REF!</definedName>
    <definedName name="XRefPaste103Row" localSheetId="4" hidden="1">#REF!</definedName>
    <definedName name="XRefPaste103Row" hidden="1">#REF!</definedName>
    <definedName name="XRefPaste104" localSheetId="4" hidden="1">#REF!</definedName>
    <definedName name="XRefPaste104" hidden="1">#REF!</definedName>
    <definedName name="XRefPaste104Row" localSheetId="4" hidden="1">#REF!</definedName>
    <definedName name="XRefPaste104Row" hidden="1">#REF!</definedName>
    <definedName name="XRefPaste105" localSheetId="4" hidden="1">#REF!</definedName>
    <definedName name="XRefPaste105" hidden="1">#REF!</definedName>
    <definedName name="XRefPaste105Row" localSheetId="4" hidden="1">#REF!</definedName>
    <definedName name="XRefPaste105Row" hidden="1">#REF!</definedName>
    <definedName name="XRefPaste106" localSheetId="4" hidden="1">#REF!</definedName>
    <definedName name="XRefPaste106" hidden="1">#REF!</definedName>
    <definedName name="XRefPaste106Row" localSheetId="4" hidden="1">#REF!</definedName>
    <definedName name="XRefPaste106Row" hidden="1">#REF!</definedName>
    <definedName name="XRefPaste107" localSheetId="4" hidden="1">#REF!</definedName>
    <definedName name="XRefPaste107" hidden="1">#REF!</definedName>
    <definedName name="XRefPaste107Row" localSheetId="4" hidden="1">#REF!</definedName>
    <definedName name="XRefPaste107Row" hidden="1">#REF!</definedName>
    <definedName name="XRefPaste108" localSheetId="4" hidden="1">#REF!</definedName>
    <definedName name="XRefPaste108" hidden="1">#REF!</definedName>
    <definedName name="XRefPaste108Row" localSheetId="4" hidden="1">#REF!</definedName>
    <definedName name="XRefPaste108Row" hidden="1">#REF!</definedName>
    <definedName name="XRefPaste109" localSheetId="4" hidden="1">#REF!</definedName>
    <definedName name="XRefPaste109" hidden="1">#REF!</definedName>
    <definedName name="XRefPaste109Row" localSheetId="4" hidden="1">#REF!</definedName>
    <definedName name="XRefPaste109Row" hidden="1">#REF!</definedName>
    <definedName name="XRefPaste10Row" localSheetId="4" hidden="1">#REF!</definedName>
    <definedName name="XRefPaste10Row" hidden="1">#REF!</definedName>
    <definedName name="XRefPaste11" hidden="1">#REF!</definedName>
    <definedName name="XRefPaste110" localSheetId="4" hidden="1">#REF!</definedName>
    <definedName name="XRefPaste110" hidden="1">#REF!</definedName>
    <definedName name="XRefPaste110Row" localSheetId="4" hidden="1">#REF!</definedName>
    <definedName name="XRefPaste110Row" hidden="1">#REF!</definedName>
    <definedName name="XRefPaste111" localSheetId="4" hidden="1">#REF!</definedName>
    <definedName name="XRefPaste111" hidden="1">#REF!</definedName>
    <definedName name="XRefPaste111Row" localSheetId="4" hidden="1">#REF!</definedName>
    <definedName name="XRefPaste111Row" hidden="1">#REF!</definedName>
    <definedName name="XRefPaste112" localSheetId="4" hidden="1">#REF!</definedName>
    <definedName name="XRefPaste112" hidden="1">#REF!</definedName>
    <definedName name="XRefPaste112Row" localSheetId="4" hidden="1">#REF!</definedName>
    <definedName name="XRefPaste112Row" hidden="1">#REF!</definedName>
    <definedName name="XRefPaste113" localSheetId="4" hidden="1">#REF!</definedName>
    <definedName name="XRefPaste113" hidden="1">#REF!</definedName>
    <definedName name="XRefPaste113Row" localSheetId="4" hidden="1">#REF!</definedName>
    <definedName name="XRefPaste113Row" hidden="1">#REF!</definedName>
    <definedName name="XRefPaste114" localSheetId="4" hidden="1">#REF!</definedName>
    <definedName name="XRefPaste114" hidden="1">#REF!</definedName>
    <definedName name="XRefPaste114Row" localSheetId="4" hidden="1">#REF!</definedName>
    <definedName name="XRefPaste114Row" hidden="1">#REF!</definedName>
    <definedName name="XRefPaste115" localSheetId="4" hidden="1">#REF!</definedName>
    <definedName name="XRefPaste115" hidden="1">#REF!</definedName>
    <definedName name="XRefPaste115Row" localSheetId="4" hidden="1">#REF!</definedName>
    <definedName name="XRefPaste115Row" hidden="1">#REF!</definedName>
    <definedName name="XRefPaste116" localSheetId="4" hidden="1">#REF!</definedName>
    <definedName name="XRefPaste116" hidden="1">#REF!</definedName>
    <definedName name="XRefPaste116Row" localSheetId="4" hidden="1">#REF!</definedName>
    <definedName name="XRefPaste116Row" hidden="1">#REF!</definedName>
    <definedName name="XRefPaste117" localSheetId="4" hidden="1">#REF!</definedName>
    <definedName name="XRefPaste117" hidden="1">#REF!</definedName>
    <definedName name="XRefPaste117Row" localSheetId="4" hidden="1">#REF!</definedName>
    <definedName name="XRefPaste117Row" hidden="1">#REF!</definedName>
    <definedName name="XRefPaste118" localSheetId="4" hidden="1">#REF!</definedName>
    <definedName name="XRefPaste118" hidden="1">#REF!</definedName>
    <definedName name="XRefPaste118Row" localSheetId="4" hidden="1">#REF!</definedName>
    <definedName name="XRefPaste118Row" hidden="1">#REF!</definedName>
    <definedName name="XRefPaste119" localSheetId="4" hidden="1">#REF!</definedName>
    <definedName name="XRefPaste119" hidden="1">#REF!</definedName>
    <definedName name="XRefPaste119Row" localSheetId="4" hidden="1">#REF!</definedName>
    <definedName name="XRefPaste119Row"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0" localSheetId="4" hidden="1">#REF!</definedName>
    <definedName name="XRefPaste120" hidden="1">#REF!</definedName>
    <definedName name="XRefPaste120Row" localSheetId="4" hidden="1">#REF!</definedName>
    <definedName name="XRefPaste120Row" hidden="1">#REF!</definedName>
    <definedName name="XRefPaste121" localSheetId="4" hidden="1">#REF!</definedName>
    <definedName name="XRefPaste121" hidden="1">#REF!</definedName>
    <definedName name="XRefPaste121Row" localSheetId="4" hidden="1">#REF!</definedName>
    <definedName name="XRefPaste121Row" hidden="1">#REF!</definedName>
    <definedName name="XRefPaste122" localSheetId="4" hidden="1">#REF!</definedName>
    <definedName name="XRefPaste122" hidden="1">#REF!</definedName>
    <definedName name="XRefPaste122Row" localSheetId="4" hidden="1">#REF!</definedName>
    <definedName name="XRefPaste122Row" hidden="1">#REF!</definedName>
    <definedName name="XRefPaste123" localSheetId="4" hidden="1">#REF!</definedName>
    <definedName name="XRefPaste123" hidden="1">#REF!</definedName>
    <definedName name="XRefPaste123Row" localSheetId="4" hidden="1">#REF!</definedName>
    <definedName name="XRefPaste123Row" hidden="1">#REF!</definedName>
    <definedName name="XRefPaste124" localSheetId="4" hidden="1">#REF!</definedName>
    <definedName name="XRefPaste124" hidden="1">#REF!</definedName>
    <definedName name="XRefPaste124Row" localSheetId="4" hidden="1">#REF!</definedName>
    <definedName name="XRefPaste124Row" hidden="1">#REF!</definedName>
    <definedName name="XRefPaste125" localSheetId="4" hidden="1">#REF!</definedName>
    <definedName name="XRefPaste125" hidden="1">#REF!</definedName>
    <definedName name="XRefPaste125Row" localSheetId="4" hidden="1">#REF!</definedName>
    <definedName name="XRefPaste125Row" hidden="1">#REF!</definedName>
    <definedName name="XRefPaste126" localSheetId="4" hidden="1">#REF!</definedName>
    <definedName name="XRefPaste126" hidden="1">#REF!</definedName>
    <definedName name="XRefPaste126Row" localSheetId="4" hidden="1">#REF!</definedName>
    <definedName name="XRefPaste126Row" hidden="1">#REF!</definedName>
    <definedName name="XRefPaste127" localSheetId="4" hidden="1">#REF!</definedName>
    <definedName name="XRefPaste127" hidden="1">#REF!</definedName>
    <definedName name="XRefPaste127Row" localSheetId="4" hidden="1">#REF!</definedName>
    <definedName name="XRefPaste127Row" hidden="1">#REF!</definedName>
    <definedName name="XRefPaste128" localSheetId="4" hidden="1">#REF!</definedName>
    <definedName name="XRefPaste128" hidden="1">#REF!</definedName>
    <definedName name="XRefPaste128Row" localSheetId="4" hidden="1">#REF!</definedName>
    <definedName name="XRefPaste128Row" hidden="1">#REF!</definedName>
    <definedName name="XRefPaste129" localSheetId="4" hidden="1">#REF!</definedName>
    <definedName name="XRefPaste129" hidden="1">#REF!</definedName>
    <definedName name="XRefPaste129Row" localSheetId="4" hidden="1">#REF!</definedName>
    <definedName name="XRefPaste129Row" hidden="1">#REF!</definedName>
    <definedName name="XRefPaste12Row" localSheetId="4" hidden="1">#REF!</definedName>
    <definedName name="XRefPaste12Row" hidden="1">#REF!</definedName>
    <definedName name="XRefPaste130" localSheetId="4" hidden="1">#REF!</definedName>
    <definedName name="XRefPaste130" hidden="1">#REF!</definedName>
    <definedName name="XRefPaste130Row" localSheetId="4" hidden="1">#REF!</definedName>
    <definedName name="XRefPaste130Row" hidden="1">#REF!</definedName>
    <definedName name="XRefPaste131" localSheetId="4" hidden="1">#REF!</definedName>
    <definedName name="XRefPaste131" hidden="1">#REF!</definedName>
    <definedName name="XRefPaste131Row" localSheetId="4" hidden="1">#REF!</definedName>
    <definedName name="XRefPaste131Row" hidden="1">#REF!</definedName>
    <definedName name="XRefPaste132" localSheetId="4" hidden="1">#REF!</definedName>
    <definedName name="XRefPaste132" hidden="1">#REF!</definedName>
    <definedName name="XRefPaste132Row" localSheetId="4" hidden="1">#REF!</definedName>
    <definedName name="XRefPaste132Row" hidden="1">#REF!</definedName>
    <definedName name="XRefPaste133" localSheetId="4" hidden="1">#REF!</definedName>
    <definedName name="XRefPaste133" hidden="1">#REF!</definedName>
    <definedName name="XRefPaste133Row" localSheetId="4" hidden="1">#REF!</definedName>
    <definedName name="XRefPaste133Row" hidden="1">#REF!</definedName>
    <definedName name="XRefPaste134" localSheetId="4" hidden="1">#REF!</definedName>
    <definedName name="XRefPaste134" hidden="1">#REF!</definedName>
    <definedName name="XRefPaste134Row" localSheetId="4" hidden="1">#REF!</definedName>
    <definedName name="XRefPaste134Row" hidden="1">#REF!</definedName>
    <definedName name="XRefPaste135" localSheetId="4" hidden="1">#REF!</definedName>
    <definedName name="XRefPaste135" hidden="1">#REF!</definedName>
    <definedName name="XRefPaste135Row" localSheetId="4" hidden="1">#REF!</definedName>
    <definedName name="XRefPaste135Row" hidden="1">#REF!</definedName>
    <definedName name="XRefPaste136" localSheetId="4" hidden="1">#REF!</definedName>
    <definedName name="XRefPaste136" hidden="1">#REF!</definedName>
    <definedName name="XRefPaste136Row" localSheetId="4" hidden="1">#REF!</definedName>
    <definedName name="XRefPaste136Row" hidden="1">#REF!</definedName>
    <definedName name="XRefPaste137" localSheetId="4" hidden="1">#REF!</definedName>
    <definedName name="XRefPaste137" hidden="1">#REF!</definedName>
    <definedName name="XRefPaste137Row" localSheetId="4" hidden="1">#REF!</definedName>
    <definedName name="XRefPaste137Row" hidden="1">#REF!</definedName>
    <definedName name="XRefPaste138" localSheetId="4" hidden="1">#REF!</definedName>
    <definedName name="XRefPaste138" hidden="1">#REF!</definedName>
    <definedName name="XRefPaste138Row" localSheetId="4" hidden="1">#REF!</definedName>
    <definedName name="XRefPaste138Row" hidden="1">#REF!</definedName>
    <definedName name="XRefPaste139" localSheetId="4" hidden="1">#REF!</definedName>
    <definedName name="XRefPaste139" hidden="1">#REF!</definedName>
    <definedName name="XRefPaste139Row" localSheetId="4" hidden="1">#REF!</definedName>
    <definedName name="XRefPaste139Row" hidden="1">#REF!</definedName>
    <definedName name="XRefPaste13Row" localSheetId="4" hidden="1">#REF!</definedName>
    <definedName name="XRefPaste13Row" hidden="1">#REF!</definedName>
    <definedName name="XRefPaste14" localSheetId="4" hidden="1">#REF!</definedName>
    <definedName name="XRefPaste140" localSheetId="4" hidden="1">#REF!</definedName>
    <definedName name="XRefPaste140" hidden="1">#REF!</definedName>
    <definedName name="XRefPaste140Row" localSheetId="4" hidden="1">#REF!</definedName>
    <definedName name="XRefPaste140Row" hidden="1">#REF!</definedName>
    <definedName name="XRefPaste141" localSheetId="4" hidden="1">#REF!</definedName>
    <definedName name="XRefPaste141" hidden="1">#REF!</definedName>
    <definedName name="XRefPaste141Row" localSheetId="4" hidden="1">#REF!</definedName>
    <definedName name="XRefPaste141Row" hidden="1">#REF!</definedName>
    <definedName name="XRefPaste142" localSheetId="4" hidden="1">#REF!</definedName>
    <definedName name="XRefPaste142" hidden="1">#REF!</definedName>
    <definedName name="XRefPaste142Row" localSheetId="4" hidden="1">#REF!</definedName>
    <definedName name="XRefPaste142Row" hidden="1">#REF!</definedName>
    <definedName name="XRefPaste143" localSheetId="4" hidden="1">#REF!</definedName>
    <definedName name="XRefPaste143" hidden="1">#REF!</definedName>
    <definedName name="XRefPaste143Row" localSheetId="4" hidden="1">#REF!</definedName>
    <definedName name="XRefPaste143Row" hidden="1">#REF!</definedName>
    <definedName name="XRefPaste144" localSheetId="4" hidden="1">#REF!</definedName>
    <definedName name="XRefPaste144" hidden="1">#REF!</definedName>
    <definedName name="XRefPaste144Row" localSheetId="4" hidden="1">#REF!</definedName>
    <definedName name="XRefPaste144Row" hidden="1">#REF!</definedName>
    <definedName name="XRefPaste145" localSheetId="4" hidden="1">#REF!</definedName>
    <definedName name="XRefPaste145" hidden="1">#REF!</definedName>
    <definedName name="XRefPaste145Row" localSheetId="4" hidden="1">#REF!</definedName>
    <definedName name="XRefPaste145Row" hidden="1">#REF!</definedName>
    <definedName name="XRefPaste146" localSheetId="4" hidden="1">#REF!</definedName>
    <definedName name="XRefPaste146" hidden="1">#REF!</definedName>
    <definedName name="XRefPaste146Row" localSheetId="4" hidden="1">#REF!</definedName>
    <definedName name="XRefPaste146Row" hidden="1">#REF!</definedName>
    <definedName name="XRefPaste147" localSheetId="4" hidden="1">#REF!</definedName>
    <definedName name="XRefPaste147" hidden="1">#REF!</definedName>
    <definedName name="XRefPaste147Row" localSheetId="4" hidden="1">#REF!</definedName>
    <definedName name="XRefPaste147Row" hidden="1">#REF!</definedName>
    <definedName name="XRefPaste148" localSheetId="4" hidden="1">#REF!</definedName>
    <definedName name="XRefPaste148" hidden="1">#REF!</definedName>
    <definedName name="XRefPaste148Row" localSheetId="4" hidden="1">#REF!</definedName>
    <definedName name="XRefPaste148Row" hidden="1">#REF!</definedName>
    <definedName name="XRefPaste14Row" localSheetId="4" hidden="1">#REF!</definedName>
    <definedName name="XRefPaste14Row" hidden="1">#REF!</definedName>
    <definedName name="XRefPaste15" hidden="1">#REF!</definedName>
    <definedName name="XRefPaste15Row" localSheetId="4" hidden="1">#REF!</definedName>
    <definedName name="XRefPaste15Row" hidden="1">#REF!</definedName>
    <definedName name="XRefPaste16" hidden="1">#REF!</definedName>
    <definedName name="XRefPaste16Row" localSheetId="4" hidden="1">#REF!</definedName>
    <definedName name="XRefPaste17" hidden="1">#REF!</definedName>
    <definedName name="XRefPaste17Row" localSheetId="4" hidden="1">#REF!</definedName>
    <definedName name="XRefPaste17Row" hidden="1">#REF!</definedName>
    <definedName name="XRefPaste18" localSheetId="4" hidden="1">'Patrimonio Neto'!#REF!</definedName>
    <definedName name="XRefPaste18" hidden="1">#REF!</definedName>
    <definedName name="XRefPaste18Row" localSheetId="4" hidden="1">#REF!</definedName>
    <definedName name="XRefPaste18Row" hidden="1">#REF!</definedName>
    <definedName name="XRefPaste19" localSheetId="4" hidden="1">#REF!</definedName>
    <definedName name="XRefPaste19" hidden="1">#REF!</definedName>
    <definedName name="XRefPaste19Row" localSheetId="4" hidden="1">#REF!</definedName>
    <definedName name="XRefPaste19Row" hidden="1">#REF!</definedName>
    <definedName name="XRefPaste1Row" localSheetId="4" hidden="1">#REF!</definedName>
    <definedName name="XRefPaste1Row" hidden="1">#REF!</definedName>
    <definedName name="XRefPaste20" localSheetId="4" hidden="1">#REF!</definedName>
    <definedName name="XRefPaste20" hidden="1">#REF!</definedName>
    <definedName name="XRefPaste20Row" localSheetId="4" hidden="1">#REF!</definedName>
    <definedName name="XRefPaste21" localSheetId="4" hidden="1">#REF!</definedName>
    <definedName name="XRefPaste21" hidden="1">#REF!</definedName>
    <definedName name="XRefPaste21Row" localSheetId="4" hidden="1">#REF!</definedName>
    <definedName name="XRefPaste21Row" hidden="1">#REF!</definedName>
    <definedName name="XRefPaste22" localSheetId="4" hidden="1">#REF!</definedName>
    <definedName name="XRefPaste22" hidden="1">#REF!</definedName>
    <definedName name="XRefPaste22Row" localSheetId="4" hidden="1">#REF!</definedName>
    <definedName name="XRefPaste23" localSheetId="4" hidden="1">#REF!</definedName>
    <definedName name="XRefPaste23" hidden="1">#REF!</definedName>
    <definedName name="XRefPaste23Row" localSheetId="4" hidden="1">#REF!</definedName>
    <definedName name="XRefPaste24" localSheetId="4" hidden="1">#REF!</definedName>
    <definedName name="XRefPaste24"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 localSheetId="4" hidden="1">#REF!</definedName>
    <definedName name="XRefPaste29"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 localSheetId="4" hidden="1">#REF!</definedName>
    <definedName name="XRefPaste30" hidden="1">#REF!</definedName>
    <definedName name="XRefPaste30Row" localSheetId="4" hidden="1">#REF!</definedName>
    <definedName name="XRefPaste31" localSheetId="4" hidden="1">#REF!</definedName>
    <definedName name="XRefPaste31" hidden="1">#REF!</definedName>
    <definedName name="XRefPaste31Row" localSheetId="4" hidden="1">#REF!</definedName>
    <definedName name="XRefPaste32" localSheetId="4" hidden="1">#REF!</definedName>
    <definedName name="XRefPaste32" hidden="1">#REF!</definedName>
    <definedName name="XRefPaste32Row" localSheetId="4" hidden="1">#REF!</definedName>
    <definedName name="XRefPaste32Row" hidden="1">#REF!</definedName>
    <definedName name="XRefPaste33" hidden="1">#REF!</definedName>
    <definedName name="XRefPaste33Row" localSheetId="4" hidden="1">#REF!</definedName>
    <definedName name="XRefPaste33Row" hidden="1">#REF!</definedName>
    <definedName name="XRefPaste34" localSheetId="4" hidden="1">#REF!</definedName>
    <definedName name="XRefPaste34" hidden="1">#REF!</definedName>
    <definedName name="XRefPaste34Row" localSheetId="4" hidden="1">#REF!</definedName>
    <definedName name="XRefPaste34Row" hidden="1">#REF!</definedName>
    <definedName name="XRefPaste35" hidden="1">#REF!</definedName>
    <definedName name="XRefPaste35Row" localSheetId="4" hidden="1">#REF!</definedName>
    <definedName name="XRefPaste35Row" hidden="1">#REF!</definedName>
    <definedName name="XRefPaste36" localSheetId="4" hidden="1">#REF!</definedName>
    <definedName name="XRefPaste36" hidden="1">#REF!</definedName>
    <definedName name="XRefPaste36Row" localSheetId="4" hidden="1">#REF!</definedName>
    <definedName name="XRefPaste36Row" hidden="1">#REF!</definedName>
    <definedName name="XRefPaste37" localSheetId="4" hidden="1">#REF!</definedName>
    <definedName name="XRefPaste37" hidden="1">#REF!</definedName>
    <definedName name="XRefPaste37Row" localSheetId="4" hidden="1">#REF!</definedName>
    <definedName name="XRefPaste37Row" hidden="1">#REF!</definedName>
    <definedName name="XRefPaste38" localSheetId="4" hidden="1">#REF!</definedName>
    <definedName name="XRefPaste38" hidden="1">#REF!</definedName>
    <definedName name="XRefPaste38Row" localSheetId="4" hidden="1">#REF!</definedName>
    <definedName name="XRefPaste38Row" hidden="1">#REF!</definedName>
    <definedName name="XRefPaste39" localSheetId="4" hidden="1">#REF!</definedName>
    <definedName name="XRefPaste39" hidden="1">#REF!</definedName>
    <definedName name="XRefPaste39Row" localSheetId="4" hidden="1">#REF!</definedName>
    <definedName name="XRefPaste39Row" hidden="1">#REF!</definedName>
    <definedName name="XRefPaste3Row" localSheetId="4" hidden="1">#REF!</definedName>
    <definedName name="XRefPaste40" localSheetId="4" hidden="1">#REF!</definedName>
    <definedName name="XRefPaste40" hidden="1">#REF!</definedName>
    <definedName name="XRefPaste40Row" localSheetId="4" hidden="1">#REF!</definedName>
    <definedName name="XRefPaste40Row" hidden="1">#REF!</definedName>
    <definedName name="XRefPaste41" localSheetId="4" hidden="1">#REF!</definedName>
    <definedName name="XRefPaste41" hidden="1">#REF!</definedName>
    <definedName name="XRefPaste41Row" localSheetId="4" hidden="1">#REF!</definedName>
    <definedName name="XRefPaste41Row" hidden="1">#REF!</definedName>
    <definedName name="XRefPaste42" localSheetId="4" hidden="1">#REF!</definedName>
    <definedName name="XRefPaste42" hidden="1">#REF!</definedName>
    <definedName name="XRefPaste42Row" localSheetId="4" hidden="1">#REF!</definedName>
    <definedName name="XRefPaste42Row" hidden="1">#REF!</definedName>
    <definedName name="XRefPaste43" localSheetId="4" hidden="1">#REF!</definedName>
    <definedName name="XRefPaste43" hidden="1">#REF!</definedName>
    <definedName name="XRefPaste43Row" localSheetId="4" hidden="1">#REF!</definedName>
    <definedName name="XRefPaste43Row" hidden="1">#REF!</definedName>
    <definedName name="XRefPaste44" localSheetId="4" hidden="1">#REF!</definedName>
    <definedName name="XRefPaste44" hidden="1">#REF!</definedName>
    <definedName name="XRefPaste44Row" localSheetId="4" hidden="1">#REF!</definedName>
    <definedName name="XRefPaste44Row" hidden="1">#REF!</definedName>
    <definedName name="XRefPaste45" localSheetId="4" hidden="1">#REF!</definedName>
    <definedName name="XRefPaste45" hidden="1">#REF!</definedName>
    <definedName name="XRefPaste45Row" localSheetId="4" hidden="1">#REF!</definedName>
    <definedName name="XRefPaste45Row" hidden="1">#REF!</definedName>
    <definedName name="XRefPaste46" localSheetId="4" hidden="1">#REF!</definedName>
    <definedName name="XRefPaste46" hidden="1">#REF!</definedName>
    <definedName name="XRefPaste46Row" localSheetId="4" hidden="1">#REF!</definedName>
    <definedName name="XRefPaste46Row" hidden="1">#REF!</definedName>
    <definedName name="XRefPaste47" localSheetId="4" hidden="1">#REF!</definedName>
    <definedName name="XRefPaste47" hidden="1">#REF!</definedName>
    <definedName name="XRefPaste47Row" localSheetId="4" hidden="1">#REF!</definedName>
    <definedName name="XRefPaste47Row"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49" localSheetId="4" hidden="1">#REF!</definedName>
    <definedName name="XRefPaste49" hidden="1">#REF!</definedName>
    <definedName name="XRefPaste49Row" localSheetId="4" hidden="1">#REF!</definedName>
    <definedName name="XRefPaste49Row" hidden="1">#REF!</definedName>
    <definedName name="XRefPaste4Row" localSheetId="4" hidden="1">#REF!</definedName>
    <definedName name="XRefPaste4Row" hidden="1">#REF!</definedName>
    <definedName name="XRefPaste5" localSheetId="4" hidden="1">'Patrimonio Neto'!#REF!</definedName>
    <definedName name="XRefPaste50" localSheetId="4" hidden="1">#REF!</definedName>
    <definedName name="XRefPaste50" hidden="1">#REF!</definedName>
    <definedName name="XRefPaste50Row" localSheetId="4" hidden="1">#REF!</definedName>
    <definedName name="XRefPaste50Row" hidden="1">#REF!</definedName>
    <definedName name="XRefPaste51" localSheetId="4" hidden="1">#REF!</definedName>
    <definedName name="XRefPaste51" hidden="1">#REF!</definedName>
    <definedName name="XRefPaste51Row" localSheetId="4" hidden="1">#REF!</definedName>
    <definedName name="XRefPaste51Row" hidden="1">#REF!</definedName>
    <definedName name="XRefPaste52" localSheetId="4" hidden="1">#REF!</definedName>
    <definedName name="XRefPaste52" hidden="1">#REF!</definedName>
    <definedName name="XRefPaste52Row" localSheetId="4" hidden="1">#REF!</definedName>
    <definedName name="XRefPaste52Row" hidden="1">#REF!</definedName>
    <definedName name="XRefPaste53" localSheetId="4" hidden="1">#REF!</definedName>
    <definedName name="XRefPaste53"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 localSheetId="4" hidden="1">#REF!</definedName>
    <definedName name="XRefPaste55"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6Row" localSheetId="4" hidden="1">#REF!</definedName>
    <definedName name="XRefPaste56Row" hidden="1">#REF!</definedName>
    <definedName name="XRefPaste57" localSheetId="4" hidden="1">#REF!</definedName>
    <definedName name="XRefPaste57" hidden="1">#REF!</definedName>
    <definedName name="XRefPaste57Row" localSheetId="4" hidden="1">#REF!</definedName>
    <definedName name="XRefPaste57Row" hidden="1">#REF!</definedName>
    <definedName name="XRefPaste58" hidden="1">#REF!</definedName>
    <definedName name="XRefPaste58Row" localSheetId="4" hidden="1">#REF!</definedName>
    <definedName name="XRefPaste58Row" hidden="1">#REF!</definedName>
    <definedName name="XRefPaste59" hidden="1">#REF!</definedName>
    <definedName name="XRefPaste59Row" localSheetId="4" hidden="1">#REF!</definedName>
    <definedName name="XRefPaste59Row" hidden="1">#REF!</definedName>
    <definedName name="XRefPaste5Row" localSheetId="4" hidden="1">#REF!</definedName>
    <definedName name="XRefPaste5Row" hidden="1">#REF!</definedName>
    <definedName name="XRefPaste6" localSheetId="4" hidden="1">#REF!</definedName>
    <definedName name="XRefPaste60" hidden="1">#REF!</definedName>
    <definedName name="XRefPaste60Row" localSheetId="4" hidden="1">#REF!</definedName>
    <definedName name="XRefPaste60Row" hidden="1">#REF!</definedName>
    <definedName name="XRefPaste61" hidden="1">#REF!</definedName>
    <definedName name="XRefPaste61Row" localSheetId="4" hidden="1">#REF!</definedName>
    <definedName name="XRefPaste61Row" hidden="1">#REF!</definedName>
    <definedName name="XRefPaste62" hidden="1">#REF!</definedName>
    <definedName name="XRefPaste62Row" localSheetId="4" hidden="1">#REF!</definedName>
    <definedName name="XRefPaste62Row" hidden="1">#REF!</definedName>
    <definedName name="XRefPaste63" hidden="1">#REF!</definedName>
    <definedName name="XRefPaste63Row" localSheetId="4" hidden="1">#REF!</definedName>
    <definedName name="XRefPaste63Row" hidden="1">#REF!</definedName>
    <definedName name="XRefPaste64" localSheetId="4" hidden="1">#REF!</definedName>
    <definedName name="XRefPaste64" hidden="1">#REF!</definedName>
    <definedName name="XRefPaste64Row" localSheetId="4" hidden="1">#REF!</definedName>
    <definedName name="XRefPaste64Row" hidden="1">#REF!</definedName>
    <definedName name="XRefPaste65" hidden="1">#REF!</definedName>
    <definedName name="XRefPaste65Row" localSheetId="4" hidden="1">#REF!</definedName>
    <definedName name="XRefPaste65Row" hidden="1">#REF!</definedName>
    <definedName name="XRefPaste66" hidden="1">#REF!</definedName>
    <definedName name="XRefPaste66Row" localSheetId="4" hidden="1">#REF!</definedName>
    <definedName name="XRefPaste66Row" hidden="1">#REF!</definedName>
    <definedName name="XRefPaste67" localSheetId="4" hidden="1">#REF!</definedName>
    <definedName name="XRefPaste67" hidden="1">#REF!</definedName>
    <definedName name="XRefPaste67Row" localSheetId="4" hidden="1">#REF!</definedName>
    <definedName name="XRefPaste67Row" hidden="1">#REF!</definedName>
    <definedName name="XRefPaste68" hidden="1">#REF!</definedName>
    <definedName name="XRefPaste68Row" localSheetId="4" hidden="1">#REF!</definedName>
    <definedName name="XRefPaste68Row" hidden="1">#REF!</definedName>
    <definedName name="XRefPaste69" hidden="1">#REF!</definedName>
    <definedName name="XRefPaste69Row" localSheetId="4" hidden="1">#REF!</definedName>
    <definedName name="XRefPaste69Row" hidden="1">#REF!</definedName>
    <definedName name="XRefPaste6Row" localSheetId="4" hidden="1">#REF!</definedName>
    <definedName name="XRefPaste6Row" hidden="1">#REF!</definedName>
    <definedName name="XRefPaste7" localSheetId="4" hidden="1">#REF!</definedName>
    <definedName name="XRefPaste7" hidden="1">#REF!</definedName>
    <definedName name="XRefPaste70" hidden="1">#REF!</definedName>
    <definedName name="XRefPaste70Row" localSheetId="4" hidden="1">#REF!</definedName>
    <definedName name="XRefPaste70Row" hidden="1">#REF!</definedName>
    <definedName name="XRefPaste71" hidden="1">#REF!</definedName>
    <definedName name="XRefPaste71Row" localSheetId="4" hidden="1">#REF!</definedName>
    <definedName name="XRefPaste71Row" hidden="1">#REF!</definedName>
    <definedName name="XRefPaste72" localSheetId="4" hidden="1">#REF!</definedName>
    <definedName name="XRefPaste72" hidden="1">#REF!</definedName>
    <definedName name="XRefPaste72Row" localSheetId="4" hidden="1">#REF!</definedName>
    <definedName name="XRefPaste72Row" hidden="1">#REF!</definedName>
    <definedName name="XRefPaste73" localSheetId="4" hidden="1">#REF!</definedName>
    <definedName name="XRefPaste73" hidden="1">#REF!</definedName>
    <definedName name="XRefPaste73Row" localSheetId="4" hidden="1">#REF!</definedName>
    <definedName name="XRefPaste73Row" hidden="1">#REF!</definedName>
    <definedName name="XRefPaste74" localSheetId="4" hidden="1">#REF!</definedName>
    <definedName name="XRefPaste74" hidden="1">#REF!</definedName>
    <definedName name="XRefPaste74Row" localSheetId="4" hidden="1">#REF!</definedName>
    <definedName name="XRefPaste74Row" hidden="1">#REF!</definedName>
    <definedName name="XRefPaste75" localSheetId="4" hidden="1">#REF!</definedName>
    <definedName name="XRefPaste75" hidden="1">#REF!</definedName>
    <definedName name="XRefPaste75Row" localSheetId="4" hidden="1">#REF!</definedName>
    <definedName name="XRefPaste75Row" hidden="1">#REF!</definedName>
    <definedName name="XRefPaste76" localSheetId="4" hidden="1">#REF!</definedName>
    <definedName name="XRefPaste76" hidden="1">#REF!</definedName>
    <definedName name="XRefPaste76Row" localSheetId="4" hidden="1">#REF!</definedName>
    <definedName name="XRefPaste76Row" hidden="1">#REF!</definedName>
    <definedName name="XRefPaste77" localSheetId="4" hidden="1">#REF!</definedName>
    <definedName name="XRefPaste77" hidden="1">#REF!</definedName>
    <definedName name="XRefPaste77Row" localSheetId="4" hidden="1">#REF!</definedName>
    <definedName name="XRefPaste77Row" hidden="1">#REF!</definedName>
    <definedName name="XRefPaste78" localSheetId="4" hidden="1">#REF!</definedName>
    <definedName name="XRefPaste78" hidden="1">#REF!</definedName>
    <definedName name="XRefPaste78Row" localSheetId="4" hidden="1">#REF!</definedName>
    <definedName name="XRefPaste78Row" hidden="1">#REF!</definedName>
    <definedName name="XRefPaste79" localSheetId="4" hidden="1">#REF!</definedName>
    <definedName name="XRefPaste79" hidden="1">#REF!</definedName>
    <definedName name="XRefPaste79Row" localSheetId="4" hidden="1">#REF!</definedName>
    <definedName name="XRefPaste79Row"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0Row" localSheetId="4" hidden="1">#REF!</definedName>
    <definedName name="XRefPaste80Row" hidden="1">#REF!</definedName>
    <definedName name="XRefPaste81" localSheetId="4" hidden="1">#REF!</definedName>
    <definedName name="XRefPaste81" hidden="1">#REF!</definedName>
    <definedName name="XRefPaste81Row" localSheetId="4" hidden="1">#REF!</definedName>
    <definedName name="XRefPaste81Row" hidden="1">#REF!</definedName>
    <definedName name="XRefPaste82" localSheetId="4" hidden="1">#REF!</definedName>
    <definedName name="XRefPaste82" hidden="1">#REF!</definedName>
    <definedName name="XRefPaste82Row" localSheetId="4" hidden="1">#REF!</definedName>
    <definedName name="XRefPaste82Row" hidden="1">#REF!</definedName>
    <definedName name="XRefPaste83" localSheetId="4" hidden="1">#REF!</definedName>
    <definedName name="XRefPaste83" hidden="1">#REF!</definedName>
    <definedName name="XRefPaste83Row" localSheetId="4" hidden="1">#REF!</definedName>
    <definedName name="XRefPaste83Row" hidden="1">#REF!</definedName>
    <definedName name="XRefPaste84" localSheetId="4" hidden="1">#REF!</definedName>
    <definedName name="XRefPaste84" hidden="1">#REF!</definedName>
    <definedName name="XRefPaste84Row" localSheetId="4" hidden="1">#REF!</definedName>
    <definedName name="XRefPaste84Row" hidden="1">#REF!</definedName>
    <definedName name="XRefPaste85" localSheetId="4" hidden="1">#REF!</definedName>
    <definedName name="XRefPaste85" hidden="1">#REF!</definedName>
    <definedName name="XRefPaste85Row" localSheetId="4" hidden="1">#REF!</definedName>
    <definedName name="XRefPaste85Row" hidden="1">#REF!</definedName>
    <definedName name="XRefPaste86" localSheetId="4" hidden="1">#REF!</definedName>
    <definedName name="XRefPaste86" hidden="1">#REF!</definedName>
    <definedName name="XRefPaste86Row" localSheetId="4" hidden="1">#REF!</definedName>
    <definedName name="XRefPaste86Row" hidden="1">#REF!</definedName>
    <definedName name="XRefPaste87" localSheetId="4" hidden="1">#REF!</definedName>
    <definedName name="XRefPaste87" hidden="1">#REF!</definedName>
    <definedName name="XRefPaste87Row" localSheetId="4" hidden="1">#REF!</definedName>
    <definedName name="XRefPaste87Row" hidden="1">#REF!</definedName>
    <definedName name="XRefPaste88" localSheetId="4" hidden="1">#REF!</definedName>
    <definedName name="XRefPaste88" hidden="1">#REF!</definedName>
    <definedName name="XRefPaste88Row" localSheetId="4" hidden="1">#REF!</definedName>
    <definedName name="XRefPaste88Row" hidden="1">#REF!</definedName>
    <definedName name="XRefPaste89" localSheetId="4" hidden="1">#REF!</definedName>
    <definedName name="XRefPaste89" hidden="1">#REF!</definedName>
    <definedName name="XRefPaste89Row" localSheetId="4" hidden="1">#REF!</definedName>
    <definedName name="XRefPaste89Row" hidden="1">#REF!</definedName>
    <definedName name="XRefPaste8Row" localSheetId="4" hidden="1">#REF!</definedName>
    <definedName name="XRefPaste8Row" hidden="1">#REF!</definedName>
    <definedName name="XRefPaste9" hidden="1">#REF!</definedName>
    <definedName name="XRefPaste90" localSheetId="4" hidden="1">#REF!</definedName>
    <definedName name="XRefPaste90" hidden="1">#REF!</definedName>
    <definedName name="XRefPaste90Row" localSheetId="4" hidden="1">#REF!</definedName>
    <definedName name="XRefPaste90Row" hidden="1">#REF!</definedName>
    <definedName name="XRefPaste91" localSheetId="4" hidden="1">#REF!</definedName>
    <definedName name="XRefPaste91" hidden="1">#REF!</definedName>
    <definedName name="XRefPaste91Row" localSheetId="4" hidden="1">#REF!</definedName>
    <definedName name="XRefPaste91Row" hidden="1">#REF!</definedName>
    <definedName name="XRefPaste92" localSheetId="4" hidden="1">#REF!</definedName>
    <definedName name="XRefPaste92" hidden="1">#REF!</definedName>
    <definedName name="XRefPaste92Row" localSheetId="4" hidden="1">#REF!</definedName>
    <definedName name="XRefPaste92Row" hidden="1">#REF!</definedName>
    <definedName name="XRefPaste93" localSheetId="4" hidden="1">#REF!</definedName>
    <definedName name="XRefPaste93" hidden="1">#REF!</definedName>
    <definedName name="XRefPaste93Row" localSheetId="4" hidden="1">#REF!</definedName>
    <definedName name="XRefPaste93Row" hidden="1">#REF!</definedName>
    <definedName name="XRefPaste94" localSheetId="4" hidden="1">#REF!</definedName>
    <definedName name="XRefPaste94" hidden="1">#REF!</definedName>
    <definedName name="XRefPaste94Row" localSheetId="4" hidden="1">#REF!</definedName>
    <definedName name="XRefPaste94Row" hidden="1">#REF!</definedName>
    <definedName name="XRefPaste95" localSheetId="4" hidden="1">#REF!</definedName>
    <definedName name="XRefPaste95" hidden="1">#REF!</definedName>
    <definedName name="XRefPaste95Row" localSheetId="4" hidden="1">#REF!</definedName>
    <definedName name="XRefPaste95Row" hidden="1">#REF!</definedName>
    <definedName name="XRefPaste96" localSheetId="4" hidden="1">#REF!</definedName>
    <definedName name="XRefPaste96" hidden="1">#REF!</definedName>
    <definedName name="XRefPaste96Row" localSheetId="4" hidden="1">#REF!</definedName>
    <definedName name="XRefPaste96Row" hidden="1">#REF!</definedName>
    <definedName name="XRefPaste97" localSheetId="4" hidden="1">#REF!</definedName>
    <definedName name="XRefPaste97" hidden="1">#REF!</definedName>
    <definedName name="XRefPaste97Row" localSheetId="4" hidden="1">#REF!</definedName>
    <definedName name="XRefPaste97Row" hidden="1">#REF!</definedName>
    <definedName name="XRefPaste98" localSheetId="4" hidden="1">#REF!</definedName>
    <definedName name="XRefPaste98" hidden="1">#REF!</definedName>
    <definedName name="XRefPaste98Row" localSheetId="4" hidden="1">#REF!</definedName>
    <definedName name="XRefPaste98Row" hidden="1">#REF!</definedName>
    <definedName name="XRefPaste99" localSheetId="4" hidden="1">#REF!</definedName>
    <definedName name="XRefPaste99" hidden="1">#REF!</definedName>
    <definedName name="XRefPaste99Row" localSheetId="4" hidden="1">#REF!</definedName>
    <definedName name="XRefPaste99Row" hidden="1">#REF!</definedName>
    <definedName name="XRefPaste9Row" localSheetId="4" hidden="1">#REF!</definedName>
    <definedName name="XRefPaste9Row" hidden="1">#REF!</definedName>
    <definedName name="XRefPasteRangeCount" localSheetId="4" hidden="1">6</definedName>
    <definedName name="XRefPasteRangeCount" hidden="1">1</definedName>
    <definedName name="xx">#REF!</definedName>
    <definedName name="Z_5FCC9217_B3E9_4B91_A943_5F21728EBEE9_.wvu.FilterData" localSheetId="1" hidden="1">'Clasificación 09.20'!$A$4:$G$56</definedName>
    <definedName name="Z_5FCC9217_B3E9_4B91_A943_5F21728EBEE9_.wvu.PrintArea" localSheetId="2" hidden="1">'Balance General'!$A$1:$F$35</definedName>
    <definedName name="Z_5FCC9217_B3E9_4B91_A943_5F21728EBEE9_.wvu.PrintArea" localSheetId="3" hidden="1">'Estado de Resultados'!$A$1:$G$32</definedName>
    <definedName name="Z_5FCC9217_B3E9_4B91_A943_5F21728EBEE9_.wvu.PrintArea" localSheetId="5" hidden="1">'Flujo de Efectivo'!$A$1:$F$40</definedName>
    <definedName name="Z_5FCC9217_B3E9_4B91_A943_5F21728EBEE9_.wvu.PrintArea" localSheetId="7" hidden="1">'Notas Contables I'!$A$1:$L$79</definedName>
    <definedName name="Z_5FCC9217_B3E9_4B91_A943_5F21728EBEE9_.wvu.PrintArea" localSheetId="8" hidden="1">'Notas Contables II'!$A$1:$I$97</definedName>
    <definedName name="Z_5FCC9217_B3E9_4B91_A943_5F21728EBEE9_.wvu.PrintArea" localSheetId="4" hidden="1">'Patrimonio Neto'!$A$1:$J$25</definedName>
    <definedName name="Z_5FCC9217_B3E9_4B91_A943_5F21728EBEE9_.wvu.Rows" localSheetId="5" hidden="1">'Flujo de Efectivo'!#REF!</definedName>
    <definedName name="Z_7015FC6D_0680_4B00_AA0E_B83DA1D0B666_.wvu.FilterData" localSheetId="1" hidden="1">'Clasificación 09.20'!$A$4:$G$56</definedName>
    <definedName name="Z_7015FC6D_0680_4B00_AA0E_B83DA1D0B666_.wvu.PrintArea" localSheetId="2" hidden="1">'Balance General'!$A$1:$F$35</definedName>
    <definedName name="Z_7015FC6D_0680_4B00_AA0E_B83DA1D0B666_.wvu.PrintArea" localSheetId="3" hidden="1">'Estado de Resultados'!$A$1:$G$32</definedName>
    <definedName name="Z_7015FC6D_0680_4B00_AA0E_B83DA1D0B666_.wvu.PrintArea" localSheetId="5" hidden="1">'Flujo de Efectivo'!$A$1:$F$40</definedName>
    <definedName name="Z_7015FC6D_0680_4B00_AA0E_B83DA1D0B666_.wvu.PrintArea" localSheetId="7" hidden="1">'Notas Contables I'!$A$1:$L$79</definedName>
    <definedName name="Z_7015FC6D_0680_4B00_AA0E_B83DA1D0B666_.wvu.PrintArea" localSheetId="8" hidden="1">'Notas Contables II'!$A$1:$I$97</definedName>
    <definedName name="Z_7015FC6D_0680_4B00_AA0E_B83DA1D0B666_.wvu.PrintArea" localSheetId="4" hidden="1">'Patrimonio Neto'!$A$1:$J$25</definedName>
    <definedName name="Z_7015FC6D_0680_4B00_AA0E_B83DA1D0B666_.wvu.Rows" localSheetId="5" hidden="1">'Flujo de Efectivo'!#REF!</definedName>
    <definedName name="Z_970CBB53_F4B3_462F_AEFE_2BC403F5F0AD_.wvu.PrintArea" localSheetId="7" hidden="1">'Notas Contables I'!$A$1:$L$79</definedName>
    <definedName name="Z_970CBB53_F4B3_462F_AEFE_2BC403F5F0AD_.wvu.PrintArea" localSheetId="8" hidden="1">'Notas Contables II'!$A$1:$I$97</definedName>
    <definedName name="Z_B9F63820_5C32_455A_BC9D_0BE84D6B0867_.wvu.FilterData" localSheetId="1" hidden="1">'Clasificación 09.20'!$A$4:$G$56</definedName>
    <definedName name="Z_B9F63820_5C32_455A_BC9D_0BE84D6B0867_.wvu.PrintArea" localSheetId="2" hidden="1">'Balance General'!$A$1:$F$35</definedName>
    <definedName name="Z_B9F63820_5C32_455A_BC9D_0BE84D6B0867_.wvu.PrintArea" localSheetId="3" hidden="1">'Estado de Resultados'!$A$1:$G$32</definedName>
    <definedName name="Z_B9F63820_5C32_455A_BC9D_0BE84D6B0867_.wvu.PrintArea" localSheetId="5" hidden="1">'Flujo de Efectivo'!$A$1:$F$40</definedName>
    <definedName name="Z_B9F63820_5C32_455A_BC9D_0BE84D6B0867_.wvu.PrintArea" localSheetId="4" hidden="1">'Patrimonio Neto'!$A$1:$J$25</definedName>
    <definedName name="Z_B9F63820_5C32_455A_BC9D_0BE84D6B0867_.wvu.Rows" localSheetId="5" hidden="1">'Flujo de Efectivo'!#REF!</definedName>
    <definedName name="Z_F3648BCD_1CED_4BBB_AE63_37BDB925883F_.wvu.FilterData" localSheetId="1" hidden="1">'Clasificación 09.20'!$A$4:$G$56</definedName>
    <definedName name="Z_F3648BCD_1CED_4BBB_AE63_37BDB925883F_.wvu.PrintArea" localSheetId="2" hidden="1">'Balance General'!$A$1:$F$35</definedName>
    <definedName name="Z_F3648BCD_1CED_4BBB_AE63_37BDB925883F_.wvu.PrintArea" localSheetId="3" hidden="1">'Estado de Resultados'!$A$1:$G$32</definedName>
    <definedName name="Z_F3648BCD_1CED_4BBB_AE63_37BDB925883F_.wvu.PrintArea" localSheetId="5" hidden="1">'Flujo de Efectivo'!$A$1:$F$40</definedName>
    <definedName name="Z_F3648BCD_1CED_4BBB_AE63_37BDB925883F_.wvu.PrintArea" localSheetId="7" hidden="1">'Notas Contables I'!$A$1:$L$79</definedName>
    <definedName name="Z_F3648BCD_1CED_4BBB_AE63_37BDB925883F_.wvu.PrintArea" localSheetId="8" hidden="1">'Notas Contables II'!$A$1:$I$97</definedName>
    <definedName name="Z_F3648BCD_1CED_4BBB_AE63_37BDB925883F_.wvu.PrintArea" localSheetId="4" hidden="1">'Patrimonio Neto'!$A$1:$J$25</definedName>
    <definedName name="Z_F3648BCD_1CED_4BBB_AE63_37BDB925883F_.wvu.Rows" localSheetId="5" hidden="1">'Flujo de Efectivo'!#REF!</definedName>
    <definedName name="zdfd" localSheetId="7" hidden="1">#REF!</definedName>
    <definedName name="zdfd" localSheetId="8" hidden="1">#REF!</definedName>
    <definedName name="zdfd" hidden="1">#REF!</definedName>
  </definedNames>
  <calcPr calcId="191029"/>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G33" i="1"/>
  <c r="G32" i="1"/>
  <c r="D86" i="9" l="1"/>
  <c r="C86" i="9"/>
  <c r="D80" i="9"/>
  <c r="C80" i="9"/>
  <c r="D74" i="9"/>
  <c r="C74" i="9"/>
  <c r="D65" i="9"/>
  <c r="C65" i="9"/>
  <c r="D58" i="9"/>
  <c r="C58" i="9"/>
  <c r="C38" i="9"/>
  <c r="D7" i="9" l="1"/>
  <c r="C7" i="9"/>
  <c r="D62" i="6" l="1"/>
  <c r="G21" i="4" l="1"/>
  <c r="G13" i="4"/>
  <c r="F12" i="3" l="1"/>
  <c r="G10" i="1"/>
  <c r="B9" i="6" s="1"/>
  <c r="G11" i="1"/>
  <c r="B10" i="6" s="1"/>
  <c r="G12" i="1"/>
  <c r="B11" i="6" s="1"/>
  <c r="G13" i="1"/>
  <c r="B12" i="6" s="1"/>
  <c r="G14" i="1"/>
  <c r="B13" i="6" s="1"/>
  <c r="G15" i="1"/>
  <c r="G16" i="1"/>
  <c r="B15" i="6" s="1"/>
  <c r="G17" i="1"/>
  <c r="B16" i="6" s="1"/>
  <c r="G18" i="1"/>
  <c r="B17" i="6" s="1"/>
  <c r="G19" i="1"/>
  <c r="B18" i="6" s="1"/>
  <c r="G20" i="1"/>
  <c r="B19" i="6" s="1"/>
  <c r="G21" i="1"/>
  <c r="B20" i="6" s="1"/>
  <c r="G22" i="1"/>
  <c r="B21" i="6" s="1"/>
  <c r="G23" i="1"/>
  <c r="B22" i="6" s="1"/>
  <c r="G24" i="1"/>
  <c r="B23" i="6" s="1"/>
  <c r="G25" i="1"/>
  <c r="B24" i="6" s="1"/>
  <c r="B25" i="6"/>
  <c r="G27" i="1"/>
  <c r="B27" i="6" s="1"/>
  <c r="G28" i="1"/>
  <c r="B28" i="6" s="1"/>
  <c r="G29" i="1"/>
  <c r="B29" i="6" s="1"/>
  <c r="G30" i="1"/>
  <c r="B30" i="6" s="1"/>
  <c r="F30" i="6" s="1"/>
  <c r="G30" i="6" s="1"/>
  <c r="G31" i="1"/>
  <c r="B31" i="6" s="1"/>
  <c r="B32" i="6"/>
  <c r="F32" i="6" s="1"/>
  <c r="I32" i="6" s="1"/>
  <c r="B33" i="6"/>
  <c r="F33" i="6" s="1"/>
  <c r="I33" i="6" s="1"/>
  <c r="G34" i="1"/>
  <c r="B34" i="6" s="1"/>
  <c r="F34" i="6" s="1"/>
  <c r="G35" i="1"/>
  <c r="B35" i="6" s="1"/>
  <c r="F35" i="6" s="1"/>
  <c r="G36" i="1"/>
  <c r="G37" i="1"/>
  <c r="G38" i="1"/>
  <c r="B38" i="6" s="1"/>
  <c r="F38" i="6" s="1"/>
  <c r="G38" i="6" s="1"/>
  <c r="G39" i="1"/>
  <c r="B41" i="6" s="1"/>
  <c r="G40" i="1"/>
  <c r="B42" i="6" s="1"/>
  <c r="G41" i="1"/>
  <c r="G42" i="1"/>
  <c r="B44" i="6" s="1"/>
  <c r="G43" i="1"/>
  <c r="B45" i="6" s="1"/>
  <c r="G44" i="1"/>
  <c r="G45" i="1"/>
  <c r="B47" i="6" s="1"/>
  <c r="G46" i="1"/>
  <c r="B49" i="6" s="1"/>
  <c r="F49" i="6" s="1"/>
  <c r="G47" i="1"/>
  <c r="B50" i="6" s="1"/>
  <c r="F50" i="6" s="1"/>
  <c r="G48" i="1"/>
  <c r="B51" i="6" s="1"/>
  <c r="F51" i="6" s="1"/>
  <c r="G51" i="6" s="1"/>
  <c r="G49" i="1"/>
  <c r="B52" i="6" s="1"/>
  <c r="F52" i="6" s="1"/>
  <c r="G50" i="1"/>
  <c r="G51" i="1"/>
  <c r="B54" i="6" s="1"/>
  <c r="F54" i="6" s="1"/>
  <c r="G52" i="1"/>
  <c r="G53" i="1"/>
  <c r="B56" i="6" s="1"/>
  <c r="F56" i="6" s="1"/>
  <c r="G54" i="1"/>
  <c r="B57" i="6" s="1"/>
  <c r="F57" i="6" s="1"/>
  <c r="H57" i="6" s="1"/>
  <c r="G55" i="1"/>
  <c r="B58" i="6" s="1"/>
  <c r="F58" i="6" s="1"/>
  <c r="H58" i="6" s="1"/>
  <c r="G56" i="1"/>
  <c r="B59" i="6" s="1"/>
  <c r="F59" i="6" s="1"/>
  <c r="H59" i="6" s="1"/>
  <c r="G5" i="1"/>
  <c r="B4" i="6" s="1"/>
  <c r="G6" i="1"/>
  <c r="B5" i="6" s="1"/>
  <c r="G7" i="1"/>
  <c r="B6" i="6" s="1"/>
  <c r="G8" i="1"/>
  <c r="B7" i="6" s="1"/>
  <c r="G9" i="1"/>
  <c r="B8" i="6" s="1"/>
  <c r="F8" i="6" s="1"/>
  <c r="B53" i="6" l="1"/>
  <c r="F53" i="6" s="1"/>
  <c r="H53" i="6" s="1"/>
  <c r="B55" i="6"/>
  <c r="F55" i="6" s="1"/>
  <c r="H55" i="6" s="1"/>
  <c r="B46" i="6"/>
  <c r="B36" i="6"/>
  <c r="F36" i="6" s="1"/>
  <c r="L36" i="6" s="1"/>
  <c r="E10" i="3"/>
  <c r="E14" i="3"/>
  <c r="E16" i="3"/>
  <c r="B26" i="6"/>
  <c r="B43" i="6"/>
  <c r="B37" i="6"/>
  <c r="F37" i="6" s="1"/>
  <c r="K37" i="6" s="1"/>
  <c r="E8" i="3"/>
  <c r="G63" i="1"/>
  <c r="G62" i="1"/>
  <c r="G58" i="1"/>
  <c r="G59" i="1"/>
  <c r="G60" i="1"/>
  <c r="F14" i="5"/>
  <c r="E12" i="3" l="1"/>
  <c r="E20" i="3" s="1"/>
  <c r="E22" i="3" s="1"/>
  <c r="B48" i="6"/>
  <c r="B60" i="6"/>
  <c r="B39" i="6"/>
  <c r="B40" i="6" s="1"/>
  <c r="F47" i="6"/>
  <c r="F43" i="6"/>
  <c r="G43" i="6" s="1"/>
  <c r="F42" i="6"/>
  <c r="M42" i="6" s="1"/>
  <c r="F41" i="6"/>
  <c r="M37" i="6"/>
  <c r="F29" i="6"/>
  <c r="F20" i="6"/>
  <c r="G20" i="6" s="1"/>
  <c r="F19" i="6"/>
  <c r="F18" i="6"/>
  <c r="F17" i="6"/>
  <c r="F16" i="6"/>
  <c r="F15" i="6"/>
  <c r="F14" i="6"/>
  <c r="F13" i="6"/>
  <c r="G13" i="6" s="1"/>
  <c r="F12" i="6"/>
  <c r="G12" i="6" s="1"/>
  <c r="F11" i="6"/>
  <c r="F9" i="6"/>
  <c r="F10" i="6"/>
  <c r="C23" i="9" l="1"/>
  <c r="D23" i="9"/>
  <c r="B61" i="6"/>
  <c r="F61" i="6" s="1"/>
  <c r="G14" i="6"/>
  <c r="G19" i="6"/>
  <c r="M19" i="6" s="1"/>
  <c r="G18" i="6"/>
  <c r="M18" i="6" s="1"/>
  <c r="G15" i="6"/>
  <c r="M15" i="6" s="1"/>
  <c r="I47" i="6"/>
  <c r="M47" i="6" s="1"/>
  <c r="G16" i="6"/>
  <c r="M16" i="6" s="1"/>
  <c r="M10" i="6"/>
  <c r="F46" i="6" l="1"/>
  <c r="I46" i="6" s="1"/>
  <c r="I62" i="6" s="1"/>
  <c r="F44" i="6"/>
  <c r="F45" i="6"/>
  <c r="M33" i="6"/>
  <c r="F28" i="6"/>
  <c r="M45" i="6" l="1"/>
  <c r="F23" i="6" l="1"/>
  <c r="G23" i="6" s="1"/>
  <c r="C305" i="8" l="1"/>
  <c r="E62" i="6" l="1"/>
  <c r="M57" i="6" l="1"/>
  <c r="M56" i="6"/>
  <c r="M53" i="6"/>
  <c r="M52" i="6"/>
  <c r="M51" i="6"/>
  <c r="M41" i="6"/>
  <c r="M43" i="6"/>
  <c r="M17" i="6"/>
  <c r="M23" i="6" l="1"/>
  <c r="M54" i="6"/>
  <c r="M8" i="6"/>
  <c r="M55" i="6"/>
  <c r="M49" i="6"/>
  <c r="M28" i="6" l="1"/>
  <c r="G64" i="1" l="1"/>
  <c r="G61" i="1"/>
  <c r="C62" i="6" l="1"/>
  <c r="M14" i="6"/>
  <c r="M13" i="6"/>
  <c r="M12" i="6"/>
  <c r="F22" i="6" l="1"/>
  <c r="G22" i="6" s="1"/>
  <c r="M29" i="6"/>
  <c r="M20" i="6"/>
  <c r="M44" i="6" l="1"/>
  <c r="M22" i="6" l="1"/>
  <c r="M30" i="6"/>
  <c r="L62" i="6"/>
  <c r="E23" i="5" s="1"/>
  <c r="M11" i="6"/>
  <c r="M46" i="6"/>
  <c r="K62" i="6" l="1"/>
  <c r="E22" i="5" s="1"/>
  <c r="E25" i="5" s="1"/>
  <c r="M50" i="6"/>
  <c r="M35" i="6"/>
  <c r="G65" i="1" l="1"/>
  <c r="D63" i="6"/>
  <c r="F27" i="6"/>
  <c r="F21" i="6" l="1"/>
  <c r="F24" i="6"/>
  <c r="G24" i="6" s="1"/>
  <c r="G21" i="6" l="1"/>
  <c r="M21" i="6" s="1"/>
  <c r="M59" i="6"/>
  <c r="F25" i="6"/>
  <c r="G25" i="6" s="1"/>
  <c r="M27" i="6" l="1"/>
  <c r="M25" i="6"/>
  <c r="M24" i="6"/>
  <c r="M58" i="6" l="1"/>
  <c r="M34" i="6" l="1"/>
  <c r="M32" i="6"/>
  <c r="J62" i="6" l="1"/>
  <c r="E17" i="5" s="1"/>
  <c r="H62" i="6"/>
  <c r="E15" i="5" s="1"/>
  <c r="F31" i="6"/>
  <c r="M31" i="6" l="1"/>
  <c r="M38" i="6"/>
  <c r="M60" i="6"/>
  <c r="M36" i="6" l="1"/>
  <c r="C64" i="7" l="1"/>
  <c r="F7" i="6" l="1"/>
  <c r="F6" i="6" l="1"/>
  <c r="F62" i="6" s="1"/>
  <c r="B63" i="6"/>
  <c r="M7" i="6"/>
  <c r="M6" i="6" l="1"/>
  <c r="G9" i="6"/>
  <c r="G62" i="6" s="1"/>
  <c r="E14" i="5" s="1"/>
  <c r="M63" i="6" l="1"/>
  <c r="M9" i="6"/>
  <c r="M62" i="6" s="1"/>
  <c r="M64" i="6" l="1"/>
  <c r="E13" i="5"/>
  <c r="E18" i="5" l="1"/>
  <c r="E26" i="5" s="1"/>
</calcChain>
</file>

<file path=xl/sharedStrings.xml><?xml version="1.0" encoding="utf-8"?>
<sst xmlns="http://schemas.openxmlformats.org/spreadsheetml/2006/main" count="784" uniqueCount="362">
  <si>
    <t>Cuenta</t>
  </si>
  <si>
    <t>Moneda</t>
  </si>
  <si>
    <t>ACTIVO</t>
  </si>
  <si>
    <t>GS</t>
  </si>
  <si>
    <t>PASIVO</t>
  </si>
  <si>
    <t>RESULTADO DEL EJERCICIO</t>
  </si>
  <si>
    <t>PN</t>
  </si>
  <si>
    <t>Clasificacion</t>
  </si>
  <si>
    <t>Para los EEFF</t>
  </si>
  <si>
    <t>TOTAL</t>
  </si>
  <si>
    <t>Síndico</t>
  </si>
  <si>
    <t>Concepto</t>
  </si>
  <si>
    <t>Total</t>
  </si>
  <si>
    <t>Descripción</t>
  </si>
  <si>
    <t>Totales</t>
  </si>
  <si>
    <t>Presidente</t>
  </si>
  <si>
    <t>RESULTADOS</t>
  </si>
  <si>
    <t>CRÉDITOS</t>
  </si>
  <si>
    <t>Intereses</t>
  </si>
  <si>
    <t>INGRESOS</t>
  </si>
  <si>
    <t>Código Cuenta</t>
  </si>
  <si>
    <t>EGRESOS</t>
  </si>
  <si>
    <t>Moneda GS</t>
  </si>
  <si>
    <t>CONCEPTO</t>
  </si>
  <si>
    <t>Guillermo Céspedes</t>
  </si>
  <si>
    <t>INGRESO</t>
  </si>
  <si>
    <t>EGRESO</t>
  </si>
  <si>
    <t>Control</t>
  </si>
  <si>
    <t>HOJA DE TRABAJO</t>
  </si>
  <si>
    <t>CUENTAS</t>
  </si>
  <si>
    <t>BALANCE Y RESULTADOS</t>
  </si>
  <si>
    <t>ELIMINACIONES</t>
  </si>
  <si>
    <t>VARIACIÓN</t>
  </si>
  <si>
    <t>DEBITOS</t>
  </si>
  <si>
    <t>DEBITOS (CRÉDITOS)</t>
  </si>
  <si>
    <t>ESTADO DE FLUJO DE EFECTIVO</t>
  </si>
  <si>
    <t xml:space="preserve">   Viviana Trociuk                              Marcelo Prono</t>
  </si>
  <si>
    <t xml:space="preserve">   Viviana Trociuk                       Marcelo Prono</t>
  </si>
  <si>
    <t>(En Guaraníes)</t>
  </si>
  <si>
    <t>Contadora</t>
  </si>
  <si>
    <t>Vicepresidente</t>
  </si>
  <si>
    <t>Marcelo Prono</t>
  </si>
  <si>
    <t>Viviana Trociuk</t>
  </si>
  <si>
    <t xml:space="preserve">                 Síndico                                          Contadora</t>
  </si>
  <si>
    <t xml:space="preserve">        Presidente                                    Vicepresidente</t>
  </si>
  <si>
    <t xml:space="preserve">         Presidente                             Vicepresidente  </t>
  </si>
  <si>
    <t xml:space="preserve">                Síndico                                 Contadora </t>
  </si>
  <si>
    <t xml:space="preserve">     Síndico</t>
  </si>
  <si>
    <t>NI</t>
  </si>
  <si>
    <t>I</t>
  </si>
  <si>
    <t>***</t>
  </si>
  <si>
    <t>***  I  : Cuenta Imputable</t>
  </si>
  <si>
    <t>***  NI : Cuenta No Imputable</t>
  </si>
  <si>
    <t>Diferencia de Cambio</t>
  </si>
  <si>
    <t>TOTAL INGRESOS</t>
  </si>
  <si>
    <t>TOTAL EGRESOS</t>
  </si>
  <si>
    <t>Monto</t>
  </si>
  <si>
    <t>CORRESPONDIENTE AL 30/09/2020 PRESENTADO EN FORMA COMPARATIVA CON EL 30/09/2019</t>
  </si>
  <si>
    <t>FONDO MUTUO RF CASH PYG</t>
  </si>
  <si>
    <t>TOTAL ACTIVO BRUTO</t>
  </si>
  <si>
    <t>Rescates a Pagar</t>
  </si>
  <si>
    <t>TOTAL ACTIVO NETO</t>
  </si>
  <si>
    <t>CUOTAS PARTES EN CIRCULACION</t>
  </si>
  <si>
    <t>VALOR CUOTA PARTE AL CIERRE</t>
  </si>
  <si>
    <t>ESTADO DEL ACTIVO NETO</t>
  </si>
  <si>
    <t>Correspondiente al 30/09/2020 con cifras comparativa al 30/09/2019</t>
  </si>
  <si>
    <t>ESTADOS DE INGRESOS Y EGRESOS</t>
  </si>
  <si>
    <t>Comision por Administracion</t>
  </si>
  <si>
    <t>Causas de las Variaciones del Efectivo*</t>
  </si>
  <si>
    <t>Actividades Operativas</t>
  </si>
  <si>
    <t>Cambios en activos y pasivos operativos</t>
  </si>
  <si>
    <t>(Aumento) Disminución Deudores por operaciones</t>
  </si>
  <si>
    <t>(Aumento) Disminución intereses a cobrar</t>
  </si>
  <si>
    <t>Aumento (Disminución) en Acreedores por operaciones</t>
  </si>
  <si>
    <t>Aumento (Disminución) en Otros Pasivos</t>
  </si>
  <si>
    <t>Flujo neto de efectivo generado por actividades operativas</t>
  </si>
  <si>
    <t>Rescates</t>
  </si>
  <si>
    <t>Suscripciones</t>
  </si>
  <si>
    <t>Saldo final de efectivo</t>
  </si>
  <si>
    <t>*Se considera Efectivo, Bancos y Cartera de Inversiones</t>
  </si>
  <si>
    <t>ESTADO DE VARIACION DEL ACTIVO NETO</t>
  </si>
  <si>
    <t>Saldo al inicio del periodo</t>
  </si>
  <si>
    <t>APORTANTES</t>
  </si>
  <si>
    <t>TOTAL DEL ACTIVO NETO AL 30/09/2019</t>
  </si>
  <si>
    <t>Movimientos del Periodo</t>
  </si>
  <si>
    <t>Resultado del Periodo</t>
  </si>
  <si>
    <t>Saldo al final del Periodo</t>
  </si>
  <si>
    <t>NOTAS A LOS ESTADOS CONTABLES DE FONDO MUTUO RF CASH PYG AL 30/09/2020</t>
  </si>
  <si>
    <t>2.2) Entidad encargada de la custodia</t>
  </si>
  <si>
    <t>3.4) Reconocimiento de los Ingresos y de los gastos</t>
  </si>
  <si>
    <t>MONTO DEL PERIODO ACTUAL</t>
  </si>
  <si>
    <t>MONTO DEL PERIODO ANTERIOR</t>
  </si>
  <si>
    <t>Otros (Detallar)</t>
  </si>
  <si>
    <t xml:space="preserve">MES </t>
  </si>
  <si>
    <t>VALOR CUOTA</t>
  </si>
  <si>
    <t>PATRIMONIO NETO DEL FONDO</t>
  </si>
  <si>
    <t>N° DE PARTICIPES</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</si>
  <si>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</si>
  <si>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</si>
  <si>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</si>
  <si>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</si>
  <si>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</si>
  <si>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</si>
  <si>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</si>
  <si>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</si>
  <si>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</si>
  <si>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</si>
  <si>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</si>
  <si>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</si>
  <si>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</si>
  <si>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</si>
  <si>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</si>
  <si>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</si>
  <si>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</si>
  <si>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</si>
  <si>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</si>
  <si>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</si>
  <si>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</si>
  <si>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Pais</t>
  </si>
  <si>
    <t>Fecha de Compra</t>
  </si>
  <si>
    <t>Fecha de Vencimiento</t>
  </si>
  <si>
    <t>Valor de Compra</t>
  </si>
  <si>
    <t>Valor Contable</t>
  </si>
  <si>
    <t>Valor nominal</t>
  </si>
  <si>
    <t>Tasa de Interes</t>
  </si>
  <si>
    <t>% De las Inversiones con relacion al Activo del Fondo</t>
  </si>
  <si>
    <t>%De las Inversiones según Reglam. Interno</t>
  </si>
  <si>
    <t>% De las Inversiones por Grupo Economico</t>
  </si>
  <si>
    <t>4.3 ) Acreedores por Operaciones</t>
  </si>
  <si>
    <t>4.4 ) Comisiones a pagar a la Administradora</t>
  </si>
  <si>
    <t>Balance al 30/09/2020</t>
  </si>
  <si>
    <t>Fondo Mutuo RF CASH PYG</t>
  </si>
  <si>
    <t xml:space="preserve">No / F1 / 1 </t>
  </si>
  <si>
    <t xml:space="preserve">Moneda de Exposición </t>
  </si>
  <si>
    <t xml:space="preserve">Guaraníes / PYG </t>
  </si>
  <si>
    <t>Cuenta Contable</t>
  </si>
  <si>
    <t>Saldo</t>
  </si>
  <si>
    <t>Código</t>
  </si>
  <si>
    <t>. ACTIVO</t>
  </si>
  <si>
    <t>1000000000000000000</t>
  </si>
  <si>
    <t>.   Disponibilidades</t>
  </si>
  <si>
    <t>1001000000000000000</t>
  </si>
  <si>
    <t>.     Disponibilidades en guaranies</t>
  </si>
  <si>
    <t>1001001000000000000</t>
  </si>
  <si>
    <t>.       Bancos Cta. Cte.</t>
  </si>
  <si>
    <t>1001001001000000000</t>
  </si>
  <si>
    <t>.         Banco Regional Cta. Cte. N° 8167519</t>
  </si>
  <si>
    <t>1001001001000000001</t>
  </si>
  <si>
    <t>.   Inversiones</t>
  </si>
  <si>
    <t>1002000000000000000</t>
  </si>
  <si>
    <t>.     Inversiones en guaranies</t>
  </si>
  <si>
    <t>1002001000000000000</t>
  </si>
  <si>
    <t>.       Bonos Públicos</t>
  </si>
  <si>
    <t>1002001001000000000</t>
  </si>
  <si>
    <t>.         Botes (PYG01) 7,90 24/10/2028</t>
  </si>
  <si>
    <t>1002001001000000001</t>
  </si>
  <si>
    <t>.         Botes (PYG02) 7,90% 24/10/2028</t>
  </si>
  <si>
    <t>1002001001000000002</t>
  </si>
  <si>
    <t>.       Bonos Corporativos</t>
  </si>
  <si>
    <t>1002001002000000000</t>
  </si>
  <si>
    <t>.         Núcleo S.A.E. 9,00% 11/03/2024</t>
  </si>
  <si>
    <t>1002001002000000001</t>
  </si>
  <si>
    <t>.         Telecel S.A.E. 9,25% 30/12/2026</t>
  </si>
  <si>
    <t>1002001002000000002</t>
  </si>
  <si>
    <t>.       Certficado Depósito de Ahorro</t>
  </si>
  <si>
    <t>1002001007000000000</t>
  </si>
  <si>
    <t>.         Finexpar S.A.E.C.A. (PYG1) 8% 12/08/2022</t>
  </si>
  <si>
    <t>1002001007000000001</t>
  </si>
  <si>
    <t>.         Finexpar S.A.E.C.A. (PYG2) 8% 12/08/2022</t>
  </si>
  <si>
    <t>1002001007000000003</t>
  </si>
  <si>
    <t>.         Finexpar S.A.E.C.A. (PYG3) 8% 12/08/2022</t>
  </si>
  <si>
    <t>1002001007000000004</t>
  </si>
  <si>
    <t>.         Finexpar S.A.E.C.A. (PYG4) 8% 12/08/2022</t>
  </si>
  <si>
    <t>1002001007000000005</t>
  </si>
  <si>
    <t>.         Finexpar S.A.E.C.A. (PYG5) 8% 12/08/2022</t>
  </si>
  <si>
    <t>1002001007000000006</t>
  </si>
  <si>
    <t>.         Finexpar S.A.E.C.A. (PYG6) 8% 12/08/2022</t>
  </si>
  <si>
    <t>1002001007000000007</t>
  </si>
  <si>
    <t>.         Finexpar S.A.E.C.A. (PYG7) 8% 12/08/2022</t>
  </si>
  <si>
    <t>1002001007000000008</t>
  </si>
  <si>
    <t>.         Banco Nacional de Fomento (PYG02) 6,85% 29/08/2022</t>
  </si>
  <si>
    <t>1002001007000000009</t>
  </si>
  <si>
    <t>. PASIVO</t>
  </si>
  <si>
    <t>2000000000000000000</t>
  </si>
  <si>
    <t>.   Deudas</t>
  </si>
  <si>
    <t>2001000000000000000</t>
  </si>
  <si>
    <t>.     Otras Deudas</t>
  </si>
  <si>
    <t>2001002000000000000</t>
  </si>
  <si>
    <t>.       Fracciones no Integradas a Cancelar</t>
  </si>
  <si>
    <t>2001002000000000005</t>
  </si>
  <si>
    <t>.     Provisiones</t>
  </si>
  <si>
    <t>2001005000000000000</t>
  </si>
  <si>
    <t>.       Provisión Honorarios de Administración Sociedad Gerente (Clase A)</t>
  </si>
  <si>
    <t>2001005000000000003</t>
  </si>
  <si>
    <t>.       Provisión Honorarios Sociedad Gerente IVA (Clase A)</t>
  </si>
  <si>
    <t>2001005000000000004</t>
  </si>
  <si>
    <t>. PATRIMONIO NETO</t>
  </si>
  <si>
    <t>3000000000000000000</t>
  </si>
  <si>
    <t>.   Capital</t>
  </si>
  <si>
    <t>3001000000000000000</t>
  </si>
  <si>
    <t>.     Suscripciones</t>
  </si>
  <si>
    <t>3001000000000000001</t>
  </si>
  <si>
    <t>.     Rescates</t>
  </si>
  <si>
    <t>3001000000000000002</t>
  </si>
  <si>
    <t>. RESULTADOS</t>
  </si>
  <si>
    <t>4000000000000000000</t>
  </si>
  <si>
    <t>.   Egresos</t>
  </si>
  <si>
    <t>4001000000000000000</t>
  </si>
  <si>
    <t>.     Egresos en guaranies</t>
  </si>
  <si>
    <t>4001001000000000000</t>
  </si>
  <si>
    <t>.       Costo Certificado Depósito de Ahorro</t>
  </si>
  <si>
    <t>4001001000000000007</t>
  </si>
  <si>
    <t>.     Egresos Varios</t>
  </si>
  <si>
    <t>4001002000000000000</t>
  </si>
  <si>
    <t>.       Honorarios de Administración</t>
  </si>
  <si>
    <t>4001002001000000000</t>
  </si>
  <si>
    <t>.         Honorarios Administración Sociedad Gerente Clase A</t>
  </si>
  <si>
    <t>4001002001000000001</t>
  </si>
  <si>
    <t>.         Honorarios Administración Sociedad Gerente IVA Clase A</t>
  </si>
  <si>
    <t>4001002001000000002</t>
  </si>
  <si>
    <t>.   Ingresos</t>
  </si>
  <si>
    <t>4002000000000000000</t>
  </si>
  <si>
    <t>.     Ingresos en Guaranies</t>
  </si>
  <si>
    <t>4002001000000000000</t>
  </si>
  <si>
    <t>.       Ventas Certificado Depósito de Ahorro</t>
  </si>
  <si>
    <t>4002001000000000007</t>
  </si>
  <si>
    <t>.     Rentas</t>
  </si>
  <si>
    <t>4002001001000000000</t>
  </si>
  <si>
    <t>.       Renta Bonos Corporativo</t>
  </si>
  <si>
    <t>4002001001000000002</t>
  </si>
  <si>
    <t>.     Intereses</t>
  </si>
  <si>
    <t>4002001002000000000</t>
  </si>
  <si>
    <t>.       Intereses Aperturas Colocadoras</t>
  </si>
  <si>
    <t>4002001002000000003</t>
  </si>
  <si>
    <t>.     Resultado por Tenencia</t>
  </si>
  <si>
    <t>4002001004000000000</t>
  </si>
  <si>
    <t>.       Resultado por Tenencia Bonos Públicos</t>
  </si>
  <si>
    <t>4002001004000000002</t>
  </si>
  <si>
    <t>.       Resultado por Tenencia Bonos Corporativos</t>
  </si>
  <si>
    <t>4002001004000000003</t>
  </si>
  <si>
    <t>.       Resultado por Tenencia Certificado Depósito de Ahorro</t>
  </si>
  <si>
    <t>4002001004000000008</t>
  </si>
  <si>
    <t xml:space="preserve">Total Deudor </t>
  </si>
  <si>
    <t xml:space="preserve">Total Acreedor </t>
  </si>
  <si>
    <t>Disponibles (Nota 4.1)</t>
  </si>
  <si>
    <t>Inversiones (Nota 4.2)</t>
  </si>
  <si>
    <r>
      <rPr>
        <sz val="12"/>
        <color theme="1"/>
        <rFont val="Times New Roman"/>
        <family val="1"/>
      </rPr>
      <t xml:space="preserve">Inversiones </t>
    </r>
    <r>
      <rPr>
        <b/>
        <sz val="12"/>
        <color theme="1"/>
        <rFont val="Times New Roman"/>
        <family val="1"/>
      </rPr>
      <t>(Nota 4.2)</t>
    </r>
  </si>
  <si>
    <r>
      <rPr>
        <sz val="12"/>
        <color theme="1"/>
        <rFont val="Times New Roman"/>
        <family val="1"/>
      </rPr>
      <t>Disponibles</t>
    </r>
    <r>
      <rPr>
        <b/>
        <sz val="12"/>
        <color theme="1"/>
        <rFont val="Times New Roman"/>
        <family val="1"/>
      </rPr>
      <t xml:space="preserve"> (Nota 4.1)</t>
    </r>
  </si>
  <si>
    <t>Acreedores por Operaciones (Nota 4.3)</t>
  </si>
  <si>
    <r>
      <rPr>
        <sz val="12"/>
        <color theme="1"/>
        <rFont val="Times New Roman"/>
        <family val="1"/>
      </rPr>
      <t>Acreedores por Operaciones</t>
    </r>
    <r>
      <rPr>
        <b/>
        <sz val="12"/>
        <color theme="1"/>
        <rFont val="Times New Roman"/>
        <family val="1"/>
      </rPr>
      <t xml:space="preserve"> (Nota 4.3)</t>
    </r>
  </si>
  <si>
    <r>
      <rPr>
        <sz val="12"/>
        <color theme="1"/>
        <rFont val="Times New Roman"/>
        <family val="1"/>
      </rPr>
      <t>Comisiones a pagar a la Administradora</t>
    </r>
    <r>
      <rPr>
        <b/>
        <sz val="12"/>
        <color theme="1"/>
        <rFont val="Times New Roman"/>
        <family val="1"/>
      </rPr>
      <t xml:space="preserve"> (Nota 4.4)</t>
    </r>
  </si>
  <si>
    <t>Comisiones a pagar a la Administradora (Nota 4.4)</t>
  </si>
  <si>
    <r>
      <t xml:space="preserve">Resultados por Tenencia de Inversiones </t>
    </r>
    <r>
      <rPr>
        <b/>
        <sz val="12"/>
        <color theme="1"/>
        <rFont val="Times New Roman"/>
        <family val="1"/>
      </rPr>
      <t>(Nota 4.5)</t>
    </r>
  </si>
  <si>
    <r>
      <t xml:space="preserve">Otros Ingresos </t>
    </r>
    <r>
      <rPr>
        <b/>
        <sz val="12"/>
        <color theme="1"/>
        <rFont val="Times New Roman"/>
        <family val="1"/>
      </rPr>
      <t>(Nota 4.6)</t>
    </r>
  </si>
  <si>
    <r>
      <t xml:space="preserve">Otros Egresos </t>
    </r>
    <r>
      <rPr>
        <b/>
        <sz val="12"/>
        <color theme="1"/>
        <rFont val="Times New Roman"/>
        <family val="1"/>
      </rPr>
      <t>(Nota 4.7)</t>
    </r>
  </si>
  <si>
    <t>Otros Ingresos (Nota 4.6)</t>
  </si>
  <si>
    <t>Resultados por Tenencia de Inversiones (Nota 4.5)</t>
  </si>
  <si>
    <t>Otros Egresos (Nota 4.7)</t>
  </si>
  <si>
    <t>Las 4 notas que se acompañan forman parte integrante de los Estados Financieros</t>
  </si>
  <si>
    <t>Las 4 notas que se acompañan forman parte integrante de los Estados Contables</t>
  </si>
  <si>
    <t>ACTIVIDADES OPERATIVAS</t>
  </si>
  <si>
    <t>ACTIVIDADES DE FINANCIACION</t>
  </si>
  <si>
    <t>RESCATES</t>
  </si>
  <si>
    <t>SUSCRIPCIONES</t>
  </si>
  <si>
    <t>TOTAL  ACTIVO</t>
  </si>
  <si>
    <t>TOTAL PASIVO Y PN</t>
  </si>
  <si>
    <t>Check</t>
  </si>
  <si>
    <t>Resultado del Ejercicio</t>
  </si>
  <si>
    <t>De conformidad con la Ley de Fondos,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</si>
  <si>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Diversificación de las inversiones respecto al activo total del Fondo Mutuo (Tipo de instrumento):</t>
  </si>
  <si>
    <t>a) Títulos emitidos por el Tesoro Público o garantizados por el mismo, cuya emisión haya sido registrada en el Registro de Valores que lleva la CNV;</t>
  </si>
  <si>
    <t>b) Títulos emitidos por el Banco Central del Paraguay;</t>
  </si>
  <si>
    <t>c) Títulos a plazo de instituciones habilitadas por el Banco Central del Paraguay y que cuenten con calificación de riesgo BBB o superior;</t>
  </si>
  <si>
    <t>d) Títulos emitidos por las Gobernaciones, Municipalidades y otros organismos y entidades del Estado, cuya emisión haya sido registrada en el Registro de Valores que lleva la CNV;</t>
  </si>
  <si>
    <t>e) Letras o cédulas hipotecarias establecidas en la Ley General de Bancos, Financieras y Otras Entidades de Crédito, cuya emisión haya sido registrado en el Registro de Valores que lleva la CNV;</t>
  </si>
  <si>
    <t>f) Bonos, títulos de deuda o títulos emitidos en desarrollo de titularizaciones, cuya emisión haya sido registrada en el Registro de Valores que lleva la CNV, y que cuenten con calificación de riesgo BBB o superior;,</t>
  </si>
  <si>
    <t>g) Operaciones de compra con compromiso de venta con los valores comprendidos en este artículo, con contraparte de sujetos supervisados por la Comisión Nacional de Valores u otras autoridades administrativas de control, y negociados a través de las Casas de Bolsa. El plazo máximo de estas operaciones será de 365 días.</t>
  </si>
  <si>
    <t>h) Cuotas partes de fondos mutuos o de inversión.</t>
  </si>
  <si>
    <t>Mínimo</t>
  </si>
  <si>
    <t>Máximo</t>
  </si>
  <si>
    <t>Hasta 100%</t>
  </si>
  <si>
    <t>Hasta 50%</t>
  </si>
  <si>
    <t>Hasta 75%</t>
  </si>
  <si>
    <t>Hasta 30%</t>
  </si>
  <si>
    <t>El Fondo realizará sus inversiones en el mercado local. El nivel de riesgo esperado de las inversiones que efectuará el Fondo Mutuo es moderado; (i) podrá invertir en instrumentos de deuda emitidos en moneda local,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</si>
  <si>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r>
      <rPr>
        <b/>
        <sz val="11"/>
        <color theme="1"/>
        <rFont val="Times New Roman"/>
        <family val="1"/>
      </rPr>
      <t>Diversificación de las inversiones por emisor y grupo empresarial:</t>
    </r>
    <r>
      <rPr>
        <sz val="11"/>
        <color theme="1"/>
        <rFont val="Times New Roman"/>
        <family val="1"/>
      </rPr>
      <t xml:space="preserve">
Los límites de diversificación por emisor y grupo empresarial son:
</t>
    </r>
    <r>
      <rPr>
        <b/>
        <sz val="11"/>
        <color theme="1"/>
        <rFont val="Times New Roman"/>
        <family val="1"/>
      </rPr>
      <t xml:space="preserve">i. Límite máximo de inversión por emisor: </t>
    </r>
    <r>
      <rPr>
        <sz val="11"/>
        <color theme="1"/>
        <rFont val="Times New Roman"/>
        <family val="1"/>
      </rPr>
      <t xml:space="preserve">10% de los activos del Fondo y del total de patrimonio neto de la entidad emisora; y
</t>
    </r>
    <r>
      <rPr>
        <b/>
        <sz val="11"/>
        <color theme="1"/>
        <rFont val="Times New Roman"/>
        <family val="1"/>
      </rPr>
      <t xml:space="preserve">ii. Límite máximo de inversión por emisor y su grupo empresarial: </t>
    </r>
    <r>
      <rPr>
        <sz val="11"/>
        <color theme="1"/>
        <rFont val="Times New Roman"/>
        <family val="1"/>
      </rPr>
      <t>25% de los activos del Fondo.</t>
    </r>
  </si>
  <si>
    <t>Quedan exceptuados de los límites de diversificación, los títulos emitidos por los Tesoro Nacionales, Banco Central y otras Entidades Estatales.</t>
  </si>
  <si>
    <t>Fondo Mutuo invertirá 100% de sus activos en títulos valores negociables de renta fija, públicos o privados, en promedio de corto y mediano plazo, emitidos en el mercado local.</t>
  </si>
  <si>
    <r>
      <t>Se entiende que</t>
    </r>
    <r>
      <rPr>
        <b/>
        <sz val="11"/>
        <color theme="1"/>
        <rFont val="Times New Roman"/>
        <family val="1"/>
      </rPr>
      <t xml:space="preserve"> “valores negociables de renta fija”</t>
    </r>
    <r>
      <rPr>
        <sz val="11"/>
        <color theme="1"/>
        <rFont val="Times New Roman"/>
        <family val="1"/>
      </rPr>
      <t xml:space="preserve"> se refiere a aquellos títulos representativos de deuda que otorgan a quien los posee, el derecho de recibir un interés predeterminado de acuerdo a una variable específica, durante un plazo preestablecido.
Las inversiones del Fondo se harán y mantendrán, exclusivamente, en la moneda local: Guaraníes.</t>
    </r>
  </si>
  <si>
    <t>En línea con lo anterior, la contabilidad del Fondo será en Guaraníes.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</si>
  <si>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Regional Administradora de Fondos Patrimoniales de Inversión S.A., con domicilio en Papa Juan XXIII esq. Cecilio Da Silva, Asunción-Paraguay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Comisión Nacional de Valores.</t>
  </si>
  <si>
    <r>
      <rPr>
        <b/>
        <sz val="11"/>
        <color theme="1"/>
        <rFont val="Times New Roman"/>
        <family val="1"/>
      </rPr>
      <t>Regional Casa de Bolsa S.A.:</t>
    </r>
    <r>
      <rPr>
        <sz val="11"/>
        <color theme="1"/>
        <rFont val="Times New Roman"/>
        <family val="1"/>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</si>
  <si>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t>3.5) Tipo de Cambio utilizado para convertir a moneda nacional los saldos en moneda extranjera</t>
  </si>
  <si>
    <t>Comisiones por Administracion Regional AFPISA</t>
  </si>
  <si>
    <t>Banco Regional Cta. Cte. N° 8167519</t>
  </si>
  <si>
    <t>. Provisión Honorarios de Administración Sociedad Gerente (Clase A)</t>
  </si>
  <si>
    <t>. Provisión Honorarios Sociedad Gerente IVA (Clase A)</t>
  </si>
  <si>
    <t>4.5 ) Resultados por Tenencia de Inversiones</t>
  </si>
  <si>
    <t xml:space="preserve">4.6 ) Otros Ingresos </t>
  </si>
  <si>
    <t>4.7 ) Otros Egresos</t>
  </si>
  <si>
    <t>Certificados de Depósito de Ahorros</t>
  </si>
  <si>
    <t>Finexpar S.A.E.C.A.</t>
  </si>
  <si>
    <t>Financiero</t>
  </si>
  <si>
    <t>Paraguay</t>
  </si>
  <si>
    <t>03/09/2020</t>
  </si>
  <si>
    <t>Guaraníes</t>
  </si>
  <si>
    <t>Bonos Públicos</t>
  </si>
  <si>
    <t xml:space="preserve">Ministerio de Hacienda </t>
  </si>
  <si>
    <t>Público</t>
  </si>
  <si>
    <t>18/09/2020</t>
  </si>
  <si>
    <t>Bonos Corporativos</t>
  </si>
  <si>
    <t xml:space="preserve">Núcleo S.A.E. </t>
  </si>
  <si>
    <t>Telecomunicaciones</t>
  </si>
  <si>
    <t>Banco Nacional de Fomento</t>
  </si>
  <si>
    <t>21/09/2020</t>
  </si>
  <si>
    <t>Telecel S.A.E.</t>
  </si>
  <si>
    <t>25/09/2020</t>
  </si>
  <si>
    <t>7.,90%</t>
  </si>
  <si>
    <t>Correspondientes al 30/09/2020 presentado en forma comparativa con el 30/09/2019</t>
  </si>
  <si>
    <t>Correspondiente al 30/09/2020 presentado en forma comparativa con el  30/09/2019</t>
  </si>
  <si>
    <t>TOTAL DEL ACTIVO NETO 
AL 30/09/2020</t>
  </si>
  <si>
    <t>1.2) Autorización de Funcionamiento</t>
  </si>
  <si>
    <t>El fondo se encuentra inscripto en los registros de la Comisión Nacional de Valores según Resolución N° 22 E/20.- de fecha 6 de agosto de 2020 con certificado de registro N° 62_07082020 de fecha 07 de agosto de 2020.</t>
  </si>
  <si>
    <t>El Fondo Mutuo fue creado, con el objeto de invertir exclusivamente en instrumentos de renta fija los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</si>
  <si>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1.3) Políticas de Inversión y Diversificación de las Inversiones</t>
  </si>
  <si>
    <t>Políticas de Inversión</t>
  </si>
  <si>
    <t>Diversificación de las Inversiones</t>
  </si>
  <si>
    <t>El Fondo realiza sus operaciones de acuerdo a los límites expuestos en la siguiente tabla que se establecen sobre el Activo Neto del Fondo:</t>
  </si>
  <si>
    <t>NOTA 1. INFORMACIÓN BÁSICA DEL FONDO</t>
  </si>
  <si>
    <t>NOTA 2. INFORMACION SOBRA LA ADMINISTRADORA</t>
  </si>
  <si>
    <t>NOTA 3. CRITERIOS CONTABLES APLICADOS</t>
  </si>
  <si>
    <r>
      <rPr>
        <b/>
        <sz val="11"/>
        <rFont val="Times New Roman"/>
        <family val="1"/>
      </rPr>
      <t xml:space="preserve">a. Títulos de deudas: </t>
    </r>
    <r>
      <rPr>
        <sz val="11"/>
        <rFont val="Times New Roman"/>
        <family val="1"/>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</si>
  <si>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t>NOTA 4. COMPOSICION DE CUENTAS</t>
  </si>
  <si>
    <t>3.1) Bases de Preparación de los Estados Contables</t>
  </si>
  <si>
    <t>3.2) Periodo</t>
  </si>
  <si>
    <t>Según el índice de precios al consumidor (IPC) publicado por el Banco Central del Paraguay, la inflación al 31 de diciembre de 2019, 30 de setiembre de 2019 y 30 de setiembre de 2020 fueron de 2,8%, 1,6% y 0,5% respectivamente.</t>
  </si>
  <si>
    <t>Shirley Vichini</t>
  </si>
  <si>
    <t xml:space="preserve">         Guillermo Céspedes                        Shirley Vichini</t>
  </si>
  <si>
    <t xml:space="preserve">     Guillermo Céspedes                 Shirley Vichini</t>
  </si>
  <si>
    <t xml:space="preserve">El FONDO MUTUO RF CASH PYG es un fondo mutuo de inversión en Instrumentos de Renta Fija, administrado por Regional Administradora de Fondos Patrimoniales de Inversión S.A. </t>
  </si>
  <si>
    <r>
      <rPr>
        <b/>
        <sz val="11"/>
        <color theme="1"/>
        <rFont val="Times New Roman"/>
        <family val="1"/>
      </rPr>
      <t>Banco Central del Paraguay.:</t>
    </r>
    <r>
      <rPr>
        <sz val="11"/>
        <color theme="1"/>
        <rFont val="Times New Roman"/>
        <family val="1"/>
      </rPr>
      <t xml:space="preserve">  Regido por la Ley N° 489/95  Orgánica del Banco Central del Paraguay y la Ley 6.104/2018 que modifica y amplia la Ley 489/95</t>
    </r>
  </si>
  <si>
    <t>3.6) Gastos Operacionales y Comisión de la Sociedad Administradora</t>
  </si>
  <si>
    <t>3.7) Información estadística</t>
  </si>
  <si>
    <t>El rubro disponibilidades está compuesto por saldos en cuentas bancarias e instrumentos de alta liquidez de contratos pactados de disponibilidad inmediata. A continuación se detalla la composición:</t>
  </si>
  <si>
    <t xml:space="preserve">A continuación se expone la informacion respecto a los instrumentos adquiridos al 30 de setiembre 2020
</t>
  </si>
  <si>
    <t>A continuación se detalla la composición</t>
  </si>
  <si>
    <t>2.1) Razón social de la Administradora</t>
  </si>
  <si>
    <r>
      <rPr>
        <b/>
        <sz val="11"/>
        <color theme="1"/>
        <rFont val="Times New Roman"/>
        <family val="1"/>
      </rPr>
      <t>Bolsa de Valores y Productos de Asunción S.A.:</t>
    </r>
    <r>
      <rPr>
        <sz val="11"/>
        <color theme="1"/>
        <rFont val="Times New Roman"/>
        <family val="1"/>
      </rPr>
      <t xml:space="preserve"> Fue Constituida por decreto del poder Ejecutivo N° 38.088 de fecha 20 de marzo de 1987, inscripta en el registro publico de comercio en el Año 1978</t>
    </r>
  </si>
  <si>
    <r>
      <rPr>
        <b/>
        <sz val="11"/>
        <color theme="1"/>
        <rFont val="Times New Roman"/>
        <family val="1"/>
      </rPr>
      <t>Títulos Físicos (de ser adquiridos):</t>
    </r>
    <r>
      <rPr>
        <sz val="11"/>
        <color theme="1"/>
        <rFont val="Times New Roman"/>
        <family val="1"/>
      </rPr>
      <t xml:space="preserve"> Serán Custodiados en la bóveda de Regional Casa de Bolsa S.A., de acuerdo a los procedimientos de seguridad y control de la mencionada entidad.</t>
    </r>
  </si>
  <si>
    <r>
      <rPr>
        <b/>
        <sz val="11"/>
        <color theme="1"/>
        <rFont val="Times New Roman"/>
        <family val="1"/>
      </rPr>
      <t>Títulos Desmaterializados (de ser adquiridos):</t>
    </r>
    <r>
      <rPr>
        <sz val="11"/>
        <color theme="1"/>
        <rFont val="Times New Roman"/>
        <family val="1"/>
      </rPr>
      <t xml:space="preserve"> Serán Custodiados por la Bolsa de Valores y Productos  de Asunción S.A. (BVPASA) bajo la cuenta corriente creada en dicha entidad y en el Banco Central del Paraguay para los bonos soberanos, que es la depositaria electrónica de Valores de la Republica del Paraguay.</t>
    </r>
  </si>
  <si>
    <t>Los Estados Financieros se expresan en guaraníes y han sido preparados siguiendo los criterios de las normas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</si>
  <si>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Los estados financieros corresponden al periodo comprendido desde la fecha de inscripción en la Comisión Nacional de Valores, el 07 de Agosto del 2020  al 30 de Setiembre del 2020,</t>
  </si>
  <si>
    <t>3.3) Valorización de Inversiones</t>
  </si>
  <si>
    <r>
      <rPr>
        <b/>
        <sz val="11"/>
        <rFont val="Times New Roman"/>
        <family val="1"/>
      </rPr>
      <t xml:space="preserve">b. Operaciones de Reporto: </t>
    </r>
    <r>
      <rPr>
        <sz val="11"/>
        <rFont val="Times New Roman"/>
        <family val="1"/>
      </rPr>
      <t>Las operaciones de reporto son registradas a su costo de adquisición mas las primas por diferencia de precios devengadas a cobrar. Las primas generadas por estas operaciones son registradas en resultados conforme se devengan</t>
    </r>
  </si>
  <si>
    <r>
      <rPr>
        <b/>
        <sz val="11"/>
        <color theme="1"/>
        <rFont val="Times New Roman"/>
        <family val="1"/>
      </rPr>
      <t xml:space="preserve">a. Ingresos : </t>
    </r>
    <r>
      <rPr>
        <sz val="11"/>
        <color theme="1"/>
        <rFont val="Times New Roman"/>
        <family val="1"/>
      </rPr>
      <t>Los Intereses sobre títulos y otros valores, así como las primas por diferencia de precios  generados durante el ejercicio son registrados como conforme se devengan.</t>
    </r>
  </si>
  <si>
    <r>
      <t xml:space="preserve">b. Egresos: </t>
    </r>
    <r>
      <rPr>
        <sz val="11"/>
        <color theme="1"/>
        <rFont val="Times New Roman"/>
        <family val="1"/>
      </rPr>
      <t>Los gastos se reconocen en el estado de resultado de acuerdo al criterio de lo devengado, cuando ha surgido un decremento en los beneficios económicos futuros, relacionados con una disminución  en los activos o un incremento en los pasivos</t>
    </r>
  </si>
  <si>
    <t>Durante el ejercicio no se han registrados transacciones en moneda diferente  a la moneda del fondo. Así mismo, al 30 de setiembre del 2020 no existen saldos de activos y pasivos en moneda extranjera.</t>
  </si>
  <si>
    <t>1.1) Naturaleza Jurídica y Características del Fondo</t>
  </si>
  <si>
    <t>Comisión por Administracion</t>
  </si>
  <si>
    <t>Comisión por Corretaje</t>
  </si>
  <si>
    <t>Actividades de Financiación</t>
  </si>
  <si>
    <t>Flujo neto de efectivo generado por (utilizado en) las actividades  de financiación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</si>
</sst>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 _€_-;\-* #,##0.00\ _€_-;_-* &quot;-&quot;??\ _€_-;_-@_-"/>
    <numFmt numFmtId="164" formatCode="_ * #,##0_ ;_ * \-#,##0_ ;_ * &quot;-&quot;_ ;_ @_ "/>
    <numFmt numFmtId="165" formatCode="_ * #,##0.00_ ;_ * \-#,##0.00_ ;_ * &quot;-&quot;??_ ;_ @_ "/>
    <numFmt numFmtId="166" formatCode="_-* #,##0\ _€_-;\-* #,##0\ _€_-;_-* &quot;-&quot;??\ _€_-;_-@_-"/>
    <numFmt numFmtId="167" formatCode="_(* #,##0_);_(* \(#,##0\);_(* &quot;-&quot;_);_(@_)"/>
    <numFmt numFmtId="168" formatCode="General_)"/>
    <numFmt numFmtId="169" formatCode="_(* #,##0.00_);_(* \(#,##0.00\);_(* &quot;-&quot;_);_(@_)"/>
    <numFmt numFmtId="170" formatCode="_(* #,##0.00_);_(* \(#,##0.00\);_(* &quot;-&quot;??_);_(@_)"/>
    <numFmt numFmtId="171" formatCode="#,##0_ ;[Red]\-#,##0\ "/>
    <numFmt numFmtId="172" formatCode="#,##0_ ;\-#,##0\ "/>
    <numFmt numFmtId="173" formatCode="0_ ;[Red]\-0\ "/>
    <numFmt numFmtId="174" formatCode="_ &quot;Gs&quot;\ * #,##0_ ;_ &quot;Gs&quot;\ * \-#,##0_ ;_ &quot;Gs&quot;\ * &quot;-&quot;_ ;_ @_ "/>
    <numFmt numFmtId="175" formatCode="_-* #,##0.00\ &quot;Pts&quot;_-;\-* #,##0.00\ &quot;Pts&quot;_-;_-* &quot;-&quot;??\ &quot;Pts&quot;_-;_-@_-"/>
    <numFmt numFmtId="176" formatCode="_(* #,##0_);_(* \(#,##0\);_(* \-??_);_(@_)"/>
    <numFmt numFmtId="177" formatCode="dd/mm/yyyy;@"/>
    <numFmt numFmtId="178" formatCode="0_ ;\-0\ "/>
    <numFmt numFmtId="179" formatCode="_-* #,##0_-;\-* #,##0_-;_-* &quot;-&quot;??_-;_-@_-"/>
    <numFmt numFmtId="180" formatCode="_-* #,##0.000000\ _€_-;\-* #,##0.000000\ _€_-;_-* &quot;-&quot;??\ _€_-;_-@_-"/>
    <numFmt numFmtId="181" formatCode="#,##0.000000_ ;\-#,##0.000000\ "/>
  </numFmts>
  <fonts count="6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8"/>
      <color theme="1"/>
      <name val="Calibri"/>
      <family val="2"/>
      <scheme val="minor"/>
    </font>
    <font>
      <sz val="11"/>
      <color rgb="FF000000"/>
      <name val="Calibri"/>
      <family val="2"/>
      <scheme val="minor"/>
    </font>
    <font>
      <sz val="11"/>
      <color rgb="FF000000"/>
      <name val="Times New Roman"/>
      <family val="1"/>
    </font>
    <font>
      <sz val="12"/>
      <color theme="1"/>
      <name val="Times New Roman"/>
      <family val="1"/>
    </font>
    <font>
      <b/>
      <sz val="12"/>
      <color theme="1"/>
      <name val="Times New Roman"/>
      <family val="1"/>
    </font>
    <font>
      <sz val="12"/>
      <name val="Courier"/>
      <family val="3"/>
    </font>
    <font>
      <b/>
      <sz val="12"/>
      <name val="Times New Roman"/>
      <family val="1"/>
    </font>
    <font>
      <b/>
      <sz val="12"/>
      <color rgb="FF0000FF"/>
      <name val="Times New Roman"/>
      <family val="1"/>
    </font>
    <font>
      <b/>
      <u/>
      <sz val="12"/>
      <color rgb="FF0000FF"/>
      <name val="Times New Roman"/>
      <family val="1"/>
    </font>
    <font>
      <b/>
      <u/>
      <sz val="12"/>
      <color theme="1"/>
      <name val="Times New Roman"/>
      <family val="1"/>
    </font>
    <font>
      <sz val="10"/>
      <name val="Arial"/>
      <family val="2"/>
    </font>
    <font>
      <sz val="10"/>
      <name val="Nimbus Sans L"/>
    </font>
    <font>
      <sz val="12"/>
      <color rgb="FFFF0000"/>
      <name val="Times New Roman"/>
      <family val="1"/>
    </font>
    <font>
      <sz val="12"/>
      <color theme="0"/>
      <name val="Times New Roman"/>
      <family val="1"/>
    </font>
    <font>
      <b/>
      <sz val="11"/>
      <name val="Times New Roman"/>
      <family val="1"/>
    </font>
    <font>
      <sz val="11"/>
      <name val="Times New Roman"/>
      <family val="1"/>
    </font>
    <font>
      <b/>
      <sz val="11"/>
      <color theme="1"/>
      <name val="Times New Roman"/>
      <family val="1"/>
    </font>
    <font>
      <sz val="11"/>
      <color rgb="FF0000FF"/>
      <name val="Times New Roman"/>
      <family val="1"/>
    </font>
    <font>
      <sz val="11"/>
      <color theme="1"/>
      <name val="Times New Roman"/>
      <family val="1"/>
    </font>
    <font>
      <b/>
      <sz val="11"/>
      <color rgb="FF000000"/>
      <name val="Times New Roman"/>
      <family val="1"/>
    </font>
    <font>
      <sz val="8"/>
      <color rgb="FFFF0000"/>
      <name val="Calibri"/>
      <family val="2"/>
      <scheme val="minor"/>
    </font>
    <font>
      <u/>
      <sz val="12"/>
      <color theme="1"/>
      <name val="Times New Roman"/>
      <family val="1"/>
    </font>
    <font>
      <sz val="8"/>
      <color indexed="8"/>
      <name val="Arial"/>
      <family val="2"/>
    </font>
    <font>
      <b/>
      <sz val="10"/>
      <name val="Arial"/>
      <family val="2"/>
    </font>
    <font>
      <sz val="8"/>
      <name val="Arial"/>
      <family val="2"/>
    </font>
    <font>
      <b/>
      <sz val="8"/>
      <name val="Arial"/>
      <family val="2"/>
    </font>
    <font>
      <sz val="9"/>
      <name val="Arial"/>
      <family val="2"/>
    </font>
    <font>
      <sz val="12"/>
      <name val="Times New Roman"/>
      <family val="1"/>
    </font>
    <font>
      <sz val="10"/>
      <color theme="1"/>
      <name val="Arial"/>
      <family val="2"/>
    </font>
    <font>
      <b/>
      <sz val="10"/>
      <color theme="1"/>
      <name val="Arial"/>
      <family val="2"/>
    </font>
    <font>
      <b/>
      <sz val="12"/>
      <color theme="1"/>
      <name val="Arial"/>
      <family val="2"/>
    </font>
    <font>
      <sz val="9"/>
      <color theme="1"/>
      <name val="Arial"/>
      <family val="2"/>
    </font>
    <font>
      <b/>
      <sz val="9"/>
      <color theme="1"/>
      <name val="Arial"/>
      <family val="2"/>
    </font>
    <font>
      <i/>
      <sz val="8"/>
      <color theme="1"/>
      <name val="Arial"/>
      <family val="2"/>
    </font>
    <font>
      <b/>
      <sz val="12"/>
      <color theme="0"/>
      <name val="Times New Roman"/>
      <family val="1"/>
    </font>
    <font>
      <b/>
      <sz val="8"/>
      <color theme="1"/>
      <name val="Calibri"/>
      <family val="2"/>
      <scheme val="minor"/>
    </font>
    <font>
      <sz val="10"/>
      <color indexed="8"/>
      <name val="Courier New"/>
      <family val="1"/>
    </font>
    <font>
      <sz val="10"/>
      <name val="Arial"/>
      <family val="2"/>
    </font>
    <font>
      <sz val="8"/>
      <color indexed="8"/>
      <name val="Courier New"/>
      <family val="1"/>
    </font>
    <font>
      <b/>
      <u/>
      <sz val="9"/>
      <color indexed="8"/>
      <name val="Times New Roman"/>
      <family val="1"/>
    </font>
    <font>
      <b/>
      <sz val="10"/>
      <color indexed="8"/>
      <name val="Courier New"/>
      <family val="3"/>
    </font>
    <font>
      <b/>
      <sz val="10"/>
      <color theme="0"/>
      <name val="Times New Roman"/>
      <family val="1"/>
    </font>
    <font>
      <b/>
      <sz val="11"/>
      <color theme="0"/>
      <name val="Times New Roman"/>
      <family val="1"/>
    </font>
    <font>
      <b/>
      <sz val="10"/>
      <color rgb="FF000000"/>
      <name val="Arial"/>
      <family val="2"/>
    </font>
    <font>
      <b/>
      <sz val="10"/>
      <color rgb="FFFFFFFF"/>
      <name val="Arial"/>
      <family val="2"/>
    </font>
    <font>
      <u/>
      <sz val="8"/>
      <name val="Arial"/>
      <family val="2"/>
    </font>
    <font>
      <b/>
      <sz val="8"/>
      <color rgb="FFFF0000"/>
      <name val="Arial"/>
      <family val="2"/>
    </font>
    <font>
      <b/>
      <sz val="8"/>
      <color theme="0"/>
      <name val="Arial"/>
      <family val="2"/>
    </font>
    <font>
      <b/>
      <sz val="8"/>
      <color indexed="8"/>
      <name val="Arial"/>
      <family val="2"/>
    </font>
    <font>
      <sz val="8"/>
      <color theme="0"/>
      <name val="Arial"/>
      <family val="2"/>
    </font>
    <font>
      <sz val="11"/>
      <color rgb="FFFF0000"/>
      <name val="Times New Roman"/>
      <family val="1"/>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3366"/>
        <bgColor indexed="64"/>
      </patternFill>
    </fill>
    <fill>
      <patternFill patternType="solid">
        <fgColor theme="4" tint="0.79998168889431442"/>
        <bgColor indexed="64"/>
      </patternFill>
    </fill>
    <fill>
      <patternFill patternType="solid">
        <fgColor rgb="FF002060"/>
        <bgColor indexed="64"/>
      </patternFill>
    </fill>
    <fill>
      <patternFill patternType="solid">
        <fgColor rgb="FFD3D3D3"/>
        <bgColor indexed="64"/>
      </patternFill>
    </fill>
    <fill>
      <patternFill patternType="solid">
        <fgColor rgb="FFA9A9A9"/>
        <bgColor indexed="64"/>
      </patternFill>
    </fill>
    <fill>
      <patternFill patternType="solid">
        <fgColor rgb="FF80808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9">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xf numFmtId="168" fontId="23" fillId="0" borderId="0"/>
    <xf numFmtId="167" fontId="1" fillId="0" borderId="0" applyFont="0" applyFill="0" applyBorder="0" applyAlignment="0" applyProtection="0"/>
    <xf numFmtId="0" fontId="28" fillId="0" borderId="0"/>
    <xf numFmtId="0" fontId="28" fillId="0" borderId="0"/>
    <xf numFmtId="0" fontId="29" fillId="0" borderId="0"/>
    <xf numFmtId="0" fontId="28" fillId="0" borderId="0"/>
    <xf numFmtId="170" fontId="1" fillId="0" borderId="0" applyFont="0" applyFill="0" applyBorder="0" applyAlignment="0" applyProtection="0"/>
    <xf numFmtId="164" fontId="1" fillId="0" borderId="0" applyFont="0" applyFill="0" applyBorder="0" applyAlignment="0" applyProtection="0"/>
    <xf numFmtId="175" fontId="28" fillId="0" borderId="0" applyFont="0" applyFill="0" applyBorder="0" applyAlignment="0" applyProtection="0"/>
    <xf numFmtId="179" fontId="1" fillId="0" borderId="0" applyFont="0" applyFill="0" applyBorder="0" applyAlignment="0" applyProtection="0"/>
    <xf numFmtId="0" fontId="55"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79">
    <xf numFmtId="0" fontId="0" fillId="0" borderId="0" xfId="0"/>
    <xf numFmtId="0" fontId="18" fillId="0" borderId="0" xfId="0" applyFont="1"/>
    <xf numFmtId="0" fontId="21" fillId="0" borderId="0" xfId="0" applyFont="1"/>
    <xf numFmtId="0" fontId="21" fillId="0" borderId="0" xfId="0" applyFont="1" applyAlignment="1">
      <alignment wrapText="1"/>
    </xf>
    <xf numFmtId="0" fontId="22" fillId="0" borderId="0" xfId="0" applyFont="1" applyAlignment="1">
      <alignment horizontal="right"/>
    </xf>
    <xf numFmtId="0" fontId="21" fillId="0" borderId="0" xfId="0" applyFont="1" applyBorder="1"/>
    <xf numFmtId="166" fontId="21" fillId="0" borderId="0" xfId="1" applyNumberFormat="1" applyFont="1"/>
    <xf numFmtId="166" fontId="21" fillId="0" borderId="0" xfId="0" applyNumberFormat="1" applyFont="1"/>
    <xf numFmtId="0" fontId="22" fillId="0" borderId="0" xfId="0" applyFont="1" applyAlignment="1">
      <alignment horizontal="center" wrapText="1"/>
    </xf>
    <xf numFmtId="0" fontId="21" fillId="0" borderId="0" xfId="0" applyFont="1" applyBorder="1" applyAlignment="1">
      <alignment horizontal="left" vertical="center"/>
    </xf>
    <xf numFmtId="0" fontId="22" fillId="0" borderId="0" xfId="0" applyFont="1" applyBorder="1" applyAlignment="1">
      <alignment horizontal="center"/>
    </xf>
    <xf numFmtId="0" fontId="25" fillId="0" borderId="16" xfId="0" applyFont="1" applyFill="1" applyBorder="1"/>
    <xf numFmtId="167" fontId="21" fillId="0" borderId="0" xfId="0" applyNumberFormat="1" applyFont="1" applyBorder="1"/>
    <xf numFmtId="0" fontId="26" fillId="0" borderId="16" xfId="0" applyFont="1" applyFill="1" applyBorder="1"/>
    <xf numFmtId="167" fontId="21" fillId="0" borderId="0" xfId="0" applyNumberFormat="1" applyFont="1"/>
    <xf numFmtId="167" fontId="22" fillId="0" borderId="0" xfId="0" applyNumberFormat="1" applyFont="1" applyBorder="1"/>
    <xf numFmtId="0" fontId="21" fillId="0" borderId="0" xfId="0" applyFont="1" applyAlignment="1"/>
    <xf numFmtId="0" fontId="21" fillId="0" borderId="0" xfId="0" applyFont="1" applyBorder="1" applyAlignment="1"/>
    <xf numFmtId="0" fontId="21" fillId="0" borderId="0" xfId="0" applyFont="1" applyAlignment="1">
      <alignment vertical="center"/>
    </xf>
    <xf numFmtId="0" fontId="21" fillId="0" borderId="0" xfId="0" applyFont="1" applyBorder="1" applyAlignment="1">
      <alignment wrapText="1"/>
    </xf>
    <xf numFmtId="167" fontId="21" fillId="0" borderId="0" xfId="0" applyNumberFormat="1" applyFont="1" applyAlignment="1">
      <alignment vertical="center"/>
    </xf>
    <xf numFmtId="0" fontId="30" fillId="0" borderId="16" xfId="0" quotePrefix="1" applyFont="1" applyFill="1" applyBorder="1"/>
    <xf numFmtId="43" fontId="21" fillId="0" borderId="0" xfId="1" applyFont="1"/>
    <xf numFmtId="0" fontId="21" fillId="0" borderId="0" xfId="0" applyFont="1" applyBorder="1" applyAlignment="1">
      <alignment vertical="center" wrapText="1"/>
    </xf>
    <xf numFmtId="0" fontId="22" fillId="0" borderId="0" xfId="0" applyFont="1" applyBorder="1" applyAlignment="1">
      <alignment vertical="center" wrapText="1"/>
    </xf>
    <xf numFmtId="169" fontId="21" fillId="0" borderId="0" xfId="0" applyNumberFormat="1" applyFont="1" applyAlignment="1">
      <alignment vertical="center"/>
    </xf>
    <xf numFmtId="0" fontId="31" fillId="0" borderId="0" xfId="0" applyFont="1" applyAlignment="1">
      <alignment vertical="center"/>
    </xf>
    <xf numFmtId="167" fontId="31" fillId="0" borderId="0" xfId="0" applyNumberFormat="1" applyFont="1" applyAlignment="1">
      <alignment vertical="center"/>
    </xf>
    <xf numFmtId="0" fontId="31" fillId="0" borderId="0" xfId="0" applyFont="1"/>
    <xf numFmtId="166" fontId="18" fillId="0" borderId="0" xfId="0" applyNumberFormat="1" applyFont="1"/>
    <xf numFmtId="0" fontId="33" fillId="0" borderId="0" xfId="49" applyFont="1"/>
    <xf numFmtId="0" fontId="33" fillId="0" borderId="0" xfId="46" applyFont="1"/>
    <xf numFmtId="0" fontId="21" fillId="0" borderId="0" xfId="0" applyFont="1" applyFill="1" applyAlignment="1">
      <alignment horizontal="center" wrapText="1"/>
    </xf>
    <xf numFmtId="43" fontId="21" fillId="0" borderId="0" xfId="0" applyNumberFormat="1" applyFont="1"/>
    <xf numFmtId="166" fontId="21" fillId="0" borderId="0" xfId="1" applyNumberFormat="1" applyFont="1" applyBorder="1"/>
    <xf numFmtId="0" fontId="22" fillId="0" borderId="0" xfId="0" applyFont="1" applyFill="1" applyAlignment="1">
      <alignment horizontal="center" wrapText="1"/>
    </xf>
    <xf numFmtId="0" fontId="21" fillId="0" borderId="0" xfId="0" applyFont="1" applyFill="1"/>
    <xf numFmtId="0" fontId="21"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30" fillId="0" borderId="0" xfId="0" applyFont="1"/>
    <xf numFmtId="0" fontId="38" fillId="0" borderId="0" xfId="0" applyFont="1"/>
    <xf numFmtId="167" fontId="22" fillId="0" borderId="0" xfId="45" applyFont="1" applyBorder="1" applyAlignment="1">
      <alignment vertical="center"/>
    </xf>
    <xf numFmtId="0" fontId="22" fillId="0" borderId="0" xfId="0" applyFont="1" applyFill="1" applyBorder="1"/>
    <xf numFmtId="0" fontId="39" fillId="0" borderId="0" xfId="0" applyFont="1" applyFill="1" applyBorder="1"/>
    <xf numFmtId="49" fontId="21" fillId="0" borderId="0" xfId="0" applyNumberFormat="1" applyFont="1" applyFill="1" applyBorder="1"/>
    <xf numFmtId="49" fontId="21" fillId="0" borderId="0" xfId="0" quotePrefix="1" applyNumberFormat="1" applyFont="1" applyFill="1" applyBorder="1"/>
    <xf numFmtId="0" fontId="21" fillId="0" borderId="0" xfId="0" applyFont="1" applyFill="1" applyBorder="1"/>
    <xf numFmtId="0" fontId="0" fillId="0" borderId="0" xfId="0"/>
    <xf numFmtId="172" fontId="21" fillId="0" borderId="0" xfId="0" applyNumberFormat="1" applyFont="1"/>
    <xf numFmtId="0" fontId="36" fillId="0" borderId="0" xfId="0" applyFont="1"/>
    <xf numFmtId="0" fontId="36" fillId="0" borderId="0" xfId="0" applyFont="1" applyAlignment="1">
      <alignment horizontal="left"/>
    </xf>
    <xf numFmtId="0" fontId="36" fillId="0" borderId="21" xfId="0" applyFont="1" applyBorder="1"/>
    <xf numFmtId="0" fontId="36" fillId="0" borderId="17" xfId="0" applyFont="1" applyBorder="1"/>
    <xf numFmtId="0" fontId="36" fillId="0" borderId="18" xfId="0" applyFont="1" applyBorder="1"/>
    <xf numFmtId="0" fontId="36" fillId="0" borderId="15" xfId="0" applyFont="1" applyBorder="1"/>
    <xf numFmtId="0" fontId="36" fillId="0" borderId="19" xfId="0" applyFont="1" applyBorder="1"/>
    <xf numFmtId="3" fontId="0" fillId="0" borderId="0" xfId="0" applyNumberFormat="1"/>
    <xf numFmtId="3" fontId="21" fillId="0" borderId="0" xfId="0" applyNumberFormat="1" applyFont="1"/>
    <xf numFmtId="0" fontId="0" fillId="0" borderId="0" xfId="0" applyBorder="1"/>
    <xf numFmtId="3" fontId="43" fillId="0" borderId="10" xfId="0" applyNumberFormat="1" applyFont="1" applyFill="1" applyBorder="1"/>
    <xf numFmtId="174" fontId="43" fillId="0" borderId="10" xfId="0" applyNumberFormat="1" applyFont="1" applyBorder="1" applyAlignment="1">
      <alignment horizontal="center" vertical="center" wrapText="1"/>
    </xf>
    <xf numFmtId="0" fontId="43" fillId="0" borderId="0" xfId="0" applyFont="1" applyBorder="1"/>
    <xf numFmtId="0" fontId="43" fillId="0" borderId="0" xfId="0" applyFont="1"/>
    <xf numFmtId="3" fontId="42" fillId="0" borderId="10" xfId="0" applyNumberFormat="1" applyFont="1" applyFill="1" applyBorder="1"/>
    <xf numFmtId="174" fontId="42" fillId="0" borderId="10" xfId="0" applyNumberFormat="1" applyFont="1" applyFill="1" applyBorder="1"/>
    <xf numFmtId="174" fontId="43" fillId="0" borderId="10" xfId="0" applyNumberFormat="1" applyFont="1" applyFill="1" applyBorder="1" applyAlignment="1">
      <alignment horizontal="center" vertical="center" wrapText="1"/>
    </xf>
    <xf numFmtId="0" fontId="42" fillId="0" borderId="0" xfId="0" applyFont="1" applyFill="1" applyBorder="1"/>
    <xf numFmtId="0" fontId="42" fillId="0" borderId="0" xfId="0" applyFont="1" applyFill="1"/>
    <xf numFmtId="0" fontId="42" fillId="0" borderId="10" xfId="0" applyFont="1" applyFill="1" applyBorder="1"/>
    <xf numFmtId="3" fontId="42" fillId="0" borderId="0" xfId="0" applyNumberFormat="1" applyFont="1" applyFill="1" applyBorder="1"/>
    <xf numFmtId="3" fontId="43" fillId="34" borderId="10" xfId="0" applyNumberFormat="1" applyFont="1" applyFill="1" applyBorder="1"/>
    <xf numFmtId="167" fontId="0" fillId="0" borderId="0" xfId="0" applyNumberFormat="1"/>
    <xf numFmtId="3" fontId="0" fillId="0" borderId="0" xfId="0" applyNumberFormat="1" applyBorder="1"/>
    <xf numFmtId="0" fontId="0" fillId="0" borderId="0" xfId="0" applyFill="1"/>
    <xf numFmtId="176" fontId="44" fillId="0" borderId="0" xfId="1" applyNumberFormat="1" applyFont="1"/>
    <xf numFmtId="176" fontId="44" fillId="0" borderId="0" xfId="0" applyNumberFormat="1" applyFont="1"/>
    <xf numFmtId="3" fontId="42" fillId="0" borderId="0" xfId="0" applyNumberFormat="1" applyFont="1" applyFill="1"/>
    <xf numFmtId="172" fontId="45" fillId="0" borderId="0" xfId="0" applyNumberFormat="1" applyFont="1" applyAlignment="1">
      <alignment vertical="center"/>
    </xf>
    <xf numFmtId="3" fontId="42" fillId="0" borderId="13" xfId="0" applyNumberFormat="1" applyFont="1" applyFill="1" applyBorder="1"/>
    <xf numFmtId="0" fontId="0" fillId="0" borderId="22" xfId="0" applyBorder="1"/>
    <xf numFmtId="3" fontId="0" fillId="0" borderId="22" xfId="0" applyNumberFormat="1" applyBorder="1"/>
    <xf numFmtId="3" fontId="42" fillId="0" borderId="22" xfId="0" applyNumberFormat="1" applyFont="1" applyFill="1" applyBorder="1"/>
    <xf numFmtId="0" fontId="36" fillId="0" borderId="16" xfId="0" applyFont="1" applyBorder="1"/>
    <xf numFmtId="0" fontId="33" fillId="0" borderId="16" xfId="46" applyFont="1" applyBorder="1"/>
    <xf numFmtId="0" fontId="33" fillId="0" borderId="16" xfId="49" applyFont="1" applyBorder="1"/>
    <xf numFmtId="0" fontId="36" fillId="0" borderId="24" xfId="0" applyFont="1" applyBorder="1"/>
    <xf numFmtId="0" fontId="36" fillId="0" borderId="16" xfId="0" applyFont="1" applyBorder="1" applyAlignment="1">
      <alignment horizontal="left"/>
    </xf>
    <xf numFmtId="0" fontId="36" fillId="0" borderId="17" xfId="0" applyFont="1" applyBorder="1" applyAlignment="1">
      <alignment horizontal="left"/>
    </xf>
    <xf numFmtId="0" fontId="33" fillId="0" borderId="15" xfId="49" applyFont="1" applyBorder="1"/>
    <xf numFmtId="0" fontId="22" fillId="0" borderId="0" xfId="0" applyFont="1" applyAlignment="1">
      <alignment horizontal="center"/>
    </xf>
    <xf numFmtId="0" fontId="32" fillId="0" borderId="0" xfId="49" quotePrefix="1" applyFont="1" applyFill="1" applyAlignment="1">
      <alignment horizontal="center"/>
    </xf>
    <xf numFmtId="0" fontId="33" fillId="0" borderId="0" xfId="49" quotePrefix="1" applyFont="1" applyFill="1" applyAlignment="1">
      <alignment horizontal="center"/>
    </xf>
    <xf numFmtId="0" fontId="32" fillId="0" borderId="0" xfId="49" quotePrefix="1" applyFont="1" applyFill="1" applyAlignment="1">
      <alignment horizontal="right"/>
    </xf>
    <xf numFmtId="0" fontId="33" fillId="0" borderId="0" xfId="49" quotePrefix="1" applyFont="1" applyFill="1" applyAlignment="1">
      <alignment horizontal="right"/>
    </xf>
    <xf numFmtId="0" fontId="22" fillId="0" borderId="0" xfId="0" applyFont="1" applyAlignment="1">
      <alignment horizontal="left"/>
    </xf>
    <xf numFmtId="0" fontId="34" fillId="0" borderId="0" xfId="0" applyFont="1" applyAlignment="1">
      <alignment horizontal="center"/>
    </xf>
    <xf numFmtId="0" fontId="32" fillId="0" borderId="0" xfId="49" quotePrefix="1" applyFont="1" applyFill="1" applyAlignment="1"/>
    <xf numFmtId="0" fontId="49" fillId="0" borderId="0" xfId="0" applyFont="1"/>
    <xf numFmtId="0" fontId="49" fillId="0" borderId="0" xfId="0" applyFont="1" applyAlignment="1">
      <alignment horizontal="left"/>
    </xf>
    <xf numFmtId="0" fontId="49" fillId="0" borderId="0" xfId="0" applyFont="1" applyAlignment="1">
      <alignment horizontal="center"/>
    </xf>
    <xf numFmtId="0" fontId="50" fillId="34" borderId="10" xfId="0" applyFont="1" applyFill="1" applyBorder="1" applyAlignment="1">
      <alignment horizontal="center"/>
    </xf>
    <xf numFmtId="171" fontId="49" fillId="0" borderId="10" xfId="1" applyNumberFormat="1" applyFont="1" applyFill="1" applyBorder="1" applyAlignment="1">
      <alignment wrapText="1"/>
    </xf>
    <xf numFmtId="171" fontId="49" fillId="0" borderId="0" xfId="0" applyNumberFormat="1" applyFont="1"/>
    <xf numFmtId="0" fontId="49" fillId="0" borderId="10" xfId="0" applyFont="1" applyFill="1" applyBorder="1"/>
    <xf numFmtId="0" fontId="49" fillId="0" borderId="10" xfId="0" applyFont="1" applyFill="1" applyBorder="1" applyAlignment="1">
      <alignment horizontal="center" wrapText="1"/>
    </xf>
    <xf numFmtId="0" fontId="49" fillId="0" borderId="0" xfId="0" applyFont="1" applyFill="1"/>
    <xf numFmtId="0" fontId="51" fillId="37" borderId="13" xfId="0" applyFont="1" applyFill="1" applyBorder="1"/>
    <xf numFmtId="0" fontId="51" fillId="37" borderId="14" xfId="0" applyFont="1" applyFill="1" applyBorder="1"/>
    <xf numFmtId="0" fontId="33" fillId="0" borderId="0" xfId="49" quotePrefix="1" applyFont="1" applyFill="1" applyAlignment="1">
      <alignment horizontal="center"/>
    </xf>
    <xf numFmtId="0" fontId="32" fillId="0" borderId="0" xfId="49" quotePrefix="1" applyFont="1" applyFill="1" applyAlignment="1">
      <alignment horizontal="center"/>
    </xf>
    <xf numFmtId="0" fontId="22" fillId="0" borderId="0" xfId="0" applyFont="1" applyAlignment="1">
      <alignment horizontal="center"/>
    </xf>
    <xf numFmtId="177" fontId="52" fillId="38" borderId="25" xfId="0" applyNumberFormat="1" applyFont="1" applyFill="1" applyBorder="1" applyAlignment="1">
      <alignment horizontal="center" vertical="center" wrapText="1"/>
    </xf>
    <xf numFmtId="0" fontId="22" fillId="0" borderId="27" xfId="0" applyFont="1" applyFill="1" applyBorder="1" applyAlignment="1">
      <alignment vertical="center" wrapText="1"/>
    </xf>
    <xf numFmtId="172" fontId="21" fillId="0" borderId="0" xfId="0" applyNumberFormat="1" applyFont="1" applyFill="1" applyAlignment="1">
      <alignment vertical="center"/>
    </xf>
    <xf numFmtId="0" fontId="33" fillId="0" borderId="26" xfId="49" applyFont="1" applyBorder="1"/>
    <xf numFmtId="0" fontId="21" fillId="0" borderId="0" xfId="0" applyFont="1" applyAlignment="1">
      <alignment horizontal="center"/>
    </xf>
    <xf numFmtId="0" fontId="53" fillId="0" borderId="0" xfId="0" applyFont="1" applyAlignment="1">
      <alignment horizontal="center"/>
    </xf>
    <xf numFmtId="0" fontId="18" fillId="0" borderId="0" xfId="0" applyFont="1" applyAlignment="1">
      <alignment horizontal="center"/>
    </xf>
    <xf numFmtId="0" fontId="49" fillId="0" borderId="0" xfId="0" applyNumberFormat="1" applyFont="1" applyFill="1" applyBorder="1" applyAlignment="1">
      <alignment horizontal="left" wrapText="1"/>
    </xf>
    <xf numFmtId="3" fontId="21" fillId="0" borderId="0" xfId="0" applyNumberFormat="1" applyFont="1" applyBorder="1"/>
    <xf numFmtId="0" fontId="49" fillId="39" borderId="10" xfId="0" applyFont="1" applyFill="1" applyBorder="1"/>
    <xf numFmtId="0" fontId="49" fillId="39" borderId="10" xfId="0" applyFont="1" applyFill="1" applyBorder="1" applyAlignment="1">
      <alignment horizontal="center" wrapText="1"/>
    </xf>
    <xf numFmtId="171" fontId="49" fillId="39" borderId="10" xfId="1" applyNumberFormat="1" applyFont="1" applyFill="1" applyBorder="1" applyAlignment="1">
      <alignment wrapText="1"/>
    </xf>
    <xf numFmtId="164" fontId="0" fillId="0" borderId="0" xfId="51" applyFont="1" applyBorder="1"/>
    <xf numFmtId="0" fontId="22" fillId="0" borderId="0" xfId="0" applyFont="1"/>
    <xf numFmtId="0" fontId="36" fillId="0" borderId="0" xfId="0" applyFont="1" applyAlignment="1">
      <alignment horizontal="left" vertical="center" wrapText="1"/>
    </xf>
    <xf numFmtId="0" fontId="34" fillId="0" borderId="0" xfId="0" applyFont="1"/>
    <xf numFmtId="0" fontId="34" fillId="0" borderId="0" xfId="0" applyFont="1" applyAlignment="1">
      <alignment vertical="center"/>
    </xf>
    <xf numFmtId="0" fontId="32" fillId="0" borderId="0" xfId="49" quotePrefix="1" applyFont="1" applyAlignment="1">
      <alignment horizontal="center"/>
    </xf>
    <xf numFmtId="0" fontId="32" fillId="0" borderId="0" xfId="49" quotePrefix="1" applyFont="1"/>
    <xf numFmtId="0" fontId="33" fillId="0" borderId="0" xfId="49" quotePrefix="1" applyFont="1" applyAlignment="1">
      <alignment horizontal="center"/>
    </xf>
    <xf numFmtId="0" fontId="33" fillId="0" borderId="0" xfId="49" quotePrefix="1" applyFont="1"/>
    <xf numFmtId="0" fontId="32" fillId="0" borderId="16" xfId="49" applyFont="1" applyBorder="1"/>
    <xf numFmtId="0" fontId="32" fillId="0" borderId="0" xfId="49" applyFont="1"/>
    <xf numFmtId="0" fontId="24" fillId="0" borderId="0" xfId="49" applyFont="1"/>
    <xf numFmtId="0" fontId="33" fillId="0" borderId="0" xfId="49" applyFont="1" applyAlignment="1">
      <alignment horizontal="center" vertical="center"/>
    </xf>
    <xf numFmtId="0" fontId="35" fillId="0" borderId="16" xfId="0" applyFont="1" applyBorder="1"/>
    <xf numFmtId="172" fontId="33" fillId="0" borderId="26" xfId="45" applyNumberFormat="1" applyFont="1" applyBorder="1"/>
    <xf numFmtId="167" fontId="33" fillId="0" borderId="0" xfId="49" applyNumberFormat="1" applyFont="1"/>
    <xf numFmtId="0" fontId="37" fillId="0" borderId="0" xfId="0" applyFont="1" applyAlignment="1">
      <alignment horizontal="left" vertical="center" wrapText="1"/>
    </xf>
    <xf numFmtId="167" fontId="37" fillId="0" borderId="0" xfId="45" applyFont="1" applyAlignment="1">
      <alignment vertical="center"/>
    </xf>
    <xf numFmtId="0" fontId="32" fillId="0" borderId="0" xfId="49" quotePrefix="1" applyFont="1" applyAlignment="1">
      <alignment horizontal="left"/>
    </xf>
    <xf numFmtId="0" fontId="33" fillId="0" borderId="0" xfId="49" quotePrefix="1" applyFont="1" applyAlignment="1">
      <alignment horizontal="left"/>
    </xf>
    <xf numFmtId="0" fontId="33" fillId="0" borderId="18" xfId="49" applyFont="1" applyBorder="1"/>
    <xf numFmtId="0" fontId="55" fillId="0" borderId="0" xfId="54"/>
    <xf numFmtId="0" fontId="55" fillId="0" borderId="0" xfId="54" applyFill="1"/>
    <xf numFmtId="173" fontId="49" fillId="0" borderId="0" xfId="0" applyNumberFormat="1" applyFont="1" applyFill="1" applyBorder="1" applyAlignment="1">
      <alignment horizontal="left" wrapText="1"/>
    </xf>
    <xf numFmtId="172" fontId="21" fillId="0" borderId="0" xfId="0" applyNumberFormat="1" applyFont="1" applyAlignment="1">
      <alignment vertical="center"/>
    </xf>
    <xf numFmtId="177" fontId="33" fillId="0" borderId="0" xfId="49" applyNumberFormat="1" applyFont="1"/>
    <xf numFmtId="177" fontId="33" fillId="0" borderId="0" xfId="46" applyNumberFormat="1" applyFont="1"/>
    <xf numFmtId="177" fontId="32" fillId="0" borderId="0" xfId="49" quotePrefix="1" applyNumberFormat="1" applyFont="1" applyAlignment="1">
      <alignment horizontal="left"/>
    </xf>
    <xf numFmtId="177" fontId="33" fillId="0" borderId="0" xfId="49" quotePrefix="1" applyNumberFormat="1" applyFont="1" applyAlignment="1">
      <alignment horizontal="left"/>
    </xf>
    <xf numFmtId="177" fontId="33" fillId="0" borderId="15" xfId="49" applyNumberFormat="1" applyFont="1" applyBorder="1"/>
    <xf numFmtId="164" fontId="21" fillId="0" borderId="0" xfId="51" applyFont="1" applyFill="1" applyAlignment="1">
      <alignment vertical="center"/>
    </xf>
    <xf numFmtId="3" fontId="33" fillId="0" borderId="0" xfId="46" applyNumberFormat="1" applyFont="1"/>
    <xf numFmtId="0" fontId="36" fillId="0" borderId="16" xfId="0" applyFont="1" applyBorder="1"/>
    <xf numFmtId="0" fontId="33" fillId="0" borderId="16" xfId="49" applyFont="1" applyBorder="1"/>
    <xf numFmtId="0" fontId="33" fillId="0" borderId="0" xfId="49" applyFont="1"/>
    <xf numFmtId="3" fontId="42" fillId="0" borderId="10" xfId="0" applyNumberFormat="1" applyFont="1" applyFill="1" applyBorder="1"/>
    <xf numFmtId="0" fontId="42" fillId="0" borderId="0" xfId="0" applyFont="1" applyFill="1" applyBorder="1"/>
    <xf numFmtId="0" fontId="42" fillId="0" borderId="0" xfId="0" applyFont="1" applyFill="1"/>
    <xf numFmtId="0" fontId="42" fillId="0" borderId="10" xfId="0" applyFont="1" applyFill="1" applyBorder="1"/>
    <xf numFmtId="3" fontId="42" fillId="0" borderId="0" xfId="0" applyNumberFormat="1" applyFont="1" applyFill="1" applyBorder="1"/>
    <xf numFmtId="0" fontId="60" fillId="40" borderId="25" xfId="0" applyFont="1" applyFill="1" applyBorder="1" applyAlignment="1">
      <alignment horizontal="center" vertical="center" wrapText="1"/>
    </xf>
    <xf numFmtId="0" fontId="33" fillId="0" borderId="45" xfId="49" applyFont="1" applyBorder="1"/>
    <xf numFmtId="0" fontId="33" fillId="0" borderId="43" xfId="49" applyFont="1" applyBorder="1"/>
    <xf numFmtId="0" fontId="33" fillId="0" borderId="44" xfId="49" applyFont="1" applyBorder="1"/>
    <xf numFmtId="177" fontId="60" fillId="40" borderId="30" xfId="49" applyNumberFormat="1" applyFont="1" applyFill="1" applyBorder="1" applyAlignment="1">
      <alignment horizontal="center" vertical="center" wrapText="1"/>
    </xf>
    <xf numFmtId="0" fontId="60" fillId="40" borderId="30" xfId="0" applyFont="1" applyFill="1" applyBorder="1" applyAlignment="1">
      <alignment horizontal="center" vertical="center"/>
    </xf>
    <xf numFmtId="0" fontId="34" fillId="0" borderId="25" xfId="0" applyFont="1" applyBorder="1"/>
    <xf numFmtId="172" fontId="34" fillId="0" borderId="25" xfId="45" applyNumberFormat="1" applyFont="1" applyBorder="1"/>
    <xf numFmtId="0" fontId="21" fillId="0" borderId="0" xfId="0" applyFont="1" applyBorder="1" applyAlignment="1">
      <alignment horizontal="left" vertical="center" wrapText="1"/>
    </xf>
    <xf numFmtId="0" fontId="22" fillId="0" borderId="0" xfId="0" applyFont="1" applyBorder="1" applyAlignment="1">
      <alignment vertical="center" wrapText="1"/>
    </xf>
    <xf numFmtId="0" fontId="52" fillId="38" borderId="38" xfId="0" applyFont="1" applyFill="1" applyBorder="1" applyAlignment="1">
      <alignment horizontal="center" vertical="center"/>
    </xf>
    <xf numFmtId="171" fontId="21" fillId="0" borderId="0" xfId="1" applyNumberFormat="1" applyFont="1" applyBorder="1"/>
    <xf numFmtId="171" fontId="22" fillId="0" borderId="0" xfId="1" applyNumberFormat="1" applyFont="1" applyBorder="1"/>
    <xf numFmtId="0" fontId="21" fillId="0" borderId="0" xfId="0" applyFont="1" applyBorder="1" applyAlignment="1">
      <alignment horizontal="left" indent="1"/>
    </xf>
    <xf numFmtId="171" fontId="21" fillId="0" borderId="0" xfId="0" applyNumberFormat="1" applyFont="1" applyBorder="1"/>
    <xf numFmtId="0" fontId="22" fillId="0" borderId="42" xfId="0" applyFont="1" applyBorder="1" applyAlignment="1">
      <alignment horizontal="left" indent="1"/>
    </xf>
    <xf numFmtId="0" fontId="21" fillId="0" borderId="41" xfId="0" applyFont="1" applyBorder="1"/>
    <xf numFmtId="171" fontId="21" fillId="0" borderId="36" xfId="1" applyNumberFormat="1" applyFont="1" applyBorder="1"/>
    <xf numFmtId="0" fontId="22" fillId="0" borderId="33" xfId="0" applyFont="1" applyBorder="1" applyAlignment="1">
      <alignment horizontal="left" indent="1"/>
    </xf>
    <xf numFmtId="171" fontId="22" fillId="0" borderId="32" xfId="1" applyNumberFormat="1" applyFont="1" applyBorder="1"/>
    <xf numFmtId="0" fontId="21" fillId="0" borderId="33" xfId="0" applyFont="1" applyBorder="1" applyAlignment="1">
      <alignment horizontal="left" indent="1"/>
    </xf>
    <xf numFmtId="171" fontId="21" fillId="0" borderId="32" xfId="1" applyNumberFormat="1" applyFont="1" applyBorder="1"/>
    <xf numFmtId="0" fontId="22" fillId="0" borderId="38" xfId="0" applyFont="1" applyBorder="1" applyAlignment="1">
      <alignment horizontal="left" indent="1"/>
    </xf>
    <xf numFmtId="171" fontId="22" fillId="0" borderId="39" xfId="1" applyNumberFormat="1" applyFont="1" applyBorder="1"/>
    <xf numFmtId="171" fontId="22" fillId="0" borderId="0" xfId="0" applyNumberFormat="1" applyFont="1" applyBorder="1"/>
    <xf numFmtId="171" fontId="21" fillId="0" borderId="41" xfId="0" applyNumberFormat="1" applyFont="1" applyBorder="1"/>
    <xf numFmtId="171" fontId="22" fillId="0" borderId="0" xfId="0" applyNumberFormat="1" applyFont="1" applyBorder="1" applyAlignment="1">
      <alignment vertical="center"/>
    </xf>
    <xf numFmtId="0" fontId="22" fillId="0" borderId="0" xfId="0" applyFont="1" applyBorder="1" applyAlignment="1">
      <alignment horizontal="left" wrapText="1" indent="1"/>
    </xf>
    <xf numFmtId="171" fontId="21" fillId="0" borderId="39" xfId="0" applyNumberFormat="1" applyFont="1" applyBorder="1"/>
    <xf numFmtId="171" fontId="22" fillId="0" borderId="39" xfId="0" applyNumberFormat="1" applyFont="1" applyBorder="1"/>
    <xf numFmtId="172" fontId="21" fillId="0" borderId="39" xfId="1" applyNumberFormat="1" applyFont="1" applyBorder="1" applyAlignment="1">
      <alignment vertical="center"/>
    </xf>
    <xf numFmtId="171" fontId="21" fillId="0" borderId="39" xfId="1" applyNumberFormat="1" applyFont="1" applyBorder="1" applyAlignment="1">
      <alignment vertical="center"/>
    </xf>
    <xf numFmtId="0" fontId="22" fillId="0" borderId="38" xfId="0" applyFont="1" applyBorder="1" applyAlignment="1">
      <alignment horizontal="left" vertical="center" indent="1"/>
    </xf>
    <xf numFmtId="0" fontId="36" fillId="0" borderId="0" xfId="0" applyFont="1" applyAlignment="1">
      <alignment horizontal="left" wrapText="1"/>
    </xf>
    <xf numFmtId="0" fontId="60" fillId="40" borderId="29" xfId="0" applyFont="1" applyFill="1" applyBorder="1" applyAlignment="1">
      <alignment horizontal="center" vertical="center"/>
    </xf>
    <xf numFmtId="0" fontId="31" fillId="0" borderId="0" xfId="0" applyFont="1" applyFill="1" applyBorder="1"/>
    <xf numFmtId="0" fontId="22" fillId="0" borderId="0" xfId="0" applyFont="1" applyFill="1" applyBorder="1" applyAlignment="1">
      <alignment horizontal="center"/>
    </xf>
    <xf numFmtId="0" fontId="22" fillId="0" borderId="39" xfId="0" applyFont="1" applyFill="1" applyBorder="1"/>
    <xf numFmtId="0" fontId="52" fillId="0" borderId="33" xfId="0" applyFont="1" applyFill="1" applyBorder="1" applyAlignment="1">
      <alignment horizontal="center" vertical="center"/>
    </xf>
    <xf numFmtId="0" fontId="21" fillId="0" borderId="33" xfId="0" applyFont="1" applyFill="1" applyBorder="1"/>
    <xf numFmtId="49" fontId="21" fillId="0" borderId="33" xfId="0" applyNumberFormat="1" applyFont="1" applyFill="1" applyBorder="1"/>
    <xf numFmtId="49" fontId="21" fillId="0" borderId="40" xfId="0" applyNumberFormat="1" applyFont="1" applyFill="1" applyBorder="1"/>
    <xf numFmtId="49" fontId="21" fillId="0" borderId="35" xfId="0" applyNumberFormat="1" applyFont="1" applyFill="1" applyBorder="1"/>
    <xf numFmtId="0" fontId="31" fillId="38" borderId="39" xfId="0" applyFont="1" applyFill="1" applyBorder="1"/>
    <xf numFmtId="0" fontId="22" fillId="0" borderId="38" xfId="0" applyFont="1" applyFill="1" applyBorder="1"/>
    <xf numFmtId="0" fontId="22" fillId="0" borderId="0" xfId="0" applyFont="1" applyBorder="1"/>
    <xf numFmtId="49" fontId="21" fillId="0" borderId="33" xfId="0" quotePrefix="1" applyNumberFormat="1" applyFont="1" applyFill="1" applyBorder="1"/>
    <xf numFmtId="0" fontId="22" fillId="0" borderId="40" xfId="0" applyFont="1" applyFill="1" applyBorder="1"/>
    <xf numFmtId="0" fontId="22" fillId="0" borderId="35" xfId="0" applyFont="1" applyFill="1" applyBorder="1"/>
    <xf numFmtId="49" fontId="21" fillId="0" borderId="42" xfId="0" applyNumberFormat="1" applyFont="1" applyFill="1" applyBorder="1"/>
    <xf numFmtId="49" fontId="21" fillId="0" borderId="41" xfId="0" applyNumberFormat="1" applyFont="1" applyFill="1" applyBorder="1"/>
    <xf numFmtId="0" fontId="22" fillId="0" borderId="41" xfId="0" applyFont="1" applyFill="1" applyBorder="1"/>
    <xf numFmtId="0" fontId="27" fillId="0" borderId="0" xfId="0" applyFont="1" applyFill="1" applyBorder="1"/>
    <xf numFmtId="0" fontId="21" fillId="0" borderId="0" xfId="0" quotePrefix="1" applyFont="1" applyFill="1" applyBorder="1"/>
    <xf numFmtId="177" fontId="52" fillId="38" borderId="34" xfId="0" applyNumberFormat="1" applyFont="1" applyFill="1" applyBorder="1" applyAlignment="1">
      <alignment horizontal="center" vertical="center" wrapText="1"/>
    </xf>
    <xf numFmtId="0" fontId="21" fillId="0" borderId="0" xfId="0" applyFont="1" applyBorder="1" applyAlignment="1">
      <alignment vertical="center"/>
    </xf>
    <xf numFmtId="0" fontId="31" fillId="38" borderId="38" xfId="0" applyFont="1" applyFill="1" applyBorder="1"/>
    <xf numFmtId="0" fontId="22" fillId="0" borderId="39" xfId="0" applyFont="1" applyBorder="1" applyAlignment="1">
      <alignment vertical="center" wrapText="1"/>
    </xf>
    <xf numFmtId="0" fontId="27" fillId="0" borderId="38" xfId="0" applyFont="1" applyBorder="1" applyAlignment="1">
      <alignment vertical="center" wrapText="1"/>
    </xf>
    <xf numFmtId="0" fontId="21" fillId="0" borderId="33" xfId="0" applyFont="1" applyBorder="1" applyAlignment="1">
      <alignment vertical="center" wrapText="1"/>
    </xf>
    <xf numFmtId="0" fontId="27" fillId="0" borderId="33" xfId="0" applyFont="1" applyBorder="1" applyAlignment="1">
      <alignment vertical="center" wrapText="1"/>
    </xf>
    <xf numFmtId="0" fontId="21" fillId="0" borderId="33" xfId="0" applyFont="1" applyBorder="1" applyAlignment="1">
      <alignment vertical="center"/>
    </xf>
    <xf numFmtId="0" fontId="22" fillId="0" borderId="33" xfId="0" applyFont="1" applyBorder="1" applyAlignment="1">
      <alignment vertical="center" wrapText="1"/>
    </xf>
    <xf numFmtId="0" fontId="21" fillId="0" borderId="33" xfId="0" applyFont="1" applyBorder="1" applyAlignment="1">
      <alignment horizontal="left" vertical="center" wrapText="1"/>
    </xf>
    <xf numFmtId="172" fontId="21" fillId="0" borderId="34" xfId="45" applyNumberFormat="1" applyFont="1" applyBorder="1" applyAlignment="1"/>
    <xf numFmtId="166" fontId="21" fillId="0" borderId="32" xfId="1" applyNumberFormat="1" applyFont="1" applyFill="1" applyBorder="1" applyAlignment="1">
      <alignment vertical="center"/>
    </xf>
    <xf numFmtId="166" fontId="21" fillId="0" borderId="34" xfId="1" applyNumberFormat="1" applyFont="1" applyFill="1" applyBorder="1" applyAlignment="1">
      <alignment vertical="center"/>
    </xf>
    <xf numFmtId="166" fontId="21" fillId="0" borderId="32" xfId="1" applyNumberFormat="1" applyFont="1" applyBorder="1" applyAlignment="1">
      <alignment vertical="center"/>
    </xf>
    <xf numFmtId="166" fontId="21" fillId="0" borderId="34" xfId="1" applyNumberFormat="1" applyFont="1" applyBorder="1" applyAlignment="1">
      <alignment vertical="center"/>
    </xf>
    <xf numFmtId="172" fontId="22" fillId="0" borderId="25" xfId="0" applyNumberFormat="1" applyFont="1" applyBorder="1" applyAlignment="1"/>
    <xf numFmtId="166" fontId="21" fillId="0" borderId="26" xfId="1" applyNumberFormat="1" applyFont="1" applyFill="1" applyBorder="1" applyAlignment="1">
      <alignment vertical="center"/>
    </xf>
    <xf numFmtId="166" fontId="21" fillId="0" borderId="25" xfId="1" applyNumberFormat="1" applyFont="1" applyFill="1" applyBorder="1" applyAlignment="1">
      <alignment vertical="center"/>
    </xf>
    <xf numFmtId="166" fontId="21" fillId="0" borderId="26" xfId="1" applyNumberFormat="1" applyFont="1" applyBorder="1" applyAlignment="1">
      <alignment vertical="center"/>
    </xf>
    <xf numFmtId="166" fontId="21" fillId="0" borderId="25" xfId="1" applyNumberFormat="1" applyFont="1" applyBorder="1" applyAlignment="1">
      <alignment vertical="center"/>
    </xf>
    <xf numFmtId="0" fontId="22" fillId="0" borderId="42" xfId="0" applyFont="1" applyBorder="1" applyAlignment="1">
      <alignment vertical="center" wrapText="1"/>
    </xf>
    <xf numFmtId="49" fontId="21" fillId="0" borderId="33" xfId="0" applyNumberFormat="1" applyFont="1" applyFill="1" applyBorder="1" applyAlignment="1">
      <alignment vertical="center" wrapText="1"/>
    </xf>
    <xf numFmtId="0" fontId="21" fillId="0" borderId="40" xfId="0" applyFont="1" applyFill="1" applyBorder="1" applyAlignment="1">
      <alignment vertical="center" wrapText="1"/>
    </xf>
    <xf numFmtId="0" fontId="36" fillId="0" borderId="0" xfId="0" applyFont="1" applyBorder="1" applyAlignment="1">
      <alignment horizontal="left"/>
    </xf>
    <xf numFmtId="0" fontId="34" fillId="0" borderId="27" xfId="0" applyFont="1" applyBorder="1"/>
    <xf numFmtId="177" fontId="60" fillId="40" borderId="29" xfId="49" applyNumberFormat="1" applyFont="1" applyFill="1" applyBorder="1" applyAlignment="1">
      <alignment horizontal="center" vertical="center" wrapText="1"/>
    </xf>
    <xf numFmtId="172" fontId="33" fillId="0" borderId="52" xfId="45" applyNumberFormat="1" applyFont="1" applyBorder="1"/>
    <xf numFmtId="0" fontId="32" fillId="0" borderId="45" xfId="49" applyFont="1" applyBorder="1"/>
    <xf numFmtId="172" fontId="32" fillId="0" borderId="30" xfId="45" applyNumberFormat="1" applyFont="1" applyBorder="1"/>
    <xf numFmtId="172" fontId="32" fillId="0" borderId="46" xfId="45" applyNumberFormat="1" applyFont="1" applyBorder="1"/>
    <xf numFmtId="177" fontId="32" fillId="0" borderId="0" xfId="49" applyNumberFormat="1" applyFont="1"/>
    <xf numFmtId="0" fontId="20" fillId="0" borderId="53" xfId="0" applyFont="1" applyBorder="1" applyAlignment="1">
      <alignment vertical="center" wrapText="1"/>
    </xf>
    <xf numFmtId="164" fontId="36" fillId="0" borderId="15" xfId="0" applyNumberFormat="1" applyFont="1" applyBorder="1" applyAlignment="1">
      <alignment horizontal="right" vertical="center"/>
    </xf>
    <xf numFmtId="164" fontId="34" fillId="0" borderId="53" xfId="0" applyNumberFormat="1" applyFont="1" applyBorder="1" applyAlignment="1">
      <alignment horizontal="right" vertical="center"/>
    </xf>
    <xf numFmtId="0" fontId="37" fillId="0" borderId="25" xfId="0" applyFont="1" applyBorder="1" applyAlignment="1">
      <alignment vertical="center" wrapText="1"/>
    </xf>
    <xf numFmtId="164" fontId="37" fillId="0" borderId="39" xfId="0" applyNumberFormat="1" applyFont="1" applyBorder="1" applyAlignment="1">
      <alignment horizontal="right" vertical="center"/>
    </xf>
    <xf numFmtId="164" fontId="37" fillId="0" borderId="25" xfId="0" applyNumberFormat="1" applyFont="1" applyBorder="1" applyAlignment="1">
      <alignment horizontal="right" vertical="center"/>
    </xf>
    <xf numFmtId="0" fontId="60" fillId="40" borderId="38" xfId="0" applyFont="1" applyFill="1" applyBorder="1" applyAlignment="1">
      <alignment horizontal="center" vertical="center" wrapText="1"/>
    </xf>
    <xf numFmtId="0" fontId="37" fillId="0" borderId="38" xfId="0" applyFont="1" applyBorder="1" applyAlignment="1">
      <alignment vertical="center" wrapText="1"/>
    </xf>
    <xf numFmtId="3" fontId="36" fillId="0" borderId="53" xfId="0" applyNumberFormat="1" applyFont="1" applyBorder="1" applyAlignment="1">
      <alignment horizontal="right" vertical="center"/>
    </xf>
    <xf numFmtId="3" fontId="36" fillId="0" borderId="31" xfId="0" applyNumberFormat="1" applyFont="1" applyBorder="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left" wrapText="1"/>
    </xf>
    <xf numFmtId="0" fontId="33" fillId="0" borderId="0" xfId="49" applyFont="1" applyAlignment="1">
      <alignment horizontal="left" wrapText="1"/>
    </xf>
    <xf numFmtId="178" fontId="47" fillId="0" borderId="0" xfId="51" applyNumberFormat="1" applyFont="1" applyFill="1" applyAlignment="1">
      <alignment horizontal="center"/>
    </xf>
    <xf numFmtId="0" fontId="56" fillId="0" borderId="0" xfId="54" applyFont="1" applyFill="1" applyAlignment="1">
      <alignment horizontal="left" vertical="top" wrapText="1"/>
    </xf>
    <xf numFmtId="1" fontId="55" fillId="0" borderId="0" xfId="54" applyNumberFormat="1" applyFill="1"/>
    <xf numFmtId="0" fontId="57" fillId="0" borderId="0" xfId="54" applyFont="1" applyFill="1" applyAlignment="1">
      <alignment horizontal="center" vertical="top" wrapText="1"/>
    </xf>
    <xf numFmtId="0" fontId="40" fillId="0" borderId="0" xfId="54" applyFont="1" applyFill="1" applyAlignment="1">
      <alignment horizontal="left" vertical="top" wrapText="1"/>
    </xf>
    <xf numFmtId="0" fontId="61" fillId="41" borderId="0" xfId="0" applyNumberFormat="1" applyFont="1" applyFill="1" applyBorder="1" applyAlignment="1" applyProtection="1"/>
    <xf numFmtId="0" fontId="46" fillId="0" borderId="0" xfId="0" applyNumberFormat="1" applyFont="1" applyFill="1" applyBorder="1" applyAlignment="1" applyProtection="1"/>
    <xf numFmtId="0" fontId="62" fillId="42" borderId="0" xfId="0" applyNumberFormat="1" applyFont="1" applyFill="1" applyBorder="1" applyAlignment="1" applyProtection="1"/>
    <xf numFmtId="0" fontId="62" fillId="43" borderId="0" xfId="0" applyNumberFormat="1" applyFont="1" applyFill="1" applyBorder="1" applyAlignment="1" applyProtection="1">
      <alignment horizontal="center" wrapText="1"/>
    </xf>
    <xf numFmtId="0" fontId="48" fillId="0" borderId="0" xfId="0" applyNumberFormat="1" applyFont="1" applyFill="1" applyBorder="1" applyAlignment="1" applyProtection="1"/>
    <xf numFmtId="166" fontId="48" fillId="0" borderId="0" xfId="1" applyNumberFormat="1" applyFont="1" applyFill="1" applyBorder="1" applyAlignment="1" applyProtection="1"/>
    <xf numFmtId="166" fontId="62" fillId="42" borderId="0" xfId="1" applyNumberFormat="1" applyFont="1" applyFill="1" applyBorder="1" applyAlignment="1" applyProtection="1"/>
    <xf numFmtId="166" fontId="62" fillId="43" borderId="0" xfId="1" applyNumberFormat="1" applyFont="1" applyFill="1" applyBorder="1" applyAlignment="1" applyProtection="1">
      <alignment horizontal="center" wrapText="1"/>
    </xf>
    <xf numFmtId="166" fontId="46" fillId="0" borderId="0" xfId="1" applyNumberFormat="1" applyFont="1" applyFill="1" applyBorder="1" applyAlignment="1" applyProtection="1"/>
    <xf numFmtId="166" fontId="61" fillId="41" borderId="0" xfId="1" applyNumberFormat="1" applyFont="1" applyFill="1" applyBorder="1" applyAlignment="1" applyProtection="1"/>
    <xf numFmtId="166" fontId="54" fillId="0" borderId="0" xfId="1" applyNumberFormat="1" applyFont="1" applyFill="1" applyAlignment="1">
      <alignment horizontal="right" vertical="top"/>
    </xf>
    <xf numFmtId="166" fontId="55" fillId="0" borderId="0" xfId="1" applyNumberFormat="1" applyFont="1" applyFill="1"/>
    <xf numFmtId="166" fontId="58" fillId="0" borderId="0" xfId="1" applyNumberFormat="1" applyFont="1" applyFill="1" applyAlignment="1">
      <alignment horizontal="right" vertical="top"/>
    </xf>
    <xf numFmtId="0" fontId="49" fillId="0" borderId="0" xfId="0" applyFont="1" applyFill="1" applyAlignment="1">
      <alignment horizontal="left"/>
    </xf>
    <xf numFmtId="0" fontId="49" fillId="0" borderId="0" xfId="0" applyFont="1" applyFill="1" applyAlignment="1">
      <alignment horizontal="center"/>
    </xf>
    <xf numFmtId="0" fontId="49" fillId="0" borderId="10" xfId="0" applyFont="1" applyFill="1" applyBorder="1" applyAlignment="1">
      <alignment horizontal="center"/>
    </xf>
    <xf numFmtId="171" fontId="49" fillId="0" borderId="10" xfId="0" applyNumberFormat="1" applyFont="1" applyFill="1" applyBorder="1"/>
    <xf numFmtId="0" fontId="50" fillId="0" borderId="0" xfId="0" applyFont="1" applyFill="1" applyAlignment="1">
      <alignment horizontal="center"/>
    </xf>
    <xf numFmtId="171" fontId="49" fillId="0" borderId="0" xfId="0" applyNumberFormat="1" applyFont="1" applyFill="1"/>
    <xf numFmtId="0" fontId="49" fillId="39" borderId="0" xfId="0" applyFont="1" applyFill="1"/>
    <xf numFmtId="0" fontId="50" fillId="34" borderId="13" xfId="0" applyFont="1" applyFill="1" applyBorder="1" applyAlignment="1">
      <alignment horizontal="center"/>
    </xf>
    <xf numFmtId="0" fontId="46" fillId="39" borderId="10" xfId="0" applyNumberFormat="1" applyFont="1" applyFill="1" applyBorder="1" applyAlignment="1" applyProtection="1"/>
    <xf numFmtId="0" fontId="46" fillId="0" borderId="10" xfId="0" applyNumberFormat="1" applyFont="1" applyFill="1" applyBorder="1" applyAlignment="1" applyProtection="1"/>
    <xf numFmtId="0" fontId="44" fillId="0" borderId="10" xfId="0" applyFont="1" applyFill="1" applyBorder="1"/>
    <xf numFmtId="0" fontId="28" fillId="0" borderId="10" xfId="0" applyNumberFormat="1" applyFont="1" applyFill="1" applyBorder="1" applyAlignment="1" applyProtection="1"/>
    <xf numFmtId="0" fontId="44" fillId="0" borderId="10" xfId="0" applyFont="1" applyFill="1" applyBorder="1" applyAlignment="1">
      <alignment horizontal="center" wrapText="1"/>
    </xf>
    <xf numFmtId="171" fontId="44" fillId="0" borderId="10" xfId="1" applyNumberFormat="1" applyFont="1" applyFill="1" applyBorder="1" applyAlignment="1">
      <alignment wrapText="1"/>
    </xf>
    <xf numFmtId="0" fontId="44" fillId="0" borderId="0" xfId="0" applyFont="1" applyFill="1"/>
    <xf numFmtId="166" fontId="22" fillId="0" borderId="32" xfId="1" applyNumberFormat="1" applyFont="1" applyFill="1" applyBorder="1" applyAlignment="1">
      <alignment horizontal="left" vertical="center" indent="1"/>
    </xf>
    <xf numFmtId="166" fontId="21" fillId="0" borderId="26" xfId="1" applyNumberFormat="1" applyFont="1" applyBorder="1"/>
    <xf numFmtId="166" fontId="22" fillId="0" borderId="26" xfId="1" applyNumberFormat="1" applyFont="1" applyBorder="1"/>
    <xf numFmtId="166" fontId="21" fillId="0" borderId="32" xfId="1" applyNumberFormat="1" applyFont="1" applyFill="1" applyBorder="1" applyAlignment="1">
      <alignment horizontal="left" vertical="center" indent="1"/>
    </xf>
    <xf numFmtId="166" fontId="22" fillId="0" borderId="26" xfId="1" applyNumberFormat="1" applyFont="1" applyFill="1" applyBorder="1" applyAlignment="1">
      <alignment horizontal="left" vertical="center" indent="1"/>
    </xf>
    <xf numFmtId="166" fontId="22" fillId="0" borderId="29" xfId="1" applyNumberFormat="1" applyFont="1" applyBorder="1" applyAlignment="1">
      <alignment horizontal="left" indent="1"/>
    </xf>
    <xf numFmtId="166" fontId="21" fillId="0" borderId="36" xfId="1" applyNumberFormat="1" applyFont="1" applyBorder="1"/>
    <xf numFmtId="166" fontId="22" fillId="0" borderId="32" xfId="1" applyNumberFormat="1" applyFont="1" applyBorder="1"/>
    <xf numFmtId="166" fontId="21" fillId="0" borderId="26" xfId="1" applyNumberFormat="1" applyFont="1" applyFill="1" applyBorder="1" applyAlignment="1">
      <alignment horizontal="left" wrapText="1" indent="1"/>
    </xf>
    <xf numFmtId="166" fontId="21" fillId="0" borderId="32" xfId="1" applyNumberFormat="1" applyFont="1" applyBorder="1"/>
    <xf numFmtId="166" fontId="22" fillId="0" borderId="34" xfId="1" applyNumberFormat="1" applyFont="1" applyBorder="1"/>
    <xf numFmtId="166" fontId="22" fillId="0" borderId="34" xfId="1" applyNumberFormat="1" applyFont="1" applyBorder="1" applyAlignment="1">
      <alignment vertical="center"/>
    </xf>
    <xf numFmtId="166" fontId="21" fillId="0" borderId="27" xfId="1" applyNumberFormat="1" applyFont="1" applyFill="1" applyBorder="1" applyAlignment="1">
      <alignment horizontal="left" wrapText="1" indent="1"/>
    </xf>
    <xf numFmtId="166" fontId="45" fillId="0" borderId="0" xfId="0" applyNumberFormat="1" applyFont="1"/>
    <xf numFmtId="166" fontId="22" fillId="0" borderId="25" xfId="1" applyNumberFormat="1" applyFont="1" applyFill="1" applyBorder="1" applyAlignment="1">
      <alignment horizontal="left" wrapText="1" indent="1"/>
    </xf>
    <xf numFmtId="43" fontId="52" fillId="0" borderId="26" xfId="1" applyFont="1" applyFill="1" applyBorder="1" applyAlignment="1">
      <alignment horizontal="center" vertical="center" wrapText="1"/>
    </xf>
    <xf numFmtId="43" fontId="52" fillId="0" borderId="32" xfId="1" applyFont="1" applyFill="1" applyBorder="1" applyAlignment="1">
      <alignment horizontal="center" vertical="center" wrapText="1"/>
    </xf>
    <xf numFmtId="43" fontId="21" fillId="0" borderId="26" xfId="1" applyFont="1" applyFill="1" applyBorder="1" applyAlignment="1"/>
    <xf numFmtId="43" fontId="21" fillId="0" borderId="32" xfId="1" applyFont="1" applyFill="1" applyBorder="1" applyAlignment="1"/>
    <xf numFmtId="43" fontId="21" fillId="0" borderId="27" xfId="1" applyFont="1" applyFill="1" applyBorder="1" applyAlignment="1"/>
    <xf numFmtId="43" fontId="21" fillId="0" borderId="37" xfId="1" applyFont="1" applyFill="1" applyBorder="1" applyAlignment="1"/>
    <xf numFmtId="43" fontId="52" fillId="38" borderId="25" xfId="1" applyFont="1" applyFill="1" applyBorder="1" applyAlignment="1">
      <alignment horizontal="center" vertical="center"/>
    </xf>
    <xf numFmtId="43" fontId="21" fillId="0" borderId="29" xfId="1" applyFont="1" applyFill="1" applyBorder="1" applyAlignment="1"/>
    <xf numFmtId="43" fontId="21" fillId="0" borderId="36" xfId="1" applyFont="1" applyFill="1" applyBorder="1" applyAlignment="1"/>
    <xf numFmtId="43" fontId="22" fillId="0" borderId="37" xfId="1" applyFont="1" applyFill="1" applyBorder="1" applyAlignment="1"/>
    <xf numFmtId="43" fontId="31" fillId="38" borderId="34" xfId="1" applyFont="1" applyFill="1" applyBorder="1" applyAlignment="1">
      <alignment horizontal="center" vertical="center"/>
    </xf>
    <xf numFmtId="166" fontId="21" fillId="0" borderId="26" xfId="1" applyNumberFormat="1" applyFont="1" applyFill="1" applyBorder="1" applyAlignment="1"/>
    <xf numFmtId="166" fontId="22" fillId="0" borderId="25" xfId="1" applyNumberFormat="1" applyFont="1" applyFill="1" applyBorder="1" applyAlignment="1"/>
    <xf numFmtId="166" fontId="22" fillId="0" borderId="27" xfId="1" applyNumberFormat="1" applyFont="1" applyFill="1" applyBorder="1" applyAlignment="1"/>
    <xf numFmtId="0" fontId="15" fillId="0" borderId="0" xfId="0" applyFont="1" applyBorder="1"/>
    <xf numFmtId="0" fontId="15" fillId="0" borderId="0" xfId="0" applyFont="1"/>
    <xf numFmtId="0" fontId="42" fillId="0" borderId="10" xfId="0" applyFont="1" applyBorder="1" applyAlignment="1">
      <alignment horizontal="left" vertical="center" wrapText="1"/>
    </xf>
    <xf numFmtId="0" fontId="63" fillId="0" borderId="10" xfId="0" applyFont="1" applyFill="1" applyBorder="1"/>
    <xf numFmtId="43" fontId="43" fillId="0" borderId="10" xfId="1" applyFont="1" applyBorder="1" applyAlignment="1">
      <alignment horizontal="center" vertical="center" wrapText="1"/>
    </xf>
    <xf numFmtId="43" fontId="43" fillId="0" borderId="10" xfId="1" applyFont="1" applyFill="1" applyBorder="1" applyAlignment="1">
      <alignment horizontal="center" vertical="center" wrapText="1"/>
    </xf>
    <xf numFmtId="0" fontId="33" fillId="0" borderId="0" xfId="49" quotePrefix="1" applyFont="1" applyAlignment="1">
      <alignment horizontal="center"/>
    </xf>
    <xf numFmtId="0" fontId="43" fillId="44" borderId="10" xfId="0" applyFont="1" applyFill="1" applyBorder="1"/>
    <xf numFmtId="3" fontId="43" fillId="44" borderId="10" xfId="0" applyNumberFormat="1" applyFont="1" applyFill="1" applyBorder="1"/>
    <xf numFmtId="43" fontId="43" fillId="44" borderId="10" xfId="1" applyFont="1" applyFill="1" applyBorder="1" applyAlignment="1">
      <alignment horizontal="center" vertical="center" wrapText="1"/>
    </xf>
    <xf numFmtId="3" fontId="43" fillId="44" borderId="0" xfId="0" applyNumberFormat="1" applyFont="1" applyFill="1" applyBorder="1"/>
    <xf numFmtId="0" fontId="43" fillId="44" borderId="0" xfId="0" applyFont="1" applyFill="1" applyBorder="1"/>
    <xf numFmtId="0" fontId="43" fillId="44" borderId="0" xfId="0" applyFont="1" applyFill="1"/>
    <xf numFmtId="0" fontId="64" fillId="35" borderId="10" xfId="0" applyFont="1" applyFill="1" applyBorder="1"/>
    <xf numFmtId="43" fontId="64" fillId="35" borderId="10" xfId="1" applyFont="1" applyFill="1" applyBorder="1"/>
    <xf numFmtId="43" fontId="64" fillId="35" borderId="10" xfId="1" applyFont="1" applyFill="1" applyBorder="1" applyAlignment="1">
      <alignment horizontal="center" vertical="center" wrapText="1"/>
    </xf>
    <xf numFmtId="3" fontId="64" fillId="35" borderId="10" xfId="0" applyNumberFormat="1" applyFont="1" applyFill="1" applyBorder="1"/>
    <xf numFmtId="3" fontId="64" fillId="35" borderId="0" xfId="0" applyNumberFormat="1" applyFont="1" applyFill="1" applyBorder="1"/>
    <xf numFmtId="0" fontId="64" fillId="35" borderId="0" xfId="0" applyFont="1" applyFill="1" applyBorder="1"/>
    <xf numFmtId="0" fontId="64" fillId="35" borderId="0" xfId="0" applyFont="1" applyFill="1"/>
    <xf numFmtId="0" fontId="65" fillId="40" borderId="10" xfId="0" applyFont="1" applyFill="1" applyBorder="1" applyAlignment="1">
      <alignment horizontal="center" vertical="center" wrapText="1"/>
    </xf>
    <xf numFmtId="14" fontId="65" fillId="40" borderId="10" xfId="0" applyNumberFormat="1" applyFont="1" applyFill="1" applyBorder="1" applyAlignment="1">
      <alignment horizontal="center" vertical="center" wrapText="1"/>
    </xf>
    <xf numFmtId="0" fontId="43" fillId="45" borderId="10" xfId="0" applyFont="1" applyFill="1" applyBorder="1" applyAlignment="1">
      <alignment horizontal="center" wrapText="1"/>
    </xf>
    <xf numFmtId="0" fontId="43" fillId="45" borderId="10" xfId="0" applyFont="1" applyFill="1" applyBorder="1" applyAlignment="1">
      <alignment horizontal="center" vertical="center" wrapText="1"/>
    </xf>
    <xf numFmtId="0" fontId="43" fillId="34" borderId="10" xfId="0" applyFont="1" applyFill="1" applyBorder="1" applyAlignment="1">
      <alignment horizontal="center" vertical="center" wrapText="1"/>
    </xf>
    <xf numFmtId="0" fontId="43" fillId="34" borderId="10" xfId="0" applyFont="1" applyFill="1" applyBorder="1"/>
    <xf numFmtId="167" fontId="66" fillId="34" borderId="10" xfId="0" applyNumberFormat="1" applyFont="1" applyFill="1" applyBorder="1"/>
    <xf numFmtId="43" fontId="43" fillId="34" borderId="10" xfId="1" applyFont="1" applyFill="1" applyBorder="1" applyAlignment="1">
      <alignment horizontal="center" vertical="center" wrapText="1"/>
    </xf>
    <xf numFmtId="3" fontId="43" fillId="34" borderId="0" xfId="0" applyNumberFormat="1" applyFont="1" applyFill="1" applyBorder="1"/>
    <xf numFmtId="0" fontId="43" fillId="34" borderId="0" xfId="0" applyFont="1" applyFill="1" applyBorder="1"/>
    <xf numFmtId="0" fontId="43" fillId="34" borderId="0" xfId="0" applyFont="1" applyFill="1"/>
    <xf numFmtId="0" fontId="65" fillId="40" borderId="23" xfId="0" applyFont="1" applyFill="1" applyBorder="1"/>
    <xf numFmtId="167" fontId="65" fillId="40" borderId="23" xfId="0" applyNumberFormat="1" applyFont="1" applyFill="1" applyBorder="1"/>
    <xf numFmtId="3" fontId="65" fillId="40" borderId="10" xfId="0" applyNumberFormat="1" applyFont="1" applyFill="1" applyBorder="1"/>
    <xf numFmtId="3" fontId="67" fillId="40" borderId="0" xfId="0" applyNumberFormat="1" applyFont="1" applyFill="1" applyBorder="1"/>
    <xf numFmtId="0" fontId="67" fillId="40" borderId="0" xfId="0" applyFont="1" applyFill="1" applyBorder="1"/>
    <xf numFmtId="0" fontId="67" fillId="40" borderId="0" xfId="0" applyFont="1" applyFill="1"/>
    <xf numFmtId="0" fontId="64" fillId="35" borderId="13" xfId="0" applyFont="1" applyFill="1" applyBorder="1"/>
    <xf numFmtId="167" fontId="64" fillId="35" borderId="13" xfId="0" applyNumberFormat="1" applyFont="1" applyFill="1" applyBorder="1"/>
    <xf numFmtId="3" fontId="64" fillId="35" borderId="13" xfId="0" applyNumberFormat="1" applyFont="1" applyFill="1" applyBorder="1"/>
    <xf numFmtId="166" fontId="64" fillId="35" borderId="10" xfId="1" applyNumberFormat="1" applyFont="1" applyFill="1" applyBorder="1" applyAlignment="1">
      <alignment horizontal="center" vertical="center" wrapText="1"/>
    </xf>
    <xf numFmtId="166" fontId="43" fillId="35" borderId="10" xfId="1" applyNumberFormat="1" applyFont="1" applyFill="1" applyBorder="1" applyAlignment="1">
      <alignment horizontal="center" vertical="center" wrapText="1"/>
    </xf>
    <xf numFmtId="166" fontId="65" fillId="40" borderId="10" xfId="1" applyNumberFormat="1" applyFont="1" applyFill="1" applyBorder="1"/>
    <xf numFmtId="166" fontId="65" fillId="40" borderId="10" xfId="1" applyNumberFormat="1" applyFont="1" applyFill="1" applyBorder="1" applyAlignment="1">
      <alignment horizontal="center" vertical="center" wrapText="1"/>
    </xf>
    <xf numFmtId="166" fontId="43" fillId="0" borderId="10" xfId="1" applyNumberFormat="1" applyFont="1" applyBorder="1" applyAlignment="1">
      <alignment horizontal="center" vertical="center" wrapText="1"/>
    </xf>
    <xf numFmtId="166" fontId="42" fillId="0" borderId="10" xfId="1" applyNumberFormat="1" applyFont="1" applyFill="1" applyBorder="1"/>
    <xf numFmtId="166" fontId="43" fillId="0" borderId="10" xfId="1" applyNumberFormat="1" applyFont="1" applyFill="1" applyBorder="1"/>
    <xf numFmtId="166" fontId="43" fillId="44" borderId="10" xfId="1" applyNumberFormat="1" applyFont="1" applyFill="1" applyBorder="1"/>
    <xf numFmtId="166" fontId="64" fillId="35" borderId="10" xfId="1" applyNumberFormat="1" applyFont="1" applyFill="1" applyBorder="1"/>
    <xf numFmtId="166" fontId="43" fillId="34" borderId="10" xfId="1" applyNumberFormat="1" applyFont="1" applyFill="1" applyBorder="1"/>
    <xf numFmtId="166" fontId="43" fillId="35" borderId="10" xfId="1" applyNumberFormat="1" applyFont="1" applyFill="1" applyBorder="1"/>
    <xf numFmtId="166" fontId="65" fillId="40" borderId="23" xfId="1" applyNumberFormat="1" applyFont="1" applyFill="1" applyBorder="1"/>
    <xf numFmtId="166" fontId="0" fillId="0" borderId="0" xfId="1" applyNumberFormat="1" applyFont="1"/>
    <xf numFmtId="166" fontId="0" fillId="0" borderId="22" xfId="1" applyNumberFormat="1" applyFont="1" applyBorder="1"/>
    <xf numFmtId="166" fontId="0" fillId="0" borderId="0" xfId="1" applyNumberFormat="1" applyFont="1" applyBorder="1"/>
    <xf numFmtId="166" fontId="42" fillId="0" borderId="0" xfId="1" applyNumberFormat="1" applyFont="1" applyAlignment="1">
      <alignment horizontal="right"/>
    </xf>
    <xf numFmtId="166" fontId="22" fillId="0" borderId="25" xfId="1" applyNumberFormat="1" applyFont="1" applyFill="1" applyBorder="1" applyAlignment="1">
      <alignment vertical="center"/>
    </xf>
    <xf numFmtId="166" fontId="22" fillId="0" borderId="34" xfId="1" applyNumberFormat="1" applyFont="1" applyFill="1" applyBorder="1" applyAlignment="1">
      <alignment vertical="center"/>
    </xf>
    <xf numFmtId="0" fontId="22" fillId="0" borderId="0" xfId="0" applyFont="1" applyAlignment="1">
      <alignment vertical="center"/>
    </xf>
    <xf numFmtId="169" fontId="22" fillId="0" borderId="0" xfId="0" applyNumberFormat="1" applyFont="1" applyAlignment="1">
      <alignment vertical="center"/>
    </xf>
    <xf numFmtId="0" fontId="36" fillId="0" borderId="16" xfId="0" applyFont="1" applyBorder="1" applyAlignment="1">
      <alignment vertical="top"/>
    </xf>
    <xf numFmtId="0" fontId="36" fillId="0" borderId="17" xfId="0" applyFont="1" applyBorder="1" applyAlignment="1">
      <alignment vertical="top"/>
    </xf>
    <xf numFmtId="0" fontId="36" fillId="0" borderId="0" xfId="0" applyFont="1" applyAlignment="1">
      <alignment vertical="top"/>
    </xf>
    <xf numFmtId="0" fontId="36" fillId="0" borderId="0" xfId="0" applyFont="1" applyAlignment="1">
      <alignment horizontal="left" vertical="top" wrapText="1"/>
    </xf>
    <xf numFmtId="0" fontId="36" fillId="0" borderId="16" xfId="0" applyFont="1" applyBorder="1" applyAlignment="1">
      <alignment vertical="center"/>
    </xf>
    <xf numFmtId="0" fontId="36" fillId="0" borderId="17" xfId="0" applyFont="1" applyBorder="1" applyAlignment="1">
      <alignment vertical="center"/>
    </xf>
    <xf numFmtId="0" fontId="36" fillId="0" borderId="0" xfId="0" applyFont="1" applyAlignment="1">
      <alignment vertical="center"/>
    </xf>
    <xf numFmtId="0" fontId="68" fillId="0" borderId="16" xfId="0" applyFont="1" applyBorder="1"/>
    <xf numFmtId="0" fontId="68" fillId="0" borderId="17" xfId="0" applyFont="1" applyBorder="1"/>
    <xf numFmtId="0" fontId="68" fillId="0" borderId="0" xfId="0" applyFont="1"/>
    <xf numFmtId="0" fontId="59" fillId="40" borderId="29" xfId="0" applyFont="1" applyFill="1" applyBorder="1" applyAlignment="1">
      <alignment horizontal="center" vertical="center"/>
    </xf>
    <xf numFmtId="177" fontId="59" fillId="40" borderId="29" xfId="49" applyNumberFormat="1" applyFont="1" applyFill="1" applyBorder="1" applyAlignment="1">
      <alignment horizontal="center" vertical="center" wrapText="1"/>
    </xf>
    <xf numFmtId="43" fontId="33" fillId="0" borderId="28" xfId="1" applyFont="1" applyBorder="1"/>
    <xf numFmtId="166" fontId="34" fillId="0" borderId="27" xfId="1" applyNumberFormat="1" applyFont="1" applyBorder="1"/>
    <xf numFmtId="166" fontId="33" fillId="0" borderId="30" xfId="1" applyNumberFormat="1" applyFont="1" applyBorder="1"/>
    <xf numFmtId="166" fontId="33" fillId="0" borderId="47" xfId="1" applyNumberFormat="1" applyFont="1" applyBorder="1"/>
    <xf numFmtId="166" fontId="33" fillId="0" borderId="28" xfId="1" applyNumberFormat="1" applyFont="1" applyBorder="1"/>
    <xf numFmtId="166" fontId="33" fillId="0" borderId="48" xfId="1" applyNumberFormat="1" applyFont="1" applyBorder="1"/>
    <xf numFmtId="43" fontId="33" fillId="0" borderId="31" xfId="1" applyFont="1" applyBorder="1"/>
    <xf numFmtId="43" fontId="33" fillId="0" borderId="20" xfId="1" applyFont="1" applyBorder="1"/>
    <xf numFmtId="43" fontId="33" fillId="0" borderId="52" xfId="1" applyFont="1" applyBorder="1"/>
    <xf numFmtId="43" fontId="32" fillId="0" borderId="30" xfId="1" applyFont="1" applyBorder="1"/>
    <xf numFmtId="43" fontId="32" fillId="0" borderId="46" xfId="1" applyFont="1" applyBorder="1"/>
    <xf numFmtId="43" fontId="33" fillId="0" borderId="26" xfId="1" applyFont="1" applyBorder="1"/>
    <xf numFmtId="43" fontId="34" fillId="0" borderId="25" xfId="1" applyFont="1" applyBorder="1"/>
    <xf numFmtId="0" fontId="20" fillId="0" borderId="20" xfId="0" applyFont="1" applyBorder="1" applyAlignment="1">
      <alignment vertical="center"/>
    </xf>
    <xf numFmtId="0" fontId="34" fillId="0" borderId="52" xfId="0" applyFont="1" applyBorder="1" applyAlignment="1">
      <alignment vertical="center"/>
    </xf>
    <xf numFmtId="0" fontId="20" fillId="0" borderId="31" xfId="0" applyFont="1" applyBorder="1" applyAlignment="1">
      <alignment vertical="center"/>
    </xf>
    <xf numFmtId="0" fontId="34" fillId="0" borderId="28" xfId="0" applyFont="1" applyBorder="1" applyAlignment="1">
      <alignment vertical="center"/>
    </xf>
    <xf numFmtId="0" fontId="36" fillId="0" borderId="31" xfId="0" applyFont="1" applyBorder="1" applyAlignment="1">
      <alignment horizontal="center" vertical="center"/>
    </xf>
    <xf numFmtId="0" fontId="34" fillId="0" borderId="28" xfId="0" applyFont="1" applyBorder="1" applyAlignment="1">
      <alignment horizontal="center" vertical="center"/>
    </xf>
    <xf numFmtId="3" fontId="20" fillId="0" borderId="31" xfId="0" applyNumberFormat="1" applyFont="1" applyBorder="1" applyAlignment="1">
      <alignment horizontal="right" vertical="center"/>
    </xf>
    <xf numFmtId="3" fontId="34" fillId="0" borderId="28" xfId="0" applyNumberFormat="1" applyFont="1" applyBorder="1" applyAlignment="1">
      <alignment horizontal="right" vertical="center"/>
    </xf>
    <xf numFmtId="3" fontId="34" fillId="0" borderId="52" xfId="0" applyNumberFormat="1" applyFont="1" applyBorder="1" applyAlignment="1">
      <alignment horizontal="right" vertical="center"/>
    </xf>
    <xf numFmtId="0" fontId="20" fillId="0" borderId="54" xfId="0" applyFont="1" applyBorder="1" applyAlignment="1">
      <alignment vertical="center"/>
    </xf>
    <xf numFmtId="0" fontId="20" fillId="0" borderId="43" xfId="0" applyFont="1" applyBorder="1" applyAlignment="1">
      <alignment vertical="center"/>
    </xf>
    <xf numFmtId="3" fontId="37" fillId="0" borderId="25" xfId="0" applyNumberFormat="1" applyFont="1" applyBorder="1" applyAlignment="1">
      <alignment horizontal="right" vertical="center"/>
    </xf>
    <xf numFmtId="43" fontId="20" fillId="0" borderId="55" xfId="1" applyFont="1" applyBorder="1" applyAlignment="1">
      <alignment horizontal="right" vertical="center"/>
    </xf>
    <xf numFmtId="43" fontId="20" fillId="0" borderId="49" xfId="1" applyFont="1" applyBorder="1" applyAlignment="1">
      <alignment horizontal="right" vertical="center"/>
    </xf>
    <xf numFmtId="43" fontId="37" fillId="0" borderId="25" xfId="1" applyFont="1" applyBorder="1" applyAlignment="1">
      <alignment horizontal="right" vertical="center"/>
    </xf>
    <xf numFmtId="0" fontId="32" fillId="0" borderId="0" xfId="49" quotePrefix="1" applyFont="1" applyFill="1" applyAlignment="1">
      <alignment horizontal="center"/>
    </xf>
    <xf numFmtId="0" fontId="33" fillId="0" borderId="0" xfId="49" quotePrefix="1" applyFont="1" applyFill="1" applyAlignment="1">
      <alignment horizontal="center"/>
    </xf>
    <xf numFmtId="10" fontId="20" fillId="0" borderId="31" xfId="58" applyNumberFormat="1" applyFont="1" applyBorder="1" applyAlignment="1">
      <alignment horizontal="right" vertical="center"/>
    </xf>
    <xf numFmtId="43" fontId="20" fillId="0" borderId="31" xfId="1" applyFont="1" applyBorder="1" applyAlignment="1">
      <alignment horizontal="right" vertical="center"/>
    </xf>
    <xf numFmtId="10" fontId="20" fillId="0" borderId="20" xfId="58" applyNumberFormat="1" applyFont="1" applyBorder="1" applyAlignment="1">
      <alignment horizontal="right" vertical="center"/>
    </xf>
    <xf numFmtId="166" fontId="20" fillId="0" borderId="31" xfId="1" applyNumberFormat="1" applyFont="1" applyBorder="1" applyAlignment="1">
      <alignment horizontal="right" vertical="center"/>
    </xf>
    <xf numFmtId="166" fontId="20" fillId="0" borderId="20" xfId="1" applyNumberFormat="1" applyFont="1" applyBorder="1" applyAlignment="1">
      <alignment horizontal="right" vertical="center"/>
    </xf>
    <xf numFmtId="0" fontId="33" fillId="0" borderId="30" xfId="0" applyFont="1" applyFill="1" applyBorder="1" applyAlignment="1">
      <alignment horizontal="right" vertical="center"/>
    </xf>
    <xf numFmtId="14" fontId="36" fillId="0" borderId="20" xfId="0" applyNumberFormat="1" applyFont="1" applyBorder="1" applyAlignment="1">
      <alignment horizontal="right" vertical="center"/>
    </xf>
    <xf numFmtId="0" fontId="33" fillId="0" borderId="30" xfId="0" applyFont="1" applyFill="1" applyBorder="1" applyAlignment="1">
      <alignment horizontal="center" vertical="center"/>
    </xf>
    <xf numFmtId="14" fontId="33" fillId="0" borderId="46" xfId="0" applyNumberFormat="1" applyFont="1" applyFill="1" applyBorder="1" applyAlignment="1">
      <alignment vertical="center"/>
    </xf>
    <xf numFmtId="166" fontId="33" fillId="0" borderId="46" xfId="1" applyNumberFormat="1" applyFont="1" applyFill="1" applyBorder="1" applyAlignment="1">
      <alignment vertical="center"/>
    </xf>
    <xf numFmtId="166" fontId="33" fillId="0" borderId="30" xfId="1" applyNumberFormat="1" applyFont="1" applyFill="1" applyBorder="1" applyAlignment="1">
      <alignment vertical="center"/>
    </xf>
    <xf numFmtId="10" fontId="33" fillId="0" borderId="46" xfId="58" applyNumberFormat="1" applyFont="1" applyFill="1" applyBorder="1" applyAlignment="1">
      <alignment vertical="center"/>
    </xf>
    <xf numFmtId="10" fontId="33" fillId="0" borderId="30" xfId="58" applyNumberFormat="1" applyFont="1" applyFill="1" applyBorder="1" applyAlignment="1">
      <alignment vertical="center"/>
    </xf>
    <xf numFmtId="0" fontId="33" fillId="0" borderId="30" xfId="0" applyFont="1" applyFill="1" applyBorder="1" applyAlignment="1">
      <alignment vertical="center"/>
    </xf>
    <xf numFmtId="0" fontId="33" fillId="0" borderId="46" xfId="0" applyFont="1" applyFill="1" applyBorder="1" applyAlignment="1">
      <alignment vertical="center"/>
    </xf>
    <xf numFmtId="0" fontId="36" fillId="0" borderId="31" xfId="0" applyFont="1" applyBorder="1" applyAlignment="1">
      <alignment vertical="center"/>
    </xf>
    <xf numFmtId="0" fontId="36" fillId="0" borderId="20" xfId="0" applyFont="1" applyBorder="1" applyAlignment="1">
      <alignment vertical="center"/>
    </xf>
    <xf numFmtId="0" fontId="36" fillId="0" borderId="31" xfId="0" applyFont="1" applyBorder="1" applyAlignment="1">
      <alignment horizontal="right" vertical="center"/>
    </xf>
    <xf numFmtId="166" fontId="36" fillId="0" borderId="20" xfId="1" applyNumberFormat="1" applyFont="1" applyBorder="1" applyAlignment="1">
      <alignment horizontal="right" vertical="center"/>
    </xf>
    <xf numFmtId="166" fontId="36" fillId="0" borderId="31" xfId="1" applyNumberFormat="1" applyFont="1" applyBorder="1" applyAlignment="1">
      <alignment horizontal="right" vertical="center"/>
    </xf>
    <xf numFmtId="10" fontId="36" fillId="0" borderId="20" xfId="58" applyNumberFormat="1" applyFont="1" applyBorder="1" applyAlignment="1">
      <alignment horizontal="right" vertical="center"/>
    </xf>
    <xf numFmtId="10" fontId="36" fillId="0" borderId="31" xfId="58" applyNumberFormat="1" applyFont="1" applyBorder="1" applyAlignment="1">
      <alignment horizontal="right" vertical="center"/>
    </xf>
    <xf numFmtId="43" fontId="36" fillId="0" borderId="31" xfId="1" applyFont="1" applyBorder="1" applyAlignment="1">
      <alignment horizontal="right" vertical="center"/>
    </xf>
    <xf numFmtId="0" fontId="33" fillId="0" borderId="0" xfId="49" applyFont="1" applyAlignment="1">
      <alignment horizontal="center"/>
    </xf>
    <xf numFmtId="172" fontId="32" fillId="0" borderId="30" xfId="45" applyNumberFormat="1" applyFont="1" applyBorder="1" applyAlignment="1">
      <alignment horizontal="center"/>
    </xf>
    <xf numFmtId="43" fontId="33" fillId="0" borderId="31" xfId="1" applyFont="1" applyBorder="1" applyAlignment="1">
      <alignment horizontal="center"/>
    </xf>
    <xf numFmtId="43" fontId="33" fillId="0" borderId="28" xfId="1" applyFont="1" applyBorder="1" applyAlignment="1">
      <alignment horizontal="center"/>
    </xf>
    <xf numFmtId="43" fontId="32" fillId="0" borderId="30" xfId="1" applyFont="1" applyBorder="1" applyAlignment="1">
      <alignment horizontal="center"/>
    </xf>
    <xf numFmtId="172" fontId="33" fillId="0" borderId="28" xfId="45" applyNumberFormat="1" applyFont="1" applyBorder="1" applyAlignment="1">
      <alignment horizontal="center"/>
    </xf>
    <xf numFmtId="167" fontId="33" fillId="0" borderId="0" xfId="49" applyNumberFormat="1" applyFont="1" applyAlignment="1">
      <alignment horizontal="center"/>
    </xf>
    <xf numFmtId="0" fontId="33" fillId="0" borderId="0" xfId="46" applyFont="1" applyAlignment="1">
      <alignment horizontal="center"/>
    </xf>
    <xf numFmtId="0" fontId="33" fillId="0" borderId="46" xfId="0" applyFont="1" applyFill="1" applyBorder="1" applyAlignment="1">
      <alignment horizontal="center" vertical="center"/>
    </xf>
    <xf numFmtId="0" fontId="36" fillId="0" borderId="20" xfId="0" applyFont="1" applyBorder="1" applyAlignment="1">
      <alignment horizontal="center" vertical="center"/>
    </xf>
    <xf numFmtId="0" fontId="34" fillId="0" borderId="52" xfId="0" applyFont="1" applyBorder="1" applyAlignment="1">
      <alignment horizontal="center" vertical="center"/>
    </xf>
    <xf numFmtId="0" fontId="36" fillId="0" borderId="0" xfId="0" applyFont="1" applyAlignment="1">
      <alignment horizontal="center"/>
    </xf>
    <xf numFmtId="167" fontId="36" fillId="0" borderId="0" xfId="0" applyNumberFormat="1" applyFont="1" applyAlignment="1">
      <alignment horizontal="center"/>
    </xf>
    <xf numFmtId="0" fontId="33" fillId="0" borderId="15" xfId="49" applyFont="1" applyBorder="1" applyAlignment="1">
      <alignment horizontal="center"/>
    </xf>
    <xf numFmtId="0" fontId="33" fillId="0" borderId="16" xfId="46" applyFont="1" applyBorder="1" applyAlignment="1">
      <alignment wrapText="1"/>
    </xf>
    <xf numFmtId="0" fontId="33" fillId="0" borderId="0" xfId="46" applyFont="1" applyAlignment="1">
      <alignment wrapText="1"/>
    </xf>
    <xf numFmtId="166" fontId="18" fillId="0" borderId="0" xfId="1" applyNumberFormat="1" applyFont="1"/>
    <xf numFmtId="164" fontId="55" fillId="0" borderId="0" xfId="51" applyFont="1"/>
    <xf numFmtId="0" fontId="49" fillId="0" borderId="10" xfId="0" applyFont="1" applyFill="1" applyBorder="1" applyAlignment="1">
      <alignment horizontal="left"/>
    </xf>
    <xf numFmtId="0" fontId="49" fillId="39" borderId="10" xfId="0" applyFont="1" applyFill="1" applyBorder="1" applyAlignment="1">
      <alignment horizontal="left"/>
    </xf>
    <xf numFmtId="0" fontId="44" fillId="0" borderId="10" xfId="0" applyFont="1" applyFill="1" applyBorder="1" applyAlignment="1">
      <alignment horizontal="left"/>
    </xf>
    <xf numFmtId="166" fontId="46" fillId="46" borderId="0" xfId="1" applyNumberFormat="1" applyFont="1" applyFill="1" applyBorder="1" applyAlignment="1" applyProtection="1"/>
    <xf numFmtId="0" fontId="52" fillId="38" borderId="29" xfId="0" applyFont="1" applyFill="1" applyBorder="1" applyAlignment="1">
      <alignment horizontal="center" vertical="center" wrapText="1"/>
    </xf>
    <xf numFmtId="0" fontId="21" fillId="0" borderId="29" xfId="0" applyFont="1" applyBorder="1" applyAlignment="1">
      <alignment vertical="center" wrapText="1"/>
    </xf>
    <xf numFmtId="166" fontId="21" fillId="0" borderId="0" xfId="0" applyNumberFormat="1" applyFont="1" applyAlignment="1">
      <alignment vertical="center"/>
    </xf>
    <xf numFmtId="0" fontId="36" fillId="0" borderId="0" xfId="0" applyFont="1" applyBorder="1" applyAlignment="1">
      <alignment horizontal="left" vertical="center" wrapText="1"/>
    </xf>
    <xf numFmtId="9" fontId="36" fillId="0" borderId="0" xfId="0" applyNumberFormat="1" applyFont="1" applyBorder="1" applyAlignment="1">
      <alignment horizontal="center" vertical="center"/>
    </xf>
    <xf numFmtId="0" fontId="36" fillId="0" borderId="0" xfId="0" applyFont="1" applyBorder="1" applyAlignment="1">
      <alignment horizontal="center" vertical="center"/>
    </xf>
    <xf numFmtId="0" fontId="36" fillId="0" borderId="0" xfId="0" applyFont="1" applyFill="1" applyAlignment="1">
      <alignment horizontal="left" vertical="center" wrapText="1"/>
    </xf>
    <xf numFmtId="0" fontId="32" fillId="0" borderId="0" xfId="49" quotePrefix="1" applyFont="1" applyFill="1" applyAlignment="1">
      <alignment horizontal="center"/>
    </xf>
    <xf numFmtId="180" fontId="21" fillId="0" borderId="0" xfId="1" applyNumberFormat="1" applyFont="1"/>
    <xf numFmtId="180" fontId="22" fillId="0" borderId="25" xfId="1" applyNumberFormat="1" applyFont="1" applyFill="1" applyBorder="1" applyAlignment="1">
      <alignment horizontal="left" vertical="center" indent="1"/>
    </xf>
    <xf numFmtId="180" fontId="22" fillId="0" borderId="25" xfId="1" applyNumberFormat="1" applyFont="1" applyFill="1" applyBorder="1" applyAlignment="1">
      <alignment horizontal="left" vertical="center" wrapText="1" indent="1"/>
    </xf>
    <xf numFmtId="181" fontId="33" fillId="0" borderId="28" xfId="45" applyNumberFormat="1" applyFont="1" applyFill="1" applyBorder="1"/>
    <xf numFmtId="168" fontId="24" fillId="0" borderId="0" xfId="44" applyNumberFormat="1" applyFont="1" applyFill="1" applyBorder="1" applyAlignment="1" applyProtection="1">
      <alignment horizontal="center" wrapText="1"/>
    </xf>
    <xf numFmtId="0" fontId="32" fillId="0" borderId="0" xfId="49" quotePrefix="1" applyFont="1" applyFill="1" applyAlignment="1">
      <alignment horizontal="center"/>
    </xf>
    <xf numFmtId="0" fontId="33" fillId="0" borderId="0" xfId="49" quotePrefix="1" applyFont="1" applyFill="1" applyAlignment="1">
      <alignment horizontal="center"/>
    </xf>
    <xf numFmtId="0" fontId="21" fillId="0" borderId="0" xfId="0" applyFont="1" applyFill="1" applyAlignment="1">
      <alignment horizontal="center"/>
    </xf>
    <xf numFmtId="0" fontId="22" fillId="0" borderId="0" xfId="0" applyFont="1" applyFill="1" applyBorder="1" applyAlignment="1">
      <alignment horizontal="center" vertical="center"/>
    </xf>
    <xf numFmtId="0" fontId="22" fillId="0" borderId="0" xfId="0" applyFont="1" applyAlignment="1">
      <alignment horizontal="center"/>
    </xf>
    <xf numFmtId="0" fontId="52" fillId="38" borderId="38" xfId="0" applyFont="1" applyFill="1" applyBorder="1" applyAlignment="1">
      <alignment horizontal="center" vertical="center"/>
    </xf>
    <xf numFmtId="0" fontId="52" fillId="38" borderId="39" xfId="0" applyFont="1" applyFill="1" applyBorder="1" applyAlignment="1">
      <alignment horizontal="center" vertical="center"/>
    </xf>
    <xf numFmtId="0" fontId="52" fillId="38" borderId="34" xfId="0" applyFont="1" applyFill="1" applyBorder="1" applyAlignment="1">
      <alignment horizontal="center" vertical="center"/>
    </xf>
    <xf numFmtId="0" fontId="22" fillId="0" borderId="33" xfId="0" applyFont="1" applyBorder="1" applyAlignment="1">
      <alignment horizontal="left"/>
    </xf>
    <xf numFmtId="0" fontId="22" fillId="0" borderId="0" xfId="0" applyFont="1" applyBorder="1" applyAlignment="1">
      <alignment horizontal="left"/>
    </xf>
    <xf numFmtId="0" fontId="22" fillId="0" borderId="32" xfId="0" applyFont="1" applyBorder="1" applyAlignment="1">
      <alignment horizontal="left"/>
    </xf>
    <xf numFmtId="168" fontId="24" fillId="33" borderId="0" xfId="44" applyNumberFormat="1" applyFont="1" applyFill="1" applyBorder="1" applyAlignment="1" applyProtection="1">
      <alignment horizontal="left"/>
    </xf>
    <xf numFmtId="43" fontId="22" fillId="0" borderId="38" xfId="1" applyFont="1" applyFill="1" applyBorder="1" applyAlignment="1">
      <alignment horizontal="center" wrapText="1"/>
    </xf>
    <xf numFmtId="43" fontId="22" fillId="0" borderId="39" xfId="1" applyFont="1" applyFill="1" applyBorder="1" applyAlignment="1">
      <alignment horizontal="center" wrapText="1"/>
    </xf>
    <xf numFmtId="43" fontId="22" fillId="0" borderId="34" xfId="1" applyFont="1" applyFill="1" applyBorder="1" applyAlignment="1">
      <alignment horizontal="center" wrapText="1"/>
    </xf>
    <xf numFmtId="164" fontId="22" fillId="0" borderId="33" xfId="51" applyFont="1" applyFill="1" applyBorder="1" applyAlignment="1">
      <alignment horizontal="left" vertical="center" wrapText="1" indent="6"/>
    </xf>
    <xf numFmtId="164" fontId="22" fillId="0" borderId="0" xfId="51" applyFont="1" applyFill="1" applyBorder="1" applyAlignment="1">
      <alignment horizontal="left" vertical="center" wrapText="1" indent="6"/>
    </xf>
    <xf numFmtId="164" fontId="22" fillId="0" borderId="32" xfId="51" applyFont="1" applyFill="1" applyBorder="1" applyAlignment="1">
      <alignment horizontal="left" vertical="center" wrapText="1" indent="6"/>
    </xf>
    <xf numFmtId="164" fontId="22" fillId="0" borderId="40" xfId="51" applyFont="1" applyFill="1" applyBorder="1" applyAlignment="1">
      <alignment horizontal="left" vertical="center" wrapText="1" indent="6"/>
    </xf>
    <xf numFmtId="164" fontId="22" fillId="0" borderId="35" xfId="51" applyFont="1" applyFill="1" applyBorder="1" applyAlignment="1">
      <alignment horizontal="left" vertical="center" wrapText="1" indent="6"/>
    </xf>
    <xf numFmtId="164" fontId="22" fillId="0" borderId="37" xfId="51" applyFont="1" applyFill="1" applyBorder="1" applyAlignment="1">
      <alignment horizontal="left" vertical="center" wrapText="1" indent="6"/>
    </xf>
    <xf numFmtId="164" fontId="22" fillId="0" borderId="40" xfId="51" applyNumberFormat="1" applyFont="1" applyFill="1" applyBorder="1" applyAlignment="1">
      <alignment horizontal="left" vertical="center" indent="1"/>
    </xf>
    <xf numFmtId="164" fontId="22" fillId="0" borderId="35" xfId="51" applyNumberFormat="1" applyFont="1" applyFill="1" applyBorder="1" applyAlignment="1">
      <alignment horizontal="left" vertical="center" indent="1"/>
    </xf>
    <xf numFmtId="164" fontId="22" fillId="0" borderId="37" xfId="51" applyNumberFormat="1" applyFont="1" applyFill="1" applyBorder="1" applyAlignment="1">
      <alignment horizontal="left" vertical="center" indent="1"/>
    </xf>
    <xf numFmtId="164" fontId="22" fillId="0" borderId="50" xfId="51" applyFont="1" applyFill="1" applyBorder="1" applyAlignment="1">
      <alignment horizontal="left" vertical="center"/>
    </xf>
    <xf numFmtId="164" fontId="22" fillId="0" borderId="22" xfId="51" applyFont="1" applyFill="1" applyBorder="1" applyAlignment="1">
      <alignment horizontal="left" vertical="center"/>
    </xf>
    <xf numFmtId="164" fontId="22" fillId="0" borderId="51" xfId="51" applyFont="1" applyFill="1" applyBorder="1" applyAlignment="1">
      <alignment horizontal="left" vertical="center"/>
    </xf>
    <xf numFmtId="0" fontId="52" fillId="38" borderId="42" xfId="0" applyFont="1" applyFill="1" applyBorder="1" applyAlignment="1">
      <alignment horizontal="center" vertical="center" wrapText="1"/>
    </xf>
    <xf numFmtId="0" fontId="52" fillId="38" borderId="41" xfId="0" applyFont="1" applyFill="1" applyBorder="1" applyAlignment="1">
      <alignment horizontal="center" vertical="center" wrapText="1"/>
    </xf>
    <xf numFmtId="0" fontId="52" fillId="38" borderId="36" xfId="0" applyFont="1" applyFill="1" applyBorder="1" applyAlignment="1">
      <alignment horizontal="center" vertical="center" wrapText="1"/>
    </xf>
    <xf numFmtId="164" fontId="22" fillId="0" borderId="42" xfId="51" applyFont="1" applyFill="1" applyBorder="1" applyAlignment="1">
      <alignment horizontal="left" vertical="center" wrapText="1" indent="6"/>
    </xf>
    <xf numFmtId="164" fontId="22" fillId="0" borderId="41" xfId="51" applyFont="1" applyFill="1" applyBorder="1" applyAlignment="1">
      <alignment horizontal="left" vertical="center" wrapText="1" indent="6"/>
    </xf>
    <xf numFmtId="164" fontId="22" fillId="0" borderId="36" xfId="51" applyFont="1" applyFill="1" applyBorder="1" applyAlignment="1">
      <alignment horizontal="left" vertical="center" wrapText="1" indent="6"/>
    </xf>
    <xf numFmtId="166" fontId="22" fillId="0" borderId="44" xfId="1" applyNumberFormat="1" applyFont="1" applyFill="1" applyBorder="1" applyAlignment="1">
      <alignment horizontal="center" vertical="center"/>
    </xf>
    <xf numFmtId="166" fontId="22" fillId="0" borderId="52" xfId="1" applyNumberFormat="1" applyFont="1" applyFill="1" applyBorder="1" applyAlignment="1">
      <alignment horizontal="center" vertical="center"/>
    </xf>
    <xf numFmtId="166" fontId="22" fillId="0" borderId="48" xfId="1" applyNumberFormat="1" applyFont="1" applyFill="1" applyBorder="1" applyAlignment="1">
      <alignment horizontal="center" vertical="center"/>
    </xf>
    <xf numFmtId="43" fontId="22" fillId="0" borderId="44" xfId="1" applyFont="1" applyFill="1" applyBorder="1" applyAlignment="1">
      <alignment horizontal="center"/>
    </xf>
    <xf numFmtId="43" fontId="22" fillId="0" borderId="52" xfId="1" applyFont="1" applyFill="1" applyBorder="1" applyAlignment="1">
      <alignment horizontal="center"/>
    </xf>
    <xf numFmtId="43" fontId="22" fillId="0" borderId="48" xfId="1" applyFont="1" applyFill="1" applyBorder="1" applyAlignment="1">
      <alignment horizontal="center"/>
    </xf>
    <xf numFmtId="164" fontId="22" fillId="0" borderId="40" xfId="51" applyFont="1" applyFill="1" applyBorder="1" applyAlignment="1">
      <alignment horizontal="left" vertical="center" wrapText="1" indent="8"/>
    </xf>
    <xf numFmtId="164" fontId="22" fillId="0" borderId="35" xfId="51" applyFont="1" applyFill="1" applyBorder="1" applyAlignment="1">
      <alignment horizontal="left" vertical="center" wrapText="1" indent="8"/>
    </xf>
    <xf numFmtId="164" fontId="22" fillId="0" borderId="37" xfId="51" applyFont="1" applyFill="1" applyBorder="1" applyAlignment="1">
      <alignment horizontal="left" vertical="center" wrapText="1" indent="8"/>
    </xf>
    <xf numFmtId="168" fontId="24" fillId="0" borderId="0" xfId="44" applyNumberFormat="1" applyFont="1" applyFill="1" applyBorder="1" applyAlignment="1" applyProtection="1">
      <alignment horizontal="center"/>
    </xf>
    <xf numFmtId="0" fontId="22" fillId="0" borderId="0" xfId="0" applyFont="1" applyFill="1" applyAlignment="1">
      <alignment horizontal="center"/>
    </xf>
    <xf numFmtId="0" fontId="52" fillId="38" borderId="30" xfId="0" applyFont="1" applyFill="1" applyBorder="1" applyAlignment="1">
      <alignment horizontal="center"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22" fillId="0" borderId="33" xfId="0" applyFont="1" applyBorder="1" applyAlignment="1">
      <alignment horizontal="left" vertical="center" wrapText="1"/>
    </xf>
    <xf numFmtId="0" fontId="22" fillId="0" borderId="0" xfId="0" applyFont="1" applyBorder="1" applyAlignment="1">
      <alignment horizontal="left" vertical="center" wrapText="1"/>
    </xf>
    <xf numFmtId="0" fontId="21" fillId="0" borderId="33" xfId="0" applyFont="1" applyBorder="1" applyAlignment="1">
      <alignment vertical="center" wrapText="1"/>
    </xf>
    <xf numFmtId="0" fontId="21" fillId="0" borderId="0" xfId="0" applyFont="1" applyBorder="1" applyAlignment="1">
      <alignment vertical="center" wrapText="1"/>
    </xf>
    <xf numFmtId="0" fontId="22" fillId="0" borderId="38" xfId="0" applyFont="1" applyBorder="1" applyAlignment="1">
      <alignment vertical="center" wrapText="1"/>
    </xf>
    <xf numFmtId="0" fontId="22" fillId="0" borderId="39" xfId="0" applyFont="1" applyBorder="1" applyAlignment="1">
      <alignment vertical="center" wrapText="1"/>
    </xf>
    <xf numFmtId="0" fontId="41" fillId="0" borderId="0" xfId="0" applyFont="1" applyAlignment="1">
      <alignment horizontal="left"/>
    </xf>
    <xf numFmtId="0" fontId="65" fillId="40" borderId="10" xfId="0" applyFont="1" applyFill="1" applyBorder="1" applyAlignment="1">
      <alignment horizontal="center" vertical="center" wrapText="1"/>
    </xf>
    <xf numFmtId="0" fontId="43" fillId="36" borderId="10" xfId="0" applyFont="1" applyFill="1" applyBorder="1" applyAlignment="1">
      <alignment horizontal="center" vertical="center" wrapText="1"/>
    </xf>
    <xf numFmtId="0" fontId="43" fillId="45" borderId="11" xfId="0" applyFont="1" applyFill="1" applyBorder="1" applyAlignment="1">
      <alignment horizontal="center" vertical="center" wrapText="1"/>
    </xf>
    <xf numFmtId="0" fontId="43" fillId="45" borderId="20" xfId="0" applyFont="1" applyFill="1" applyBorder="1" applyAlignment="1">
      <alignment horizontal="center" vertical="center" wrapText="1"/>
    </xf>
    <xf numFmtId="0" fontId="43" fillId="45" borderId="12" xfId="0" applyFont="1" applyFill="1" applyBorder="1" applyAlignment="1">
      <alignment horizontal="center" vertical="center" wrapText="1"/>
    </xf>
    <xf numFmtId="0" fontId="43" fillId="34" borderId="11" xfId="0" applyFont="1" applyFill="1" applyBorder="1" applyAlignment="1">
      <alignment horizontal="center" vertical="center" wrapText="1"/>
    </xf>
    <xf numFmtId="0" fontId="43" fillId="34" borderId="12" xfId="0" applyFont="1" applyFill="1" applyBorder="1" applyAlignment="1">
      <alignment horizontal="center" vertical="center" wrapText="1"/>
    </xf>
    <xf numFmtId="0" fontId="22" fillId="0" borderId="22" xfId="0" applyFont="1" applyFill="1" applyBorder="1" applyAlignment="1">
      <alignment horizontal="center" wrapText="1"/>
    </xf>
    <xf numFmtId="0" fontId="36" fillId="0" borderId="0" xfId="0" applyFont="1" applyAlignment="1">
      <alignment horizontal="left" vertical="center" wrapText="1"/>
    </xf>
    <xf numFmtId="0" fontId="36" fillId="0" borderId="0" xfId="0" applyFont="1" applyAlignment="1">
      <alignment horizontal="left" wrapText="1"/>
    </xf>
    <xf numFmtId="0" fontId="36" fillId="0" borderId="0" xfId="0" applyFont="1" applyAlignment="1">
      <alignment horizontal="left" vertical="top" wrapText="1"/>
    </xf>
    <xf numFmtId="0" fontId="36" fillId="0" borderId="54" xfId="0" applyFont="1" applyBorder="1" applyAlignment="1">
      <alignment horizontal="left" vertical="center" wrapText="1"/>
    </xf>
    <xf numFmtId="0" fontId="36" fillId="0" borderId="15" xfId="0" applyFont="1" applyBorder="1" applyAlignment="1">
      <alignment horizontal="left" vertical="center" wrapText="1"/>
    </xf>
    <xf numFmtId="9" fontId="36" fillId="0" borderId="60" xfId="0" applyNumberFormat="1" applyFont="1" applyBorder="1" applyAlignment="1">
      <alignment horizontal="center" vertical="center"/>
    </xf>
    <xf numFmtId="0" fontId="36" fillId="0" borderId="61" xfId="0" applyFont="1" applyBorder="1" applyAlignment="1">
      <alignment horizontal="center" vertical="center"/>
    </xf>
    <xf numFmtId="0" fontId="36" fillId="0" borderId="45" xfId="0" applyFont="1" applyBorder="1" applyAlignment="1">
      <alignment horizontal="center" vertical="center"/>
    </xf>
    <xf numFmtId="0" fontId="36" fillId="0" borderId="47" xfId="0" applyFont="1" applyBorder="1" applyAlignment="1">
      <alignment horizontal="center" vertical="center"/>
    </xf>
    <xf numFmtId="0" fontId="36" fillId="0" borderId="43" xfId="0" applyFont="1" applyBorder="1" applyAlignment="1">
      <alignment horizontal="left" vertical="center" wrapText="1"/>
    </xf>
    <xf numFmtId="0" fontId="36" fillId="0" borderId="20" xfId="0" applyFont="1" applyBorder="1" applyAlignment="1">
      <alignment horizontal="left" vertical="center" wrapText="1"/>
    </xf>
    <xf numFmtId="9" fontId="36" fillId="0" borderId="58" xfId="0" applyNumberFormat="1" applyFont="1" applyBorder="1" applyAlignment="1">
      <alignment horizontal="center" vertical="center"/>
    </xf>
    <xf numFmtId="0" fontId="36" fillId="0" borderId="59" xfId="0" applyFont="1" applyBorder="1" applyAlignment="1">
      <alignment horizontal="center" vertic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6" fillId="0" borderId="0" xfId="0" applyFont="1" applyFill="1" applyAlignment="1">
      <alignment horizontal="left" vertical="center" wrapText="1"/>
    </xf>
    <xf numFmtId="0" fontId="33" fillId="0" borderId="0" xfId="0" applyFont="1" applyFill="1" applyAlignment="1">
      <alignment horizontal="left" vertical="center" wrapText="1"/>
    </xf>
    <xf numFmtId="0" fontId="34" fillId="0" borderId="0" xfId="0" applyFont="1" applyAlignment="1">
      <alignment horizontal="left" vertical="center" wrapText="1"/>
    </xf>
    <xf numFmtId="0" fontId="60" fillId="40" borderId="39" xfId="0" applyFont="1" applyFill="1" applyBorder="1" applyAlignment="1">
      <alignment horizontal="center" vertical="center"/>
    </xf>
    <xf numFmtId="0" fontId="60" fillId="40" borderId="34" xfId="0" applyFont="1" applyFill="1" applyBorder="1" applyAlignment="1">
      <alignment horizontal="center" vertical="center"/>
    </xf>
    <xf numFmtId="0" fontId="60" fillId="40" borderId="56" xfId="0" applyFont="1" applyFill="1" applyBorder="1" applyAlignment="1">
      <alignment horizontal="center" vertical="center"/>
    </xf>
    <xf numFmtId="0" fontId="60" fillId="40" borderId="57" xfId="0" applyFont="1" applyFill="1" applyBorder="1" applyAlignment="1">
      <alignment horizontal="center" vertical="center"/>
    </xf>
    <xf numFmtId="0" fontId="60" fillId="40" borderId="38" xfId="0" applyFont="1" applyFill="1" applyBorder="1" applyAlignment="1">
      <alignment horizontal="center" vertical="center" wrapText="1"/>
    </xf>
    <xf numFmtId="0" fontId="60" fillId="40" borderId="39" xfId="0" applyFont="1" applyFill="1" applyBorder="1" applyAlignment="1">
      <alignment horizontal="center" vertical="center" wrapText="1"/>
    </xf>
    <xf numFmtId="0" fontId="36" fillId="0" borderId="44" xfId="0" applyFont="1" applyBorder="1" applyAlignment="1">
      <alignment horizontal="left" vertical="center" wrapText="1"/>
    </xf>
    <xf numFmtId="0" fontId="36" fillId="0" borderId="52" xfId="0" applyFont="1" applyBorder="1" applyAlignment="1">
      <alignment horizontal="left" vertical="center" wrapText="1"/>
    </xf>
    <xf numFmtId="9" fontId="36" fillId="0" borderId="62" xfId="0" applyNumberFormat="1" applyFont="1" applyBorder="1" applyAlignment="1">
      <alignment horizontal="center" vertical="center"/>
    </xf>
    <xf numFmtId="0" fontId="36" fillId="0" borderId="63" xfId="0" applyFont="1" applyBorder="1" applyAlignment="1">
      <alignment horizontal="center" vertical="center"/>
    </xf>
    <xf numFmtId="0" fontId="36" fillId="0" borderId="40" xfId="0" applyFont="1" applyBorder="1" applyAlignment="1">
      <alignment horizontal="center" vertical="center"/>
    </xf>
    <xf numFmtId="0" fontId="36" fillId="0" borderId="37" xfId="0" applyFont="1" applyBorder="1" applyAlignment="1">
      <alignment horizontal="center" vertical="center"/>
    </xf>
    <xf numFmtId="0" fontId="33" fillId="0" borderId="0" xfId="49" quotePrefix="1" applyFont="1" applyAlignment="1">
      <alignment horizontal="center"/>
    </xf>
    <xf numFmtId="0" fontId="60" fillId="40" borderId="29" xfId="0" applyFont="1" applyFill="1" applyBorder="1" applyAlignment="1">
      <alignment horizontal="center" vertical="center" wrapText="1"/>
    </xf>
    <xf numFmtId="0" fontId="60" fillId="40" borderId="26" xfId="0" applyFont="1" applyFill="1" applyBorder="1" applyAlignment="1">
      <alignment horizontal="center" vertical="center" wrapText="1"/>
    </xf>
  </cellXfs>
  <cellStyles count="59">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6000000}"/>
    <cellStyle name="Comma 2 2" xfId="56" xr:uid="{A926E972-EA84-4DE1-98B2-D13D1495952B}"/>
    <cellStyle name="Currency_HOJA DE TRABAJO" xfId="52" xr:uid="{9EC13C1C-C71D-43E7-A9AB-8278E912ED35}"/>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1" builtinId="3"/>
    <cellStyle name="Millares [0]" xfId="51" builtinId="6"/>
    <cellStyle name="Millares [0] 2" xfId="45" xr:uid="{00000000-0005-0000-0000-000022000000}"/>
    <cellStyle name="Millares [0] 2 2" xfId="55" xr:uid="{F0189A5D-A905-425B-BF6F-DD569C3B2F1D}"/>
    <cellStyle name="Millares [0] 3" xfId="57" xr:uid="{D1A892A3-EE84-4D80-95BD-BE7E0FF4D06C}"/>
    <cellStyle name="Millares 2" xfId="53" xr:uid="{2D5C6FCD-67C4-4C11-97F3-BE13912928AB}"/>
    <cellStyle name="Neutral" xfId="8" builtinId="28" customBuiltin="1"/>
    <cellStyle name="Normal" xfId="0" builtinId="0"/>
    <cellStyle name="Normal 12" xfId="46" xr:uid="{00000000-0005-0000-0000-000025000000}"/>
    <cellStyle name="Normal 15" xfId="47" xr:uid="{00000000-0005-0000-0000-000026000000}"/>
    <cellStyle name="Normal 2" xfId="49" xr:uid="{00000000-0005-0000-0000-000027000000}"/>
    <cellStyle name="Normal 2 4" xfId="48" xr:uid="{00000000-0005-0000-0000-000028000000}"/>
    <cellStyle name="Normal 3" xfId="54" xr:uid="{D556BA60-A852-45B7-B1C8-2824E9BA9F50}"/>
    <cellStyle name="Normal 3 3" xfId="43" xr:uid="{00000000-0005-0000-0000-000029000000}"/>
    <cellStyle name="Normal_Estados Fiscal 1999" xfId="44" xr:uid="{00000000-0005-0000-0000-00002A000000}"/>
    <cellStyle name="Notas" xfId="15" builtinId="10" customBuiltin="1"/>
    <cellStyle name="Porcentaje" xfId="58" builtinId="5"/>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3000000}"/>
    <cellStyle name="Total" xfId="17" builtinId="25" customBuiltin="1"/>
  </cellStyles>
  <dxfs count="0"/>
  <tableStyles count="0" defaultTableStyle="TableStyleMedium2" defaultPivotStyle="PivotStyleLight16"/>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vmlDrawing" Target="../drawings/vmlDrawing1.v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7A80-F43B-4E9C-A246-ED8EA065DE14}">
  <dimension ref="A1:E186"/>
  <sheetViews>
    <sheetView topLeftCell="A28" workbookViewId="0">
      <selection activeCell="C39" sqref="C39"/>
    </sheetView>
  </sheetViews>
  <sheetFormatPr baseColWidth="10" defaultRowHeight="12.75"/>
  <cols>
    <col min="1" max="1" width="63" style="146" bestFit="1" customWidth="1"/>
    <col min="2" max="2" width="20.140625" style="146" bestFit="1" customWidth="1"/>
    <col min="3" max="3" width="19.140625" style="278" bestFit="1" customWidth="1"/>
    <col min="4" max="4" width="11" style="146" bestFit="1" customWidth="1"/>
    <col min="5" max="5" width="13.85546875" style="145" customWidth="1"/>
    <col min="6" max="251" width="8.85546875" style="145" customWidth="1"/>
    <col min="252" max="252" width="1" style="145" customWidth="1"/>
    <col min="253" max="253" width="17.28515625" style="145" customWidth="1"/>
    <col min="254" max="254" width="67.28515625" style="145" customWidth="1"/>
    <col min="255" max="255" width="28.42578125" style="145" customWidth="1"/>
    <col min="256" max="507" width="8.85546875" style="145" customWidth="1"/>
    <col min="508" max="508" width="1" style="145" customWidth="1"/>
    <col min="509" max="509" width="17.28515625" style="145" customWidth="1"/>
    <col min="510" max="510" width="67.28515625" style="145" customWidth="1"/>
    <col min="511" max="511" width="28.42578125" style="145" customWidth="1"/>
    <col min="512" max="763" width="8.85546875" style="145" customWidth="1"/>
    <col min="764" max="764" width="1" style="145" customWidth="1"/>
    <col min="765" max="765" width="17.28515625" style="145" customWidth="1"/>
    <col min="766" max="766" width="67.28515625" style="145" customWidth="1"/>
    <col min="767" max="767" width="28.42578125" style="145" customWidth="1"/>
    <col min="768" max="1019" width="8.85546875" style="145" customWidth="1"/>
    <col min="1020" max="1020" width="1" style="145" customWidth="1"/>
    <col min="1021" max="1021" width="17.28515625" style="145" customWidth="1"/>
    <col min="1022" max="1022" width="67.28515625" style="145" customWidth="1"/>
    <col min="1023" max="1023" width="28.42578125" style="145" customWidth="1"/>
    <col min="1024" max="1275" width="8.85546875" style="145" customWidth="1"/>
    <col min="1276" max="1276" width="1" style="145" customWidth="1"/>
    <col min="1277" max="1277" width="17.28515625" style="145" customWidth="1"/>
    <col min="1278" max="1278" width="67.28515625" style="145" customWidth="1"/>
    <col min="1279" max="1279" width="28.42578125" style="145" customWidth="1"/>
    <col min="1280" max="1531" width="8.85546875" style="145" customWidth="1"/>
    <col min="1532" max="1532" width="1" style="145" customWidth="1"/>
    <col min="1533" max="1533" width="17.28515625" style="145" customWidth="1"/>
    <col min="1534" max="1534" width="67.28515625" style="145" customWidth="1"/>
    <col min="1535" max="1535" width="28.42578125" style="145" customWidth="1"/>
    <col min="1536" max="1787" width="8.85546875" style="145" customWidth="1"/>
    <col min="1788" max="1788" width="1" style="145" customWidth="1"/>
    <col min="1789" max="1789" width="17.28515625" style="145" customWidth="1"/>
    <col min="1790" max="1790" width="67.28515625" style="145" customWidth="1"/>
    <col min="1791" max="1791" width="28.42578125" style="145" customWidth="1"/>
    <col min="1792" max="2043" width="8.85546875" style="145" customWidth="1"/>
    <col min="2044" max="2044" width="1" style="145" customWidth="1"/>
    <col min="2045" max="2045" width="17.28515625" style="145" customWidth="1"/>
    <col min="2046" max="2046" width="67.28515625" style="145" customWidth="1"/>
    <col min="2047" max="2047" width="28.42578125" style="145" customWidth="1"/>
    <col min="2048" max="2299" width="8.85546875" style="145" customWidth="1"/>
    <col min="2300" max="2300" width="1" style="145" customWidth="1"/>
    <col min="2301" max="2301" width="17.28515625" style="145" customWidth="1"/>
    <col min="2302" max="2302" width="67.28515625" style="145" customWidth="1"/>
    <col min="2303" max="2303" width="28.42578125" style="145" customWidth="1"/>
    <col min="2304" max="2555" width="8.85546875" style="145" customWidth="1"/>
    <col min="2556" max="2556" width="1" style="145" customWidth="1"/>
    <col min="2557" max="2557" width="17.28515625" style="145" customWidth="1"/>
    <col min="2558" max="2558" width="67.28515625" style="145" customWidth="1"/>
    <col min="2559" max="2559" width="28.42578125" style="145" customWidth="1"/>
    <col min="2560" max="2811" width="8.85546875" style="145" customWidth="1"/>
    <col min="2812" max="2812" width="1" style="145" customWidth="1"/>
    <col min="2813" max="2813" width="17.28515625" style="145" customWidth="1"/>
    <col min="2814" max="2814" width="67.28515625" style="145" customWidth="1"/>
    <col min="2815" max="2815" width="28.42578125" style="145" customWidth="1"/>
    <col min="2816" max="3067" width="8.85546875" style="145" customWidth="1"/>
    <col min="3068" max="3068" width="1" style="145" customWidth="1"/>
    <col min="3069" max="3069" width="17.28515625" style="145" customWidth="1"/>
    <col min="3070" max="3070" width="67.28515625" style="145" customWidth="1"/>
    <col min="3071" max="3071" width="28.42578125" style="145" customWidth="1"/>
    <col min="3072" max="3323" width="8.85546875" style="145" customWidth="1"/>
    <col min="3324" max="3324" width="1" style="145" customWidth="1"/>
    <col min="3325" max="3325" width="17.28515625" style="145" customWidth="1"/>
    <col min="3326" max="3326" width="67.28515625" style="145" customWidth="1"/>
    <col min="3327" max="3327" width="28.42578125" style="145" customWidth="1"/>
    <col min="3328" max="3579" width="8.85546875" style="145" customWidth="1"/>
    <col min="3580" max="3580" width="1" style="145" customWidth="1"/>
    <col min="3581" max="3581" width="17.28515625" style="145" customWidth="1"/>
    <col min="3582" max="3582" width="67.28515625" style="145" customWidth="1"/>
    <col min="3583" max="3583" width="28.42578125" style="145" customWidth="1"/>
    <col min="3584" max="3835" width="8.85546875" style="145" customWidth="1"/>
    <col min="3836" max="3836" width="1" style="145" customWidth="1"/>
    <col min="3837" max="3837" width="17.28515625" style="145" customWidth="1"/>
    <col min="3838" max="3838" width="67.28515625" style="145" customWidth="1"/>
    <col min="3839" max="3839" width="28.42578125" style="145" customWidth="1"/>
    <col min="3840" max="4091" width="8.85546875" style="145" customWidth="1"/>
    <col min="4092" max="4092" width="1" style="145" customWidth="1"/>
    <col min="4093" max="4093" width="17.28515625" style="145" customWidth="1"/>
    <col min="4094" max="4094" width="67.28515625" style="145" customWidth="1"/>
    <col min="4095" max="4095" width="28.42578125" style="145" customWidth="1"/>
    <col min="4096" max="4347" width="8.85546875" style="145" customWidth="1"/>
    <col min="4348" max="4348" width="1" style="145" customWidth="1"/>
    <col min="4349" max="4349" width="17.28515625" style="145" customWidth="1"/>
    <col min="4350" max="4350" width="67.28515625" style="145" customWidth="1"/>
    <col min="4351" max="4351" width="28.42578125" style="145" customWidth="1"/>
    <col min="4352" max="4603" width="8.85546875" style="145" customWidth="1"/>
    <col min="4604" max="4604" width="1" style="145" customWidth="1"/>
    <col min="4605" max="4605" width="17.28515625" style="145" customWidth="1"/>
    <col min="4606" max="4606" width="67.28515625" style="145" customWidth="1"/>
    <col min="4607" max="4607" width="28.42578125" style="145" customWidth="1"/>
    <col min="4608" max="4859" width="8.85546875" style="145" customWidth="1"/>
    <col min="4860" max="4860" width="1" style="145" customWidth="1"/>
    <col min="4861" max="4861" width="17.28515625" style="145" customWidth="1"/>
    <col min="4862" max="4862" width="67.28515625" style="145" customWidth="1"/>
    <col min="4863" max="4863" width="28.42578125" style="145" customWidth="1"/>
    <col min="4864" max="5115" width="8.85546875" style="145" customWidth="1"/>
    <col min="5116" max="5116" width="1" style="145" customWidth="1"/>
    <col min="5117" max="5117" width="17.28515625" style="145" customWidth="1"/>
    <col min="5118" max="5118" width="67.28515625" style="145" customWidth="1"/>
    <col min="5119" max="5119" width="28.42578125" style="145" customWidth="1"/>
    <col min="5120" max="5371" width="8.85546875" style="145" customWidth="1"/>
    <col min="5372" max="5372" width="1" style="145" customWidth="1"/>
    <col min="5373" max="5373" width="17.28515625" style="145" customWidth="1"/>
    <col min="5374" max="5374" width="67.28515625" style="145" customWidth="1"/>
    <col min="5375" max="5375" width="28.42578125" style="145" customWidth="1"/>
    <col min="5376" max="5627" width="8.85546875" style="145" customWidth="1"/>
    <col min="5628" max="5628" width="1" style="145" customWidth="1"/>
    <col min="5629" max="5629" width="17.28515625" style="145" customWidth="1"/>
    <col min="5630" max="5630" width="67.28515625" style="145" customWidth="1"/>
    <col min="5631" max="5631" width="28.42578125" style="145" customWidth="1"/>
    <col min="5632" max="5883" width="8.85546875" style="145" customWidth="1"/>
    <col min="5884" max="5884" width="1" style="145" customWidth="1"/>
    <col min="5885" max="5885" width="17.28515625" style="145" customWidth="1"/>
    <col min="5886" max="5886" width="67.28515625" style="145" customWidth="1"/>
    <col min="5887" max="5887" width="28.42578125" style="145" customWidth="1"/>
    <col min="5888" max="6139" width="8.85546875" style="145" customWidth="1"/>
    <col min="6140" max="6140" width="1" style="145" customWidth="1"/>
    <col min="6141" max="6141" width="17.28515625" style="145" customWidth="1"/>
    <col min="6142" max="6142" width="67.28515625" style="145" customWidth="1"/>
    <col min="6143" max="6143" width="28.42578125" style="145" customWidth="1"/>
    <col min="6144" max="6395" width="8.85546875" style="145" customWidth="1"/>
    <col min="6396" max="6396" width="1" style="145" customWidth="1"/>
    <col min="6397" max="6397" width="17.28515625" style="145" customWidth="1"/>
    <col min="6398" max="6398" width="67.28515625" style="145" customWidth="1"/>
    <col min="6399" max="6399" width="28.42578125" style="145" customWidth="1"/>
    <col min="6400" max="6651" width="8.85546875" style="145" customWidth="1"/>
    <col min="6652" max="6652" width="1" style="145" customWidth="1"/>
    <col min="6653" max="6653" width="17.28515625" style="145" customWidth="1"/>
    <col min="6654" max="6654" width="67.28515625" style="145" customWidth="1"/>
    <col min="6655" max="6655" width="28.42578125" style="145" customWidth="1"/>
    <col min="6656" max="6907" width="8.85546875" style="145" customWidth="1"/>
    <col min="6908" max="6908" width="1" style="145" customWidth="1"/>
    <col min="6909" max="6909" width="17.28515625" style="145" customWidth="1"/>
    <col min="6910" max="6910" width="67.28515625" style="145" customWidth="1"/>
    <col min="6911" max="6911" width="28.42578125" style="145" customWidth="1"/>
    <col min="6912" max="7163" width="8.85546875" style="145" customWidth="1"/>
    <col min="7164" max="7164" width="1" style="145" customWidth="1"/>
    <col min="7165" max="7165" width="17.28515625" style="145" customWidth="1"/>
    <col min="7166" max="7166" width="67.28515625" style="145" customWidth="1"/>
    <col min="7167" max="7167" width="28.42578125" style="145" customWidth="1"/>
    <col min="7168" max="7419" width="8.85546875" style="145" customWidth="1"/>
    <col min="7420" max="7420" width="1" style="145" customWidth="1"/>
    <col min="7421" max="7421" width="17.28515625" style="145" customWidth="1"/>
    <col min="7422" max="7422" width="67.28515625" style="145" customWidth="1"/>
    <col min="7423" max="7423" width="28.42578125" style="145" customWidth="1"/>
    <col min="7424" max="7675" width="8.85546875" style="145" customWidth="1"/>
    <col min="7676" max="7676" width="1" style="145" customWidth="1"/>
    <col min="7677" max="7677" width="17.28515625" style="145" customWidth="1"/>
    <col min="7678" max="7678" width="67.28515625" style="145" customWidth="1"/>
    <col min="7679" max="7679" width="28.42578125" style="145" customWidth="1"/>
    <col min="7680" max="7931" width="8.85546875" style="145" customWidth="1"/>
    <col min="7932" max="7932" width="1" style="145" customWidth="1"/>
    <col min="7933" max="7933" width="17.28515625" style="145" customWidth="1"/>
    <col min="7934" max="7934" width="67.28515625" style="145" customWidth="1"/>
    <col min="7935" max="7935" width="28.42578125" style="145" customWidth="1"/>
    <col min="7936" max="8187" width="8.85546875" style="145" customWidth="1"/>
    <col min="8188" max="8188" width="1" style="145" customWidth="1"/>
    <col min="8189" max="8189" width="17.28515625" style="145" customWidth="1"/>
    <col min="8190" max="8190" width="67.28515625" style="145" customWidth="1"/>
    <col min="8191" max="8191" width="28.42578125" style="145" customWidth="1"/>
    <col min="8192" max="8443" width="8.85546875" style="145" customWidth="1"/>
    <col min="8444" max="8444" width="1" style="145" customWidth="1"/>
    <col min="8445" max="8445" width="17.28515625" style="145" customWidth="1"/>
    <col min="8446" max="8446" width="67.28515625" style="145" customWidth="1"/>
    <col min="8447" max="8447" width="28.42578125" style="145" customWidth="1"/>
    <col min="8448" max="8699" width="8.85546875" style="145" customWidth="1"/>
    <col min="8700" max="8700" width="1" style="145" customWidth="1"/>
    <col min="8701" max="8701" width="17.28515625" style="145" customWidth="1"/>
    <col min="8702" max="8702" width="67.28515625" style="145" customWidth="1"/>
    <col min="8703" max="8703" width="28.42578125" style="145" customWidth="1"/>
    <col min="8704" max="8955" width="8.85546875" style="145" customWidth="1"/>
    <col min="8956" max="8956" width="1" style="145" customWidth="1"/>
    <col min="8957" max="8957" width="17.28515625" style="145" customWidth="1"/>
    <col min="8958" max="8958" width="67.28515625" style="145" customWidth="1"/>
    <col min="8959" max="8959" width="28.42578125" style="145" customWidth="1"/>
    <col min="8960" max="9211" width="8.85546875" style="145" customWidth="1"/>
    <col min="9212" max="9212" width="1" style="145" customWidth="1"/>
    <col min="9213" max="9213" width="17.28515625" style="145" customWidth="1"/>
    <col min="9214" max="9214" width="67.28515625" style="145" customWidth="1"/>
    <col min="9215" max="9215" width="28.42578125" style="145" customWidth="1"/>
    <col min="9216" max="9467" width="8.85546875" style="145" customWidth="1"/>
    <col min="9468" max="9468" width="1" style="145" customWidth="1"/>
    <col min="9469" max="9469" width="17.28515625" style="145" customWidth="1"/>
    <col min="9470" max="9470" width="67.28515625" style="145" customWidth="1"/>
    <col min="9471" max="9471" width="28.42578125" style="145" customWidth="1"/>
    <col min="9472" max="9723" width="8.85546875" style="145" customWidth="1"/>
    <col min="9724" max="9724" width="1" style="145" customWidth="1"/>
    <col min="9725" max="9725" width="17.28515625" style="145" customWidth="1"/>
    <col min="9726" max="9726" width="67.28515625" style="145" customWidth="1"/>
    <col min="9727" max="9727" width="28.42578125" style="145" customWidth="1"/>
    <col min="9728" max="9979" width="8.85546875" style="145" customWidth="1"/>
    <col min="9980" max="9980" width="1" style="145" customWidth="1"/>
    <col min="9981" max="9981" width="17.28515625" style="145" customWidth="1"/>
    <col min="9982" max="9982" width="67.28515625" style="145" customWidth="1"/>
    <col min="9983" max="9983" width="28.42578125" style="145" customWidth="1"/>
    <col min="9984" max="10235" width="8.85546875" style="145" customWidth="1"/>
    <col min="10236" max="10236" width="1" style="145" customWidth="1"/>
    <col min="10237" max="10237" width="17.28515625" style="145" customWidth="1"/>
    <col min="10238" max="10238" width="67.28515625" style="145" customWidth="1"/>
    <col min="10239" max="10239" width="28.42578125" style="145" customWidth="1"/>
    <col min="10240" max="10491" width="8.85546875" style="145" customWidth="1"/>
    <col min="10492" max="10492" width="1" style="145" customWidth="1"/>
    <col min="10493" max="10493" width="17.28515625" style="145" customWidth="1"/>
    <col min="10494" max="10494" width="67.28515625" style="145" customWidth="1"/>
    <col min="10495" max="10495" width="28.42578125" style="145" customWidth="1"/>
    <col min="10496" max="10747" width="8.85546875" style="145" customWidth="1"/>
    <col min="10748" max="10748" width="1" style="145" customWidth="1"/>
    <col min="10749" max="10749" width="17.28515625" style="145" customWidth="1"/>
    <col min="10750" max="10750" width="67.28515625" style="145" customWidth="1"/>
    <col min="10751" max="10751" width="28.42578125" style="145" customWidth="1"/>
    <col min="10752" max="11003" width="8.85546875" style="145" customWidth="1"/>
    <col min="11004" max="11004" width="1" style="145" customWidth="1"/>
    <col min="11005" max="11005" width="17.28515625" style="145" customWidth="1"/>
    <col min="11006" max="11006" width="67.28515625" style="145" customWidth="1"/>
    <col min="11007" max="11007" width="28.42578125" style="145" customWidth="1"/>
    <col min="11008" max="11259" width="8.85546875" style="145" customWidth="1"/>
    <col min="11260" max="11260" width="1" style="145" customWidth="1"/>
    <col min="11261" max="11261" width="17.28515625" style="145" customWidth="1"/>
    <col min="11262" max="11262" width="67.28515625" style="145" customWidth="1"/>
    <col min="11263" max="11263" width="28.42578125" style="145" customWidth="1"/>
    <col min="11264" max="11515" width="8.85546875" style="145" customWidth="1"/>
    <col min="11516" max="11516" width="1" style="145" customWidth="1"/>
    <col min="11517" max="11517" width="17.28515625" style="145" customWidth="1"/>
    <col min="11518" max="11518" width="67.28515625" style="145" customWidth="1"/>
    <col min="11519" max="11519" width="28.42578125" style="145" customWidth="1"/>
    <col min="11520" max="11771" width="8.85546875" style="145" customWidth="1"/>
    <col min="11772" max="11772" width="1" style="145" customWidth="1"/>
    <col min="11773" max="11773" width="17.28515625" style="145" customWidth="1"/>
    <col min="11774" max="11774" width="67.28515625" style="145" customWidth="1"/>
    <col min="11775" max="11775" width="28.42578125" style="145" customWidth="1"/>
    <col min="11776" max="12027" width="8.85546875" style="145" customWidth="1"/>
    <col min="12028" max="12028" width="1" style="145" customWidth="1"/>
    <col min="12029" max="12029" width="17.28515625" style="145" customWidth="1"/>
    <col min="12030" max="12030" width="67.28515625" style="145" customWidth="1"/>
    <col min="12031" max="12031" width="28.42578125" style="145" customWidth="1"/>
    <col min="12032" max="12283" width="8.85546875" style="145" customWidth="1"/>
    <col min="12284" max="12284" width="1" style="145" customWidth="1"/>
    <col min="12285" max="12285" width="17.28515625" style="145" customWidth="1"/>
    <col min="12286" max="12286" width="67.28515625" style="145" customWidth="1"/>
    <col min="12287" max="12287" width="28.42578125" style="145" customWidth="1"/>
    <col min="12288" max="12539" width="8.85546875" style="145" customWidth="1"/>
    <col min="12540" max="12540" width="1" style="145" customWidth="1"/>
    <col min="12541" max="12541" width="17.28515625" style="145" customWidth="1"/>
    <col min="12542" max="12542" width="67.28515625" style="145" customWidth="1"/>
    <col min="12543" max="12543" width="28.42578125" style="145" customWidth="1"/>
    <col min="12544" max="12795" width="8.85546875" style="145" customWidth="1"/>
    <col min="12796" max="12796" width="1" style="145" customWidth="1"/>
    <col min="12797" max="12797" width="17.28515625" style="145" customWidth="1"/>
    <col min="12798" max="12798" width="67.28515625" style="145" customWidth="1"/>
    <col min="12799" max="12799" width="28.42578125" style="145" customWidth="1"/>
    <col min="12800" max="13051" width="8.85546875" style="145" customWidth="1"/>
    <col min="13052" max="13052" width="1" style="145" customWidth="1"/>
    <col min="13053" max="13053" width="17.28515625" style="145" customWidth="1"/>
    <col min="13054" max="13054" width="67.28515625" style="145" customWidth="1"/>
    <col min="13055" max="13055" width="28.42578125" style="145" customWidth="1"/>
    <col min="13056" max="13307" width="8.85546875" style="145" customWidth="1"/>
    <col min="13308" max="13308" width="1" style="145" customWidth="1"/>
    <col min="13309" max="13309" width="17.28515625" style="145" customWidth="1"/>
    <col min="13310" max="13310" width="67.28515625" style="145" customWidth="1"/>
    <col min="13311" max="13311" width="28.42578125" style="145" customWidth="1"/>
    <col min="13312" max="13563" width="8.85546875" style="145" customWidth="1"/>
    <col min="13564" max="13564" width="1" style="145" customWidth="1"/>
    <col min="13565" max="13565" width="17.28515625" style="145" customWidth="1"/>
    <col min="13566" max="13566" width="67.28515625" style="145" customWidth="1"/>
    <col min="13567" max="13567" width="28.42578125" style="145" customWidth="1"/>
    <col min="13568" max="13819" width="8.85546875" style="145" customWidth="1"/>
    <col min="13820" max="13820" width="1" style="145" customWidth="1"/>
    <col min="13821" max="13821" width="17.28515625" style="145" customWidth="1"/>
    <col min="13822" max="13822" width="67.28515625" style="145" customWidth="1"/>
    <col min="13823" max="13823" width="28.42578125" style="145" customWidth="1"/>
    <col min="13824" max="14075" width="8.85546875" style="145" customWidth="1"/>
    <col min="14076" max="14076" width="1" style="145" customWidth="1"/>
    <col min="14077" max="14077" width="17.28515625" style="145" customWidth="1"/>
    <col min="14078" max="14078" width="67.28515625" style="145" customWidth="1"/>
    <col min="14079" max="14079" width="28.42578125" style="145" customWidth="1"/>
    <col min="14080" max="14331" width="8.85546875" style="145" customWidth="1"/>
    <col min="14332" max="14332" width="1" style="145" customWidth="1"/>
    <col min="14333" max="14333" width="17.28515625" style="145" customWidth="1"/>
    <col min="14334" max="14334" width="67.28515625" style="145" customWidth="1"/>
    <col min="14335" max="14335" width="28.42578125" style="145" customWidth="1"/>
    <col min="14336" max="14587" width="8.85546875" style="145" customWidth="1"/>
    <col min="14588" max="14588" width="1" style="145" customWidth="1"/>
    <col min="14589" max="14589" width="17.28515625" style="145" customWidth="1"/>
    <col min="14590" max="14590" width="67.28515625" style="145" customWidth="1"/>
    <col min="14591" max="14591" width="28.42578125" style="145" customWidth="1"/>
    <col min="14592" max="14843" width="8.85546875" style="145" customWidth="1"/>
    <col min="14844" max="14844" width="1" style="145" customWidth="1"/>
    <col min="14845" max="14845" width="17.28515625" style="145" customWidth="1"/>
    <col min="14846" max="14846" width="67.28515625" style="145" customWidth="1"/>
    <col min="14847" max="14847" width="28.42578125" style="145" customWidth="1"/>
    <col min="14848" max="15099" width="8.85546875" style="145" customWidth="1"/>
    <col min="15100" max="15100" width="1" style="145" customWidth="1"/>
    <col min="15101" max="15101" width="17.28515625" style="145" customWidth="1"/>
    <col min="15102" max="15102" width="67.28515625" style="145" customWidth="1"/>
    <col min="15103" max="15103" width="28.42578125" style="145" customWidth="1"/>
    <col min="15104" max="15355" width="8.85546875" style="145" customWidth="1"/>
    <col min="15356" max="15356" width="1" style="145" customWidth="1"/>
    <col min="15357" max="15357" width="17.28515625" style="145" customWidth="1"/>
    <col min="15358" max="15358" width="67.28515625" style="145" customWidth="1"/>
    <col min="15359" max="15359" width="28.42578125" style="145" customWidth="1"/>
    <col min="15360" max="15611" width="8.85546875" style="145" customWidth="1"/>
    <col min="15612" max="15612" width="1" style="145" customWidth="1"/>
    <col min="15613" max="15613" width="17.28515625" style="145" customWidth="1"/>
    <col min="15614" max="15614" width="67.28515625" style="145" customWidth="1"/>
    <col min="15615" max="15615" width="28.42578125" style="145" customWidth="1"/>
    <col min="15616" max="15867" width="8.85546875" style="145" customWidth="1"/>
    <col min="15868" max="15868" width="1" style="145" customWidth="1"/>
    <col min="15869" max="15869" width="17.28515625" style="145" customWidth="1"/>
    <col min="15870" max="15870" width="67.28515625" style="145" customWidth="1"/>
    <col min="15871" max="15871" width="28.42578125" style="145" customWidth="1"/>
    <col min="15872" max="16123" width="8.85546875" style="145" customWidth="1"/>
    <col min="16124" max="16124" width="1" style="145" customWidth="1"/>
    <col min="16125" max="16125" width="17.28515625" style="145" customWidth="1"/>
    <col min="16126" max="16126" width="67.28515625" style="145" customWidth="1"/>
    <col min="16127" max="16127" width="28.42578125" style="145" customWidth="1"/>
    <col min="16128" max="16384" width="8.85546875" style="145" customWidth="1"/>
  </cols>
  <sheetData>
    <row r="1" spans="1:4" ht="19.5" customHeight="1">
      <c r="A1" s="271" t="s">
        <v>130</v>
      </c>
      <c r="B1" s="271"/>
      <c r="C1" s="272"/>
    </row>
    <row r="2" spans="1:4" ht="20.65" customHeight="1">
      <c r="A2" s="269" t="s">
        <v>131</v>
      </c>
      <c r="B2" s="269" t="s">
        <v>132</v>
      </c>
      <c r="C2" s="273"/>
    </row>
    <row r="3" spans="1:4" ht="15" customHeight="1">
      <c r="A3" s="269" t="s">
        <v>133</v>
      </c>
      <c r="B3" s="269" t="s">
        <v>134</v>
      </c>
      <c r="C3" s="273"/>
    </row>
    <row r="4" spans="1:4" ht="15.75" customHeight="1">
      <c r="A4" s="270" t="s">
        <v>135</v>
      </c>
      <c r="B4" s="270" t="s">
        <v>135</v>
      </c>
      <c r="C4" s="274" t="s">
        <v>136</v>
      </c>
    </row>
    <row r="5" spans="1:4" ht="14.25" customHeight="1">
      <c r="A5" s="270" t="s">
        <v>13</v>
      </c>
      <c r="B5" s="270" t="s">
        <v>137</v>
      </c>
      <c r="C5" s="274"/>
      <c r="D5" s="262"/>
    </row>
    <row r="6" spans="1:4" ht="16.5" customHeight="1">
      <c r="A6" s="268"/>
      <c r="B6" s="268"/>
      <c r="C6" s="275"/>
      <c r="D6" s="264"/>
    </row>
    <row r="7" spans="1:4" ht="16.5" customHeight="1">
      <c r="A7" s="268" t="s">
        <v>138</v>
      </c>
      <c r="B7" s="268" t="s">
        <v>139</v>
      </c>
      <c r="C7" s="275">
        <v>12607540933.23</v>
      </c>
      <c r="D7" s="264"/>
    </row>
    <row r="8" spans="1:4" ht="16.5" customHeight="1">
      <c r="A8" s="268" t="s">
        <v>140</v>
      </c>
      <c r="B8" s="268" t="s">
        <v>141</v>
      </c>
      <c r="C8" s="275">
        <v>518666699.37</v>
      </c>
      <c r="D8" s="264"/>
    </row>
    <row r="9" spans="1:4" ht="16.5" customHeight="1">
      <c r="A9" s="268" t="s">
        <v>142</v>
      </c>
      <c r="B9" s="268" t="s">
        <v>143</v>
      </c>
      <c r="C9" s="275">
        <v>518666699.37</v>
      </c>
      <c r="D9" s="264"/>
    </row>
    <row r="10" spans="1:4" ht="16.5" customHeight="1">
      <c r="A10" s="268" t="s">
        <v>144</v>
      </c>
      <c r="B10" s="268" t="s">
        <v>145</v>
      </c>
      <c r="C10" s="275">
        <v>518666699.37</v>
      </c>
      <c r="D10" s="264"/>
    </row>
    <row r="11" spans="1:4" ht="16.5" customHeight="1">
      <c r="A11" s="268" t="s">
        <v>146</v>
      </c>
      <c r="B11" s="268" t="s">
        <v>147</v>
      </c>
      <c r="C11" s="275">
        <v>518666699.37</v>
      </c>
      <c r="D11" s="264"/>
    </row>
    <row r="12" spans="1:4" ht="16.5" customHeight="1">
      <c r="A12" s="268" t="s">
        <v>148</v>
      </c>
      <c r="B12" s="268" t="s">
        <v>149</v>
      </c>
      <c r="C12" s="275">
        <v>12088874233.860001</v>
      </c>
      <c r="D12" s="264"/>
    </row>
    <row r="13" spans="1:4" ht="16.5" customHeight="1">
      <c r="A13" s="268" t="s">
        <v>150</v>
      </c>
      <c r="B13" s="268" t="s">
        <v>151</v>
      </c>
      <c r="C13" s="275">
        <v>12088874233.860001</v>
      </c>
      <c r="D13" s="264"/>
    </row>
    <row r="14" spans="1:4" ht="16.5" customHeight="1">
      <c r="A14" s="268" t="s">
        <v>152</v>
      </c>
      <c r="B14" s="268" t="s">
        <v>153</v>
      </c>
      <c r="C14" s="275">
        <v>10463703569</v>
      </c>
      <c r="D14" s="264"/>
    </row>
    <row r="15" spans="1:4" ht="16.5" customHeight="1">
      <c r="A15" s="268" t="s">
        <v>154</v>
      </c>
      <c r="B15" s="268" t="s">
        <v>155</v>
      </c>
      <c r="C15" s="275">
        <v>2636541902.75</v>
      </c>
      <c r="D15" s="264"/>
    </row>
    <row r="16" spans="1:4" ht="16.5" customHeight="1">
      <c r="A16" s="268" t="s">
        <v>156</v>
      </c>
      <c r="B16" s="268" t="s">
        <v>157</v>
      </c>
      <c r="C16" s="275">
        <v>7827161666.25</v>
      </c>
      <c r="D16" s="264"/>
    </row>
    <row r="17" spans="1:4" ht="16.5" customHeight="1">
      <c r="A17" s="268" t="s">
        <v>158</v>
      </c>
      <c r="B17" s="268" t="s">
        <v>159</v>
      </c>
      <c r="C17" s="275">
        <v>783961292.73000002</v>
      </c>
      <c r="D17" s="264"/>
    </row>
    <row r="18" spans="1:4" ht="16.5" customHeight="1">
      <c r="A18" s="268" t="s">
        <v>160</v>
      </c>
      <c r="B18" s="268" t="s">
        <v>161</v>
      </c>
      <c r="C18" s="275">
        <v>258858840.68000001</v>
      </c>
      <c r="D18" s="264"/>
    </row>
    <row r="19" spans="1:4" ht="16.5" customHeight="1">
      <c r="A19" s="268" t="s">
        <v>162</v>
      </c>
      <c r="B19" s="268" t="s">
        <v>163</v>
      </c>
      <c r="C19" s="275">
        <v>525102452.05000001</v>
      </c>
      <c r="D19" s="264"/>
    </row>
    <row r="20" spans="1:4" ht="16.5" customHeight="1">
      <c r="A20" s="268" t="s">
        <v>164</v>
      </c>
      <c r="B20" s="268" t="s">
        <v>165</v>
      </c>
      <c r="C20" s="275">
        <v>841209372.13</v>
      </c>
      <c r="D20" s="264"/>
    </row>
    <row r="21" spans="1:4" ht="16.5" customHeight="1">
      <c r="A21" s="268" t="s">
        <v>166</v>
      </c>
      <c r="B21" s="268" t="s">
        <v>167</v>
      </c>
      <c r="C21" s="275">
        <v>25580546.629999999</v>
      </c>
      <c r="D21" s="264"/>
    </row>
    <row r="22" spans="1:4" ht="16.5" customHeight="1">
      <c r="A22" s="268" t="s">
        <v>168</v>
      </c>
      <c r="B22" s="268" t="s">
        <v>169</v>
      </c>
      <c r="C22" s="275">
        <v>51331467.75</v>
      </c>
      <c r="D22" s="264"/>
    </row>
    <row r="23" spans="1:4" ht="16.5" customHeight="1">
      <c r="A23" s="268" t="s">
        <v>170</v>
      </c>
      <c r="B23" s="268" t="s">
        <v>171</v>
      </c>
      <c r="C23" s="275">
        <v>51331467.75</v>
      </c>
      <c r="D23" s="264"/>
    </row>
    <row r="24" spans="1:4" ht="16.5" customHeight="1">
      <c r="A24" s="268" t="s">
        <v>172</v>
      </c>
      <c r="B24" s="268" t="s">
        <v>173</v>
      </c>
      <c r="C24" s="275">
        <v>51331467.75</v>
      </c>
      <c r="D24" s="264"/>
    </row>
    <row r="25" spans="1:4" ht="16.5" customHeight="1">
      <c r="A25" s="268" t="s">
        <v>174</v>
      </c>
      <c r="B25" s="268" t="s">
        <v>175</v>
      </c>
      <c r="C25" s="275">
        <v>51331467.75</v>
      </c>
      <c r="D25" s="264"/>
    </row>
    <row r="26" spans="1:4" ht="16.5" customHeight="1">
      <c r="A26" s="268" t="s">
        <v>176</v>
      </c>
      <c r="B26" s="268" t="s">
        <v>177</v>
      </c>
      <c r="C26" s="275">
        <v>51331467.75</v>
      </c>
      <c r="D26" s="264"/>
    </row>
    <row r="27" spans="1:4" ht="16.5" customHeight="1">
      <c r="A27" s="268" t="s">
        <v>178</v>
      </c>
      <c r="B27" s="268" t="s">
        <v>179</v>
      </c>
      <c r="C27" s="275">
        <v>51331467.75</v>
      </c>
      <c r="D27" s="264"/>
    </row>
    <row r="28" spans="1:4" ht="16.5" customHeight="1">
      <c r="A28" s="268" t="s">
        <v>180</v>
      </c>
      <c r="B28" s="268" t="s">
        <v>181</v>
      </c>
      <c r="C28" s="275">
        <v>507640019</v>
      </c>
      <c r="D28" s="264"/>
    </row>
    <row r="29" spans="1:4" ht="16.5" customHeight="1">
      <c r="A29" s="268" t="s">
        <v>182</v>
      </c>
      <c r="B29" s="268" t="s">
        <v>183</v>
      </c>
      <c r="C29" s="275">
        <v>9744230.5899999999</v>
      </c>
      <c r="D29" s="264"/>
    </row>
    <row r="30" spans="1:4" ht="16.5" customHeight="1">
      <c r="A30" s="268" t="s">
        <v>184</v>
      </c>
      <c r="B30" s="268" t="s">
        <v>185</v>
      </c>
      <c r="C30" s="275">
        <v>9744230.5899999999</v>
      </c>
      <c r="D30" s="264"/>
    </row>
    <row r="31" spans="1:4" ht="16.5" customHeight="1">
      <c r="A31" s="268" t="s">
        <v>186</v>
      </c>
      <c r="B31" s="268" t="s">
        <v>187</v>
      </c>
      <c r="C31" s="275">
        <v>5.68</v>
      </c>
      <c r="D31" s="264"/>
    </row>
    <row r="32" spans="1:4" ht="16.5" customHeight="1">
      <c r="A32" s="268" t="s">
        <v>188</v>
      </c>
      <c r="B32" s="268" t="s">
        <v>189</v>
      </c>
      <c r="C32" s="275">
        <v>5.68</v>
      </c>
      <c r="D32" s="264"/>
    </row>
    <row r="33" spans="1:5" ht="16.5" customHeight="1">
      <c r="A33" s="268" t="s">
        <v>190</v>
      </c>
      <c r="B33" s="268" t="s">
        <v>191</v>
      </c>
      <c r="C33" s="275">
        <v>9744224.9100000001</v>
      </c>
      <c r="D33" s="264"/>
    </row>
    <row r="34" spans="1:5" ht="16.5" customHeight="1">
      <c r="A34" s="268" t="s">
        <v>192</v>
      </c>
      <c r="B34" s="268" t="s">
        <v>193</v>
      </c>
      <c r="C34" s="275">
        <v>8858386.2599999998</v>
      </c>
      <c r="D34" s="264"/>
    </row>
    <row r="35" spans="1:5" ht="16.5" customHeight="1">
      <c r="A35" s="268" t="s">
        <v>194</v>
      </c>
      <c r="B35" s="268" t="s">
        <v>195</v>
      </c>
      <c r="C35" s="275">
        <v>885838.65</v>
      </c>
      <c r="D35" s="264"/>
    </row>
    <row r="36" spans="1:5" ht="16.5" customHeight="1">
      <c r="A36" s="268" t="s">
        <v>196</v>
      </c>
      <c r="B36" s="268" t="s">
        <v>197</v>
      </c>
      <c r="C36" s="275">
        <v>12578965333.440001</v>
      </c>
      <c r="D36" s="264"/>
    </row>
    <row r="37" spans="1:5" ht="16.5" customHeight="1">
      <c r="A37" s="268" t="s">
        <v>198</v>
      </c>
      <c r="B37" s="268" t="s">
        <v>199</v>
      </c>
      <c r="C37" s="275">
        <v>12578965333.440001</v>
      </c>
      <c r="D37" s="264"/>
    </row>
    <row r="38" spans="1:5" ht="16.5" customHeight="1">
      <c r="A38" s="268" t="s">
        <v>200</v>
      </c>
      <c r="B38" s="268" t="s">
        <v>201</v>
      </c>
      <c r="C38" s="275">
        <v>12580965334.32</v>
      </c>
      <c r="D38" s="264"/>
    </row>
    <row r="39" spans="1:5" ht="16.5" customHeight="1">
      <c r="A39" s="268" t="s">
        <v>202</v>
      </c>
      <c r="B39" s="268" t="s">
        <v>203</v>
      </c>
      <c r="C39" s="470">
        <v>-2000000.88</v>
      </c>
      <c r="D39" s="264"/>
    </row>
    <row r="40" spans="1:5" ht="16.5" customHeight="1">
      <c r="A40" s="268" t="s">
        <v>204</v>
      </c>
      <c r="B40" s="268" t="s">
        <v>205</v>
      </c>
      <c r="C40" s="275">
        <v>18831369.199999999</v>
      </c>
      <c r="D40" s="264"/>
    </row>
    <row r="41" spans="1:5" ht="16.5" customHeight="1">
      <c r="A41" s="268" t="s">
        <v>206</v>
      </c>
      <c r="B41" s="268" t="s">
        <v>207</v>
      </c>
      <c r="C41" s="275">
        <v>8136903532.9099998</v>
      </c>
      <c r="D41" s="264"/>
    </row>
    <row r="42" spans="1:5" ht="16.5" customHeight="1">
      <c r="A42" s="268" t="s">
        <v>208</v>
      </c>
      <c r="B42" s="268" t="s">
        <v>209</v>
      </c>
      <c r="C42" s="275">
        <v>8127159308</v>
      </c>
      <c r="D42" s="264"/>
    </row>
    <row r="43" spans="1:5" ht="16.5" customHeight="1">
      <c r="A43" s="268" t="s">
        <v>210</v>
      </c>
      <c r="B43" s="268" t="s">
        <v>211</v>
      </c>
      <c r="C43" s="275">
        <v>8127159308</v>
      </c>
      <c r="D43" s="264"/>
    </row>
    <row r="44" spans="1:5" ht="16.5" customHeight="1">
      <c r="A44" s="268" t="s">
        <v>212</v>
      </c>
      <c r="B44" s="268" t="s">
        <v>213</v>
      </c>
      <c r="C44" s="275">
        <v>9744224.9100000001</v>
      </c>
      <c r="D44" s="264"/>
    </row>
    <row r="45" spans="1:5" ht="16.5" customHeight="1">
      <c r="A45" s="268" t="s">
        <v>214</v>
      </c>
      <c r="B45" s="268" t="s">
        <v>215</v>
      </c>
      <c r="C45" s="275">
        <v>9744224.9100000001</v>
      </c>
      <c r="D45" s="264"/>
    </row>
    <row r="46" spans="1:5" ht="16.5" customHeight="1">
      <c r="A46" s="268" t="s">
        <v>216</v>
      </c>
      <c r="B46" s="268" t="s">
        <v>217</v>
      </c>
      <c r="C46" s="275">
        <v>8858386.2599999998</v>
      </c>
      <c r="D46" s="264"/>
      <c r="E46" s="466"/>
    </row>
    <row r="47" spans="1:5" ht="16.5" customHeight="1">
      <c r="A47" s="268" t="s">
        <v>218</v>
      </c>
      <c r="B47" s="268" t="s">
        <v>219</v>
      </c>
      <c r="C47" s="275">
        <v>885838.65</v>
      </c>
      <c r="D47" s="264"/>
    </row>
    <row r="48" spans="1:5" ht="16.5" customHeight="1">
      <c r="A48" s="268" t="s">
        <v>220</v>
      </c>
      <c r="B48" s="268" t="s">
        <v>221</v>
      </c>
      <c r="C48" s="275">
        <v>8155734902.1099997</v>
      </c>
      <c r="D48" s="264"/>
    </row>
    <row r="49" spans="1:4" ht="16.5" customHeight="1">
      <c r="A49" s="268" t="s">
        <v>222</v>
      </c>
      <c r="B49" s="268" t="s">
        <v>223</v>
      </c>
      <c r="C49" s="275">
        <v>8129390348.8000002</v>
      </c>
      <c r="D49" s="264"/>
    </row>
    <row r="50" spans="1:4" ht="16.5" customHeight="1">
      <c r="A50" s="268" t="s">
        <v>224</v>
      </c>
      <c r="B50" s="268" t="s">
        <v>225</v>
      </c>
      <c r="C50" s="275">
        <v>8129390348.8000002</v>
      </c>
      <c r="D50" s="264"/>
    </row>
    <row r="51" spans="1:4" ht="16.5" customHeight="1">
      <c r="A51" s="268" t="s">
        <v>226</v>
      </c>
      <c r="B51" s="268" t="s">
        <v>227</v>
      </c>
      <c r="C51" s="275">
        <v>3801369.85</v>
      </c>
      <c r="D51" s="264"/>
    </row>
    <row r="52" spans="1:4" ht="16.5" customHeight="1">
      <c r="A52" s="268" t="s">
        <v>228</v>
      </c>
      <c r="B52" s="268" t="s">
        <v>229</v>
      </c>
      <c r="C52" s="275">
        <v>3801369.85</v>
      </c>
      <c r="D52" s="264"/>
    </row>
    <row r="53" spans="1:4" ht="16.5" customHeight="1">
      <c r="A53" s="268" t="s">
        <v>230</v>
      </c>
      <c r="B53" s="268" t="s">
        <v>231</v>
      </c>
      <c r="C53" s="275">
        <v>586316</v>
      </c>
      <c r="D53" s="264"/>
    </row>
    <row r="54" spans="1:4" ht="16.5" customHeight="1">
      <c r="A54" s="268" t="s">
        <v>232</v>
      </c>
      <c r="B54" s="268" t="s">
        <v>233</v>
      </c>
      <c r="C54" s="275">
        <v>586316</v>
      </c>
      <c r="D54" s="264"/>
    </row>
    <row r="55" spans="1:4" ht="16.5" customHeight="1">
      <c r="A55" s="268" t="s">
        <v>234</v>
      </c>
      <c r="B55" s="268" t="s">
        <v>235</v>
      </c>
      <c r="C55" s="275">
        <v>21956867.460000001</v>
      </c>
      <c r="D55" s="264"/>
    </row>
    <row r="56" spans="1:4" ht="16.5" customHeight="1">
      <c r="A56" s="268" t="s">
        <v>236</v>
      </c>
      <c r="B56" s="268" t="s">
        <v>237</v>
      </c>
      <c r="C56" s="275">
        <v>14756065.25</v>
      </c>
      <c r="D56" s="264"/>
    </row>
    <row r="57" spans="1:4" ht="16.5" customHeight="1">
      <c r="A57" s="268" t="s">
        <v>238</v>
      </c>
      <c r="B57" s="268" t="s">
        <v>239</v>
      </c>
      <c r="C57" s="470">
        <v>-2535442.27</v>
      </c>
      <c r="D57" s="264"/>
    </row>
    <row r="58" spans="1:4" ht="16.5" customHeight="1">
      <c r="A58" s="268" t="s">
        <v>240</v>
      </c>
      <c r="B58" s="268" t="s">
        <v>241</v>
      </c>
      <c r="C58" s="275">
        <v>9736244.4800000004</v>
      </c>
      <c r="D58" s="264"/>
    </row>
    <row r="59" spans="1:4" ht="16.5" customHeight="1">
      <c r="A59" s="267" t="s">
        <v>242</v>
      </c>
      <c r="B59" s="267"/>
      <c r="C59" s="276">
        <v>20748979909.290001</v>
      </c>
      <c r="D59" s="264"/>
    </row>
    <row r="60" spans="1:4" ht="16.5" customHeight="1">
      <c r="A60" s="267" t="s">
        <v>243</v>
      </c>
      <c r="B60" s="267"/>
      <c r="C60" s="276">
        <v>20748979909.290001</v>
      </c>
      <c r="D60" s="264"/>
    </row>
    <row r="61" spans="1:4" ht="16.5" customHeight="1">
      <c r="A61" s="147"/>
      <c r="B61" s="263"/>
      <c r="C61" s="277"/>
      <c r="D61" s="264"/>
    </row>
    <row r="62" spans="1:4" ht="16.5" customHeight="1">
      <c r="A62" s="147"/>
      <c r="B62" s="263"/>
      <c r="C62" s="277"/>
      <c r="D62" s="264"/>
    </row>
    <row r="63" spans="1:4" ht="16.5" customHeight="1">
      <c r="A63" s="147"/>
      <c r="B63" s="263"/>
      <c r="C63" s="277"/>
      <c r="D63" s="264"/>
    </row>
    <row r="64" spans="1:4" ht="16.5" customHeight="1">
      <c r="A64" s="147"/>
      <c r="B64" s="263"/>
      <c r="C64" s="277"/>
      <c r="D64" s="264"/>
    </row>
    <row r="65" spans="1:4" ht="16.5" customHeight="1">
      <c r="A65" s="147"/>
      <c r="B65" s="263"/>
      <c r="C65" s="277"/>
      <c r="D65" s="264"/>
    </row>
    <row r="66" spans="1:4" ht="16.5" customHeight="1">
      <c r="A66" s="147"/>
      <c r="B66" s="263"/>
      <c r="C66" s="277"/>
      <c r="D66" s="264"/>
    </row>
    <row r="67" spans="1:4" ht="16.5" customHeight="1">
      <c r="A67" s="147"/>
      <c r="B67" s="263"/>
      <c r="C67" s="277"/>
      <c r="D67" s="264"/>
    </row>
    <row r="68" spans="1:4" ht="16.5" customHeight="1">
      <c r="A68" s="147"/>
      <c r="B68" s="263"/>
      <c r="C68" s="277"/>
      <c r="D68" s="264"/>
    </row>
    <row r="69" spans="1:4" ht="16.5" customHeight="1">
      <c r="A69" s="147"/>
      <c r="B69" s="263"/>
      <c r="C69" s="277"/>
      <c r="D69" s="264"/>
    </row>
    <row r="70" spans="1:4" ht="16.5" customHeight="1">
      <c r="A70" s="147"/>
      <c r="B70" s="263"/>
      <c r="C70" s="277"/>
      <c r="D70" s="264"/>
    </row>
    <row r="71" spans="1:4" ht="16.5" customHeight="1">
      <c r="A71" s="147"/>
      <c r="B71" s="263"/>
      <c r="C71" s="277"/>
      <c r="D71" s="264"/>
    </row>
    <row r="72" spans="1:4" ht="16.5" customHeight="1">
      <c r="A72" s="147"/>
      <c r="B72" s="263"/>
      <c r="C72" s="277"/>
      <c r="D72" s="264"/>
    </row>
    <row r="73" spans="1:4" ht="16.5" customHeight="1">
      <c r="A73" s="147"/>
      <c r="B73" s="263"/>
      <c r="C73" s="277"/>
      <c r="D73" s="264"/>
    </row>
    <row r="74" spans="1:4" ht="16.5" customHeight="1">
      <c r="A74" s="147"/>
      <c r="B74" s="263"/>
      <c r="C74" s="277"/>
      <c r="D74" s="264"/>
    </row>
    <row r="75" spans="1:4" ht="16.5" customHeight="1">
      <c r="A75" s="147"/>
      <c r="B75" s="263"/>
      <c r="C75" s="277"/>
      <c r="D75" s="264"/>
    </row>
    <row r="76" spans="1:4" ht="16.5" customHeight="1">
      <c r="A76" s="147"/>
      <c r="B76" s="263"/>
      <c r="C76" s="277"/>
      <c r="D76" s="264"/>
    </row>
    <row r="77" spans="1:4" ht="16.5" customHeight="1">
      <c r="A77" s="147"/>
      <c r="B77" s="263"/>
      <c r="C77" s="277"/>
      <c r="D77" s="264"/>
    </row>
    <row r="78" spans="1:4" ht="16.5" customHeight="1">
      <c r="A78" s="147"/>
      <c r="B78" s="263"/>
      <c r="C78" s="277"/>
      <c r="D78" s="264"/>
    </row>
    <row r="79" spans="1:4" ht="16.5" customHeight="1">
      <c r="A79" s="147"/>
      <c r="B79" s="263"/>
      <c r="C79" s="277"/>
      <c r="D79" s="264"/>
    </row>
    <row r="80" spans="1:4" ht="16.5" customHeight="1">
      <c r="A80" s="147"/>
      <c r="B80" s="263"/>
      <c r="C80" s="277"/>
      <c r="D80" s="264"/>
    </row>
    <row r="81" spans="1:4" ht="16.5" customHeight="1">
      <c r="A81" s="147"/>
      <c r="B81" s="263"/>
      <c r="C81" s="277"/>
      <c r="D81" s="264"/>
    </row>
    <row r="82" spans="1:4" ht="16.5" customHeight="1">
      <c r="A82" s="147"/>
      <c r="B82" s="263"/>
      <c r="C82" s="277"/>
      <c r="D82" s="264"/>
    </row>
    <row r="83" spans="1:4" ht="16.5" customHeight="1">
      <c r="A83" s="147"/>
      <c r="B83" s="263"/>
      <c r="C83" s="277"/>
      <c r="D83" s="264"/>
    </row>
    <row r="84" spans="1:4" ht="16.5" customHeight="1">
      <c r="A84" s="147"/>
      <c r="B84" s="263"/>
      <c r="C84" s="277"/>
      <c r="D84" s="264"/>
    </row>
    <row r="85" spans="1:4" ht="16.5" customHeight="1">
      <c r="A85" s="147"/>
      <c r="B85" s="263"/>
      <c r="C85" s="277"/>
      <c r="D85" s="264"/>
    </row>
    <row r="86" spans="1:4" ht="16.5" customHeight="1">
      <c r="A86" s="147"/>
      <c r="B86" s="263"/>
      <c r="C86" s="277"/>
      <c r="D86" s="264"/>
    </row>
    <row r="87" spans="1:4" ht="16.5" customHeight="1">
      <c r="A87" s="147"/>
      <c r="B87" s="263"/>
      <c r="C87" s="277"/>
      <c r="D87" s="264"/>
    </row>
    <row r="88" spans="1:4" ht="16.5" customHeight="1">
      <c r="A88" s="147"/>
      <c r="B88" s="263"/>
      <c r="C88" s="277"/>
      <c r="D88" s="264"/>
    </row>
    <row r="89" spans="1:4" ht="16.5" customHeight="1">
      <c r="A89" s="147"/>
      <c r="B89" s="263"/>
      <c r="C89" s="277"/>
      <c r="D89" s="264"/>
    </row>
    <row r="90" spans="1:4" ht="16.5" customHeight="1">
      <c r="A90" s="147"/>
      <c r="B90" s="263"/>
      <c r="C90" s="277"/>
      <c r="D90" s="264"/>
    </row>
    <row r="91" spans="1:4" ht="16.5" customHeight="1">
      <c r="A91" s="147"/>
      <c r="B91" s="263"/>
      <c r="C91" s="277"/>
      <c r="D91" s="264"/>
    </row>
    <row r="92" spans="1:4" ht="16.5" customHeight="1">
      <c r="A92" s="147"/>
      <c r="B92" s="263"/>
      <c r="C92" s="277"/>
      <c r="D92" s="264"/>
    </row>
    <row r="93" spans="1:4" ht="16.5" customHeight="1">
      <c r="A93" s="147"/>
      <c r="B93" s="263"/>
      <c r="C93" s="277"/>
      <c r="D93" s="264"/>
    </row>
    <row r="94" spans="1:4" ht="17.25" customHeight="1">
      <c r="A94" s="119"/>
      <c r="B94" s="265"/>
      <c r="D94" s="264"/>
    </row>
    <row r="95" spans="1:4" ht="16.5" customHeight="1">
      <c r="A95" s="119"/>
      <c r="B95" s="263"/>
      <c r="C95" s="277"/>
      <c r="D95" s="264"/>
    </row>
    <row r="96" spans="1:4" ht="16.5" customHeight="1">
      <c r="A96" s="119"/>
      <c r="B96" s="263"/>
      <c r="C96" s="277"/>
      <c r="D96" s="264"/>
    </row>
    <row r="97" spans="1:4" ht="16.5" customHeight="1">
      <c r="A97" s="119"/>
      <c r="B97" s="263"/>
      <c r="C97" s="277"/>
      <c r="D97" s="264"/>
    </row>
    <row r="98" spans="1:4" ht="16.5" customHeight="1">
      <c r="A98" s="119"/>
      <c r="B98" s="263"/>
      <c r="C98" s="277"/>
      <c r="D98" s="264"/>
    </row>
    <row r="99" spans="1:4" ht="16.5" customHeight="1">
      <c r="A99" s="119"/>
      <c r="B99" s="263"/>
      <c r="C99" s="277"/>
      <c r="D99" s="264"/>
    </row>
    <row r="100" spans="1:4" ht="16.5" customHeight="1">
      <c r="A100" s="119"/>
      <c r="B100" s="263"/>
      <c r="C100" s="277"/>
      <c r="D100" s="264"/>
    </row>
    <row r="101" spans="1:4" ht="16.5" customHeight="1">
      <c r="A101" s="119"/>
      <c r="B101" s="263"/>
      <c r="C101" s="277"/>
      <c r="D101" s="264"/>
    </row>
    <row r="102" spans="1:4" ht="16.5" customHeight="1">
      <c r="A102" s="119"/>
      <c r="B102" s="263"/>
      <c r="C102" s="277"/>
      <c r="D102" s="264"/>
    </row>
    <row r="103" spans="1:4" ht="16.5" customHeight="1">
      <c r="A103" s="119"/>
      <c r="B103" s="263"/>
      <c r="C103" s="277"/>
      <c r="D103" s="264"/>
    </row>
    <row r="104" spans="1:4" ht="16.5" customHeight="1">
      <c r="A104" s="119"/>
      <c r="B104" s="263"/>
      <c r="C104" s="277"/>
      <c r="D104" s="264"/>
    </row>
    <row r="105" spans="1:4" ht="16.5" customHeight="1">
      <c r="A105" s="119"/>
      <c r="B105" s="263"/>
      <c r="C105" s="277"/>
      <c r="D105" s="264"/>
    </row>
    <row r="106" spans="1:4" ht="16.5" customHeight="1">
      <c r="A106" s="119"/>
      <c r="B106" s="263"/>
      <c r="C106" s="277"/>
      <c r="D106" s="264"/>
    </row>
    <row r="107" spans="1:4" ht="16.5" customHeight="1">
      <c r="A107" s="119"/>
      <c r="B107" s="263"/>
      <c r="C107" s="277"/>
      <c r="D107" s="264"/>
    </row>
    <row r="108" spans="1:4" ht="16.5" customHeight="1">
      <c r="A108" s="119"/>
      <c r="B108" s="263"/>
      <c r="C108" s="277"/>
      <c r="D108" s="264"/>
    </row>
    <row r="109" spans="1:4" ht="16.5" customHeight="1">
      <c r="A109" s="119"/>
      <c r="B109" s="263"/>
      <c r="C109" s="277"/>
      <c r="D109" s="264"/>
    </row>
    <row r="110" spans="1:4" ht="16.5" customHeight="1">
      <c r="A110" s="119"/>
      <c r="B110" s="263"/>
      <c r="C110" s="277"/>
      <c r="D110" s="264"/>
    </row>
    <row r="111" spans="1:4" ht="16.5" customHeight="1">
      <c r="A111" s="119"/>
      <c r="B111" s="263"/>
      <c r="C111" s="277"/>
      <c r="D111" s="264"/>
    </row>
    <row r="112" spans="1:4" ht="16.5" customHeight="1">
      <c r="A112" s="119"/>
      <c r="B112" s="263"/>
      <c r="C112" s="277"/>
      <c r="D112" s="264"/>
    </row>
    <row r="113" spans="1:4" ht="16.5" customHeight="1">
      <c r="A113" s="119"/>
      <c r="B113" s="263"/>
      <c r="C113" s="277"/>
      <c r="D113" s="264"/>
    </row>
    <row r="114" spans="1:4" ht="16.5" customHeight="1">
      <c r="A114" s="119"/>
      <c r="B114" s="263"/>
      <c r="C114" s="277"/>
      <c r="D114" s="264"/>
    </row>
    <row r="115" spans="1:4" ht="16.5" customHeight="1">
      <c r="A115" s="119"/>
      <c r="B115" s="263"/>
      <c r="C115" s="277"/>
      <c r="D115" s="264"/>
    </row>
    <row r="116" spans="1:4" ht="16.5" customHeight="1">
      <c r="A116" s="119"/>
      <c r="B116" s="263"/>
      <c r="C116" s="277"/>
      <c r="D116" s="264"/>
    </row>
    <row r="117" spans="1:4" ht="16.5" customHeight="1">
      <c r="A117" s="119"/>
      <c r="B117" s="263"/>
      <c r="C117" s="277"/>
      <c r="D117" s="264"/>
    </row>
    <row r="118" spans="1:4" ht="16.5" customHeight="1">
      <c r="A118" s="119"/>
      <c r="B118" s="263"/>
      <c r="C118" s="277"/>
      <c r="D118" s="264"/>
    </row>
    <row r="119" spans="1:4" ht="16.5" customHeight="1">
      <c r="A119" s="119"/>
      <c r="B119" s="263"/>
      <c r="C119" s="277"/>
      <c r="D119" s="264"/>
    </row>
    <row r="120" spans="1:4" ht="16.5" customHeight="1">
      <c r="A120" s="119"/>
      <c r="B120" s="263"/>
      <c r="C120" s="277"/>
      <c r="D120" s="264"/>
    </row>
    <row r="121" spans="1:4" ht="16.5" customHeight="1">
      <c r="A121" s="119"/>
      <c r="B121" s="263"/>
      <c r="C121" s="277"/>
      <c r="D121" s="264"/>
    </row>
    <row r="122" spans="1:4" ht="16.5" customHeight="1">
      <c r="A122" s="119"/>
      <c r="B122" s="263"/>
      <c r="C122" s="277"/>
      <c r="D122" s="264"/>
    </row>
    <row r="123" spans="1:4" ht="16.5" customHeight="1">
      <c r="A123" s="119"/>
      <c r="B123" s="263"/>
      <c r="C123" s="277"/>
      <c r="D123" s="264"/>
    </row>
    <row r="124" spans="1:4" ht="16.5" customHeight="1">
      <c r="A124" s="119"/>
      <c r="B124" s="263"/>
      <c r="C124" s="277"/>
      <c r="D124" s="264"/>
    </row>
    <row r="125" spans="1:4" ht="16.5" customHeight="1">
      <c r="A125" s="119"/>
      <c r="B125" s="263"/>
      <c r="C125" s="277"/>
      <c r="D125" s="264"/>
    </row>
    <row r="126" spans="1:4" ht="16.5" customHeight="1">
      <c r="A126" s="119"/>
      <c r="B126" s="263"/>
      <c r="C126" s="277"/>
      <c r="D126" s="264"/>
    </row>
    <row r="127" spans="1:4" ht="16.5" customHeight="1">
      <c r="A127" s="119"/>
      <c r="B127" s="263"/>
      <c r="C127" s="277"/>
      <c r="D127" s="264"/>
    </row>
    <row r="128" spans="1:4" ht="16.5" customHeight="1">
      <c r="A128" s="119"/>
      <c r="B128" s="263"/>
      <c r="C128" s="277"/>
      <c r="D128" s="264"/>
    </row>
    <row r="129" spans="1:4" ht="16.5" customHeight="1">
      <c r="A129" s="119"/>
      <c r="B129" s="263"/>
      <c r="C129" s="277"/>
      <c r="D129" s="264"/>
    </row>
    <row r="130" spans="1:4" ht="16.5" customHeight="1">
      <c r="A130" s="119"/>
      <c r="B130" s="263"/>
      <c r="C130" s="277"/>
      <c r="D130" s="264"/>
    </row>
    <row r="131" spans="1:4" ht="16.5" customHeight="1">
      <c r="A131" s="119"/>
      <c r="B131" s="263"/>
      <c r="C131" s="277"/>
      <c r="D131" s="264"/>
    </row>
    <row r="132" spans="1:4" ht="16.5" customHeight="1">
      <c r="A132" s="119"/>
      <c r="B132" s="263"/>
      <c r="C132" s="277"/>
      <c r="D132" s="264"/>
    </row>
    <row r="133" spans="1:4" ht="16.5" customHeight="1">
      <c r="A133" s="119"/>
      <c r="B133" s="263"/>
      <c r="C133" s="277"/>
      <c r="D133" s="264"/>
    </row>
    <row r="134" spans="1:4" ht="16.5" customHeight="1">
      <c r="A134" s="119"/>
      <c r="B134" s="263"/>
      <c r="C134" s="277"/>
      <c r="D134" s="264"/>
    </row>
    <row r="135" spans="1:4" ht="16.5" customHeight="1">
      <c r="A135" s="119"/>
      <c r="B135" s="263"/>
      <c r="C135" s="277"/>
      <c r="D135" s="264"/>
    </row>
    <row r="136" spans="1:4" ht="16.5" customHeight="1">
      <c r="A136" s="119"/>
      <c r="B136" s="263"/>
      <c r="C136" s="277"/>
      <c r="D136" s="264"/>
    </row>
    <row r="137" spans="1:4" ht="16.5" customHeight="1">
      <c r="A137" s="119"/>
      <c r="B137" s="263"/>
      <c r="C137" s="277"/>
      <c r="D137" s="264"/>
    </row>
    <row r="138" spans="1:4" ht="16.5" customHeight="1">
      <c r="A138" s="119"/>
      <c r="B138" s="263"/>
      <c r="C138" s="277"/>
      <c r="D138" s="264"/>
    </row>
    <row r="139" spans="1:4" ht="16.5" customHeight="1">
      <c r="A139" s="119"/>
      <c r="B139" s="263"/>
      <c r="C139" s="277"/>
      <c r="D139" s="264"/>
    </row>
    <row r="140" spans="1:4" ht="16.5" customHeight="1">
      <c r="A140" s="119"/>
      <c r="B140" s="263"/>
      <c r="C140" s="277"/>
      <c r="D140" s="264"/>
    </row>
    <row r="141" spans="1:4" ht="16.5" customHeight="1">
      <c r="A141" s="119"/>
      <c r="B141" s="263"/>
      <c r="C141" s="277"/>
      <c r="D141" s="264"/>
    </row>
    <row r="142" spans="1:4" ht="16.5" customHeight="1">
      <c r="A142" s="119"/>
      <c r="B142" s="263"/>
      <c r="C142" s="277"/>
      <c r="D142" s="264"/>
    </row>
    <row r="143" spans="1:4" ht="16.5" customHeight="1">
      <c r="A143" s="119"/>
      <c r="B143" s="263"/>
      <c r="C143" s="277"/>
      <c r="D143" s="264"/>
    </row>
    <row r="144" spans="1:4" ht="16.5" customHeight="1">
      <c r="A144" s="119"/>
      <c r="B144" s="263"/>
      <c r="C144" s="277"/>
      <c r="D144" s="264"/>
    </row>
    <row r="145" spans="1:4" ht="16.5" customHeight="1">
      <c r="A145" s="119"/>
      <c r="B145" s="263"/>
      <c r="C145" s="277"/>
      <c r="D145" s="264"/>
    </row>
    <row r="146" spans="1:4" ht="16.5" customHeight="1">
      <c r="A146" s="119"/>
      <c r="B146" s="263"/>
      <c r="C146" s="277"/>
      <c r="D146" s="264"/>
    </row>
    <row r="147" spans="1:4" ht="16.5" customHeight="1">
      <c r="A147" s="119"/>
      <c r="B147" s="263"/>
      <c r="C147" s="277"/>
      <c r="D147" s="264"/>
    </row>
    <row r="148" spans="1:4" ht="16.5" customHeight="1">
      <c r="A148" s="119"/>
      <c r="B148" s="263"/>
      <c r="C148" s="277"/>
      <c r="D148" s="264"/>
    </row>
    <row r="149" spans="1:4" ht="16.5" customHeight="1">
      <c r="A149" s="119"/>
      <c r="B149" s="263"/>
      <c r="C149" s="277"/>
      <c r="D149" s="264"/>
    </row>
    <row r="150" spans="1:4" ht="16.5" customHeight="1">
      <c r="A150" s="119"/>
      <c r="B150" s="263"/>
      <c r="C150" s="277"/>
      <c r="D150" s="264"/>
    </row>
    <row r="151" spans="1:4" ht="16.5" customHeight="1">
      <c r="A151" s="119"/>
      <c r="B151" s="263"/>
      <c r="C151" s="277"/>
      <c r="D151" s="264"/>
    </row>
    <row r="152" spans="1:4" ht="16.5" customHeight="1">
      <c r="A152" s="119"/>
      <c r="B152" s="263"/>
      <c r="C152" s="277"/>
      <c r="D152" s="264"/>
    </row>
    <row r="153" spans="1:4" ht="16.5" customHeight="1">
      <c r="A153" s="119"/>
      <c r="B153" s="263"/>
      <c r="C153" s="277"/>
      <c r="D153" s="264"/>
    </row>
    <row r="154" spans="1:4" ht="16.5" customHeight="1">
      <c r="A154" s="119"/>
      <c r="B154" s="263"/>
      <c r="C154" s="277"/>
      <c r="D154" s="264"/>
    </row>
    <row r="155" spans="1:4" ht="16.5" customHeight="1">
      <c r="A155" s="119"/>
      <c r="B155" s="263"/>
      <c r="C155" s="277"/>
      <c r="D155" s="264"/>
    </row>
    <row r="156" spans="1:4" ht="16.5" customHeight="1">
      <c r="A156" s="119"/>
      <c r="B156" s="263"/>
      <c r="C156" s="277"/>
      <c r="D156" s="264"/>
    </row>
    <row r="157" spans="1:4" ht="16.5" customHeight="1">
      <c r="A157" s="119"/>
      <c r="B157" s="263"/>
      <c r="C157" s="277"/>
      <c r="D157" s="264"/>
    </row>
    <row r="158" spans="1:4" ht="16.5" customHeight="1">
      <c r="A158" s="119"/>
      <c r="B158" s="263"/>
      <c r="C158" s="277"/>
      <c r="D158" s="264"/>
    </row>
    <row r="159" spans="1:4" ht="16.5" customHeight="1">
      <c r="A159" s="119"/>
      <c r="B159" s="263"/>
      <c r="C159" s="277"/>
      <c r="D159" s="264"/>
    </row>
    <row r="160" spans="1:4" ht="16.5" customHeight="1">
      <c r="A160" s="119"/>
      <c r="B160" s="263"/>
      <c r="C160" s="277"/>
      <c r="D160" s="264"/>
    </row>
    <row r="161" spans="1:4" ht="16.5" customHeight="1">
      <c r="A161" s="119"/>
      <c r="B161" s="263"/>
      <c r="C161" s="277"/>
      <c r="D161" s="264"/>
    </row>
    <row r="162" spans="1:4" ht="16.5" customHeight="1">
      <c r="A162" s="119"/>
      <c r="B162" s="263"/>
      <c r="C162" s="277"/>
      <c r="D162" s="264"/>
    </row>
    <row r="163" spans="1:4" ht="16.5" customHeight="1">
      <c r="A163" s="119"/>
      <c r="B163" s="263"/>
      <c r="C163" s="277"/>
      <c r="D163" s="264"/>
    </row>
    <row r="164" spans="1:4" ht="16.5" customHeight="1">
      <c r="A164" s="119"/>
      <c r="B164" s="263"/>
      <c r="C164" s="277"/>
      <c r="D164" s="264"/>
    </row>
    <row r="165" spans="1:4" ht="16.5" customHeight="1">
      <c r="A165" s="119"/>
      <c r="B165" s="263"/>
      <c r="C165" s="277"/>
      <c r="D165" s="264"/>
    </row>
    <row r="166" spans="1:4" ht="16.5" customHeight="1">
      <c r="A166" s="119"/>
      <c r="B166" s="263"/>
      <c r="C166" s="277"/>
      <c r="D166" s="264"/>
    </row>
    <row r="167" spans="1:4" ht="16.5" customHeight="1">
      <c r="A167" s="119"/>
      <c r="B167" s="263"/>
      <c r="C167" s="277"/>
      <c r="D167" s="264"/>
    </row>
    <row r="168" spans="1:4" ht="16.5" customHeight="1">
      <c r="A168" s="119"/>
      <c r="B168" s="263"/>
      <c r="C168" s="277"/>
      <c r="D168" s="264"/>
    </row>
    <row r="169" spans="1:4" ht="16.5" customHeight="1">
      <c r="A169" s="119"/>
      <c r="B169" s="263"/>
      <c r="C169" s="277"/>
      <c r="D169" s="264"/>
    </row>
    <row r="170" spans="1:4" ht="16.5" customHeight="1">
      <c r="A170" s="119"/>
      <c r="B170" s="263"/>
      <c r="C170" s="277"/>
      <c r="D170" s="264"/>
    </row>
    <row r="171" spans="1:4" ht="16.5" customHeight="1">
      <c r="A171" s="119"/>
      <c r="B171" s="263"/>
      <c r="C171" s="277"/>
      <c r="D171" s="264"/>
    </row>
    <row r="172" spans="1:4" ht="16.5" customHeight="1">
      <c r="A172" s="119"/>
      <c r="B172" s="263"/>
      <c r="C172" s="277"/>
      <c r="D172" s="264"/>
    </row>
    <row r="173" spans="1:4" ht="16.5" customHeight="1">
      <c r="A173" s="119"/>
      <c r="B173" s="263"/>
      <c r="C173" s="277"/>
      <c r="D173" s="264"/>
    </row>
    <row r="174" spans="1:4" ht="16.5" customHeight="1">
      <c r="A174" s="119"/>
      <c r="B174" s="263"/>
      <c r="C174" s="277"/>
      <c r="D174" s="264"/>
    </row>
    <row r="175" spans="1:4" ht="16.5" customHeight="1">
      <c r="A175" s="119"/>
      <c r="B175" s="263"/>
      <c r="C175" s="277"/>
      <c r="D175" s="264"/>
    </row>
    <row r="176" spans="1:4" ht="16.5" customHeight="1">
      <c r="A176" s="119"/>
      <c r="B176" s="263"/>
      <c r="C176" s="277"/>
      <c r="D176" s="264"/>
    </row>
    <row r="177" spans="1:4" ht="16.5" customHeight="1">
      <c r="A177" s="119"/>
      <c r="B177" s="263"/>
      <c r="C177" s="277"/>
      <c r="D177" s="264"/>
    </row>
    <row r="178" spans="1:4" ht="16.5" customHeight="1">
      <c r="A178" s="119"/>
      <c r="B178" s="263"/>
      <c r="C178" s="277"/>
      <c r="D178" s="264"/>
    </row>
    <row r="179" spans="1:4" ht="16.5" customHeight="1">
      <c r="A179" s="119"/>
      <c r="B179" s="263"/>
      <c r="C179" s="277"/>
      <c r="D179" s="264"/>
    </row>
    <row r="180" spans="1:4" ht="16.5" customHeight="1">
      <c r="A180" s="119"/>
      <c r="B180" s="263"/>
      <c r="C180" s="277"/>
      <c r="D180" s="264"/>
    </row>
    <row r="181" spans="1:4" ht="16.5" customHeight="1">
      <c r="A181" s="119"/>
      <c r="B181" s="263"/>
      <c r="C181" s="277"/>
      <c r="D181" s="264"/>
    </row>
    <row r="182" spans="1:4" ht="16.5" customHeight="1">
      <c r="A182" s="119"/>
      <c r="B182" s="263"/>
      <c r="C182" s="277"/>
      <c r="D182" s="264"/>
    </row>
    <row r="183" spans="1:4" ht="16.5" customHeight="1">
      <c r="A183" s="119"/>
      <c r="B183" s="263"/>
      <c r="C183" s="277"/>
      <c r="D183" s="264"/>
    </row>
    <row r="184" spans="1:4" ht="16.5" customHeight="1">
      <c r="A184" s="119"/>
      <c r="B184" s="263"/>
      <c r="C184" s="277"/>
      <c r="D184" s="264"/>
    </row>
    <row r="185" spans="1:4" ht="17.25" customHeight="1">
      <c r="B185" s="265"/>
    </row>
    <row r="186" spans="1:4" ht="15.75" customHeight="1">
      <c r="A186" s="266"/>
      <c r="C186" s="279"/>
    </row>
  </sheetData>
  <printOptions gridLines="1" gridLinesSet="0"/>
  <pageMargins left="0.75" right="0.75" top="1" bottom="0.75" header="0.5" footer="0.5"/>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G68"/>
  <sheetViews>
    <sheetView zoomScaleNormal="100" workbookViewId="0">
      <pane ySplit="4" topLeftCell="A23" activePane="bottomLeft" state="frozen"/>
      <selection pane="bottomLeft" activeCell="B41" sqref="B41"/>
    </sheetView>
  </sheetViews>
  <sheetFormatPr baseColWidth="10" defaultColWidth="41.7109375" defaultRowHeight="12"/>
  <cols>
    <col min="1" max="1" width="12.140625" style="98" customWidth="1"/>
    <col min="2" max="2" width="51.85546875" style="98" bestFit="1" customWidth="1"/>
    <col min="3" max="3" width="20.140625" style="99" bestFit="1" customWidth="1"/>
    <col min="4" max="4" width="41.7109375" style="99"/>
    <col min="5" max="5" width="8.5703125" style="100" customWidth="1"/>
    <col min="6" max="6" width="7.140625" style="100" customWidth="1"/>
    <col min="7" max="7" width="18.28515625" style="98" customWidth="1"/>
    <col min="8" max="16384" width="41.7109375" style="98"/>
  </cols>
  <sheetData>
    <row r="1" spans="1:7">
      <c r="B1" s="107" t="s">
        <v>51</v>
      </c>
    </row>
    <row r="2" spans="1:7">
      <c r="B2" s="108" t="s">
        <v>52</v>
      </c>
    </row>
    <row r="4" spans="1:7" s="100" customFormat="1" ht="11.45" customHeight="1">
      <c r="A4" s="101" t="s">
        <v>7</v>
      </c>
      <c r="B4" s="287" t="s">
        <v>8</v>
      </c>
      <c r="C4" s="287" t="s">
        <v>20</v>
      </c>
      <c r="D4" s="287" t="s">
        <v>0</v>
      </c>
      <c r="E4" s="101" t="s">
        <v>1</v>
      </c>
      <c r="F4" s="101" t="s">
        <v>50</v>
      </c>
      <c r="G4" s="101" t="s">
        <v>22</v>
      </c>
    </row>
    <row r="5" spans="1:7" s="286" customFormat="1" ht="12" customHeight="1">
      <c r="A5" s="121" t="s">
        <v>2</v>
      </c>
      <c r="B5" s="121"/>
      <c r="C5" s="288" t="s">
        <v>139</v>
      </c>
      <c r="D5" s="468" t="s">
        <v>138</v>
      </c>
      <c r="E5" s="122" t="s">
        <v>3</v>
      </c>
      <c r="F5" s="122" t="s">
        <v>48</v>
      </c>
      <c r="G5" s="123">
        <f>IF(F5="I",IFERROR(VLOOKUP(C5,'BG 06.20'!B:C,2,FALSE),0),0)</f>
        <v>0</v>
      </c>
    </row>
    <row r="6" spans="1:7" s="286" customFormat="1" ht="12" customHeight="1">
      <c r="A6" s="121" t="s">
        <v>2</v>
      </c>
      <c r="B6" s="121"/>
      <c r="C6" s="288" t="s">
        <v>141</v>
      </c>
      <c r="D6" s="468" t="s">
        <v>140</v>
      </c>
      <c r="E6" s="122" t="s">
        <v>3</v>
      </c>
      <c r="F6" s="122" t="s">
        <v>48</v>
      </c>
      <c r="G6" s="123">
        <f>IF(F6="I",IFERROR(VLOOKUP(C6,'BG 06.20'!B:C,2,FALSE),0),0)</f>
        <v>0</v>
      </c>
    </row>
    <row r="7" spans="1:7" s="286" customFormat="1" ht="12" customHeight="1">
      <c r="A7" s="121" t="s">
        <v>2</v>
      </c>
      <c r="B7" s="121"/>
      <c r="C7" s="288" t="s">
        <v>143</v>
      </c>
      <c r="D7" s="468" t="s">
        <v>142</v>
      </c>
      <c r="E7" s="122" t="s">
        <v>3</v>
      </c>
      <c r="F7" s="122" t="s">
        <v>48</v>
      </c>
      <c r="G7" s="123">
        <f>IF(F7="I",IFERROR(VLOOKUP(C7,'BG 06.20'!B:C,2,FALSE),0),0)</f>
        <v>0</v>
      </c>
    </row>
    <row r="8" spans="1:7" s="286" customFormat="1" ht="12" customHeight="1">
      <c r="A8" s="121" t="s">
        <v>2</v>
      </c>
      <c r="B8" s="121"/>
      <c r="C8" s="288" t="s">
        <v>145</v>
      </c>
      <c r="D8" s="468" t="s">
        <v>144</v>
      </c>
      <c r="E8" s="122" t="s">
        <v>3</v>
      </c>
      <c r="F8" s="122" t="s">
        <v>48</v>
      </c>
      <c r="G8" s="123">
        <f>IF(F8="I",IFERROR(VLOOKUP(C8,'BG 06.20'!B:C,2,FALSE),0),0)</f>
        <v>0</v>
      </c>
    </row>
    <row r="9" spans="1:7" s="106" customFormat="1" ht="12" customHeight="1">
      <c r="A9" s="104" t="s">
        <v>2</v>
      </c>
      <c r="B9" s="104" t="s">
        <v>244</v>
      </c>
      <c r="C9" s="289" t="s">
        <v>147</v>
      </c>
      <c r="D9" s="467" t="s">
        <v>146</v>
      </c>
      <c r="E9" s="105" t="s">
        <v>3</v>
      </c>
      <c r="F9" s="105" t="s">
        <v>49</v>
      </c>
      <c r="G9" s="102">
        <f>IF(F9="I",IFERROR(VLOOKUP(C9,'BG 06.20'!B:C,2,FALSE),0),0)</f>
        <v>518666699.37</v>
      </c>
    </row>
    <row r="10" spans="1:7" s="286" customFormat="1" ht="12" customHeight="1">
      <c r="A10" s="121" t="s">
        <v>2</v>
      </c>
      <c r="B10" s="121"/>
      <c r="C10" s="288" t="s">
        <v>149</v>
      </c>
      <c r="D10" s="468" t="s">
        <v>148</v>
      </c>
      <c r="E10" s="122" t="s">
        <v>3</v>
      </c>
      <c r="F10" s="122" t="s">
        <v>48</v>
      </c>
      <c r="G10" s="123">
        <f>IF(F10="I",IFERROR(VLOOKUP(C10,'BG 06.20'!B:C,2,FALSE),0),0)</f>
        <v>0</v>
      </c>
    </row>
    <row r="11" spans="1:7" s="286" customFormat="1" ht="12" customHeight="1">
      <c r="A11" s="121" t="s">
        <v>2</v>
      </c>
      <c r="B11" s="121"/>
      <c r="C11" s="288" t="s">
        <v>151</v>
      </c>
      <c r="D11" s="468" t="s">
        <v>150</v>
      </c>
      <c r="E11" s="122" t="s">
        <v>3</v>
      </c>
      <c r="F11" s="122" t="s">
        <v>48</v>
      </c>
      <c r="G11" s="123">
        <f>IF(F11="I",IFERROR(VLOOKUP(C11,'BG 06.20'!B:C,2,FALSE),0),0)</f>
        <v>0</v>
      </c>
    </row>
    <row r="12" spans="1:7" s="286" customFormat="1" ht="12" customHeight="1">
      <c r="A12" s="121" t="s">
        <v>2</v>
      </c>
      <c r="B12" s="121"/>
      <c r="C12" s="288" t="s">
        <v>153</v>
      </c>
      <c r="D12" s="468" t="s">
        <v>152</v>
      </c>
      <c r="E12" s="122" t="s">
        <v>3</v>
      </c>
      <c r="F12" s="122" t="s">
        <v>48</v>
      </c>
      <c r="G12" s="123">
        <f>IF(F12="I",IFERROR(VLOOKUP(C12,'BG 06.20'!B:C,2,FALSE),0),0)</f>
        <v>0</v>
      </c>
    </row>
    <row r="13" spans="1:7" s="106" customFormat="1" ht="12" customHeight="1">
      <c r="A13" s="104" t="s">
        <v>2</v>
      </c>
      <c r="B13" s="104" t="s">
        <v>245</v>
      </c>
      <c r="C13" s="289" t="s">
        <v>155</v>
      </c>
      <c r="D13" s="467" t="s">
        <v>154</v>
      </c>
      <c r="E13" s="105" t="s">
        <v>3</v>
      </c>
      <c r="F13" s="105" t="s">
        <v>49</v>
      </c>
      <c r="G13" s="102">
        <f>IF(F13="I",IFERROR(VLOOKUP(C13,'BG 06.20'!B:C,2,FALSE),0),0)</f>
        <v>2636541902.75</v>
      </c>
    </row>
    <row r="14" spans="1:7" s="106" customFormat="1" ht="12" customHeight="1">
      <c r="A14" s="104" t="s">
        <v>2</v>
      </c>
      <c r="B14" s="104" t="s">
        <v>245</v>
      </c>
      <c r="C14" s="289" t="s">
        <v>157</v>
      </c>
      <c r="D14" s="467" t="s">
        <v>156</v>
      </c>
      <c r="E14" s="105" t="s">
        <v>3</v>
      </c>
      <c r="F14" s="105" t="s">
        <v>49</v>
      </c>
      <c r="G14" s="102">
        <f>IF(F14="I",IFERROR(VLOOKUP(C14,'BG 06.20'!B:C,2,FALSE),0),0)</f>
        <v>7827161666.25</v>
      </c>
    </row>
    <row r="15" spans="1:7" s="286" customFormat="1" ht="12" customHeight="1">
      <c r="A15" s="121" t="s">
        <v>2</v>
      </c>
      <c r="B15" s="121"/>
      <c r="C15" s="288" t="s">
        <v>159</v>
      </c>
      <c r="D15" s="468" t="s">
        <v>158</v>
      </c>
      <c r="E15" s="122" t="s">
        <v>3</v>
      </c>
      <c r="F15" s="122" t="s">
        <v>48</v>
      </c>
      <c r="G15" s="123">
        <f>IF(F15="I",IFERROR(VLOOKUP(C15,'BG 06.20'!B:C,2,FALSE),0),0)</f>
        <v>0</v>
      </c>
    </row>
    <row r="16" spans="1:7" s="106" customFormat="1" ht="12" customHeight="1">
      <c r="A16" s="104" t="s">
        <v>2</v>
      </c>
      <c r="B16" s="104" t="s">
        <v>245</v>
      </c>
      <c r="C16" s="289" t="s">
        <v>161</v>
      </c>
      <c r="D16" s="467" t="s">
        <v>160</v>
      </c>
      <c r="E16" s="105" t="s">
        <v>3</v>
      </c>
      <c r="F16" s="105" t="s">
        <v>49</v>
      </c>
      <c r="G16" s="102">
        <f>IF(F16="I",IFERROR(VLOOKUP(C16,'BG 06.20'!B:C,2,FALSE),0),0)</f>
        <v>258858840.68000001</v>
      </c>
    </row>
    <row r="17" spans="1:7" s="106" customFormat="1" ht="12" customHeight="1">
      <c r="A17" s="104" t="s">
        <v>2</v>
      </c>
      <c r="B17" s="104" t="s">
        <v>245</v>
      </c>
      <c r="C17" s="289" t="s">
        <v>163</v>
      </c>
      <c r="D17" s="467" t="s">
        <v>162</v>
      </c>
      <c r="E17" s="105" t="s">
        <v>3</v>
      </c>
      <c r="F17" s="105" t="s">
        <v>49</v>
      </c>
      <c r="G17" s="102">
        <f>IF(F17="I",IFERROR(VLOOKUP(C17,'BG 06.20'!B:C,2,FALSE),0),0)</f>
        <v>525102452.05000001</v>
      </c>
    </row>
    <row r="18" spans="1:7" s="286" customFormat="1" ht="12" customHeight="1">
      <c r="A18" s="121" t="s">
        <v>2</v>
      </c>
      <c r="B18" s="121"/>
      <c r="C18" s="288" t="s">
        <v>165</v>
      </c>
      <c r="D18" s="468" t="s">
        <v>164</v>
      </c>
      <c r="E18" s="122" t="s">
        <v>3</v>
      </c>
      <c r="F18" s="122" t="s">
        <v>48</v>
      </c>
      <c r="G18" s="123">
        <f>IF(F18="I",IFERROR(VLOOKUP(C18,'BG 06.20'!B:C,2,FALSE),0),0)</f>
        <v>0</v>
      </c>
    </row>
    <row r="19" spans="1:7" s="106" customFormat="1" ht="12" customHeight="1">
      <c r="A19" s="104" t="s">
        <v>2</v>
      </c>
      <c r="B19" s="104" t="s">
        <v>245</v>
      </c>
      <c r="C19" s="289" t="s">
        <v>167</v>
      </c>
      <c r="D19" s="467" t="s">
        <v>166</v>
      </c>
      <c r="E19" s="105" t="s">
        <v>3</v>
      </c>
      <c r="F19" s="105" t="s">
        <v>49</v>
      </c>
      <c r="G19" s="102">
        <f>IF(F19="I",IFERROR(VLOOKUP(C19,'BG 06.20'!B:C,2,FALSE),0),0)</f>
        <v>25580546.629999999</v>
      </c>
    </row>
    <row r="20" spans="1:7" s="106" customFormat="1" ht="12" customHeight="1">
      <c r="A20" s="104" t="s">
        <v>2</v>
      </c>
      <c r="B20" s="104" t="s">
        <v>245</v>
      </c>
      <c r="C20" s="289" t="s">
        <v>169</v>
      </c>
      <c r="D20" s="467" t="s">
        <v>168</v>
      </c>
      <c r="E20" s="105" t="s">
        <v>3</v>
      </c>
      <c r="F20" s="105" t="s">
        <v>49</v>
      </c>
      <c r="G20" s="102">
        <f>IF(F20="I",IFERROR(VLOOKUP(C20,'BG 06.20'!B:C,2,FALSE),0),0)</f>
        <v>51331467.75</v>
      </c>
    </row>
    <row r="21" spans="1:7" s="106" customFormat="1" ht="12" customHeight="1">
      <c r="A21" s="104" t="s">
        <v>2</v>
      </c>
      <c r="B21" s="104" t="s">
        <v>245</v>
      </c>
      <c r="C21" s="289" t="s">
        <v>171</v>
      </c>
      <c r="D21" s="467" t="s">
        <v>170</v>
      </c>
      <c r="E21" s="105" t="s">
        <v>3</v>
      </c>
      <c r="F21" s="105" t="s">
        <v>49</v>
      </c>
      <c r="G21" s="102">
        <f>IF(F21="I",IFERROR(VLOOKUP(C21,'BG 06.20'!B:C,2,FALSE),0),0)</f>
        <v>51331467.75</v>
      </c>
    </row>
    <row r="22" spans="1:7" s="106" customFormat="1" ht="12" customHeight="1">
      <c r="A22" s="104" t="s">
        <v>2</v>
      </c>
      <c r="B22" s="104" t="s">
        <v>245</v>
      </c>
      <c r="C22" s="289" t="s">
        <v>173</v>
      </c>
      <c r="D22" s="467" t="s">
        <v>172</v>
      </c>
      <c r="E22" s="105" t="s">
        <v>3</v>
      </c>
      <c r="F22" s="105" t="s">
        <v>49</v>
      </c>
      <c r="G22" s="102">
        <f>IF(F22="I",IFERROR(VLOOKUP(C22,'BG 06.20'!B:C,2,FALSE),0),0)</f>
        <v>51331467.75</v>
      </c>
    </row>
    <row r="23" spans="1:7" s="106" customFormat="1" ht="12" customHeight="1">
      <c r="A23" s="104" t="s">
        <v>2</v>
      </c>
      <c r="B23" s="104" t="s">
        <v>245</v>
      </c>
      <c r="C23" s="289" t="s">
        <v>175</v>
      </c>
      <c r="D23" s="467" t="s">
        <v>174</v>
      </c>
      <c r="E23" s="105" t="s">
        <v>3</v>
      </c>
      <c r="F23" s="105" t="s">
        <v>49</v>
      </c>
      <c r="G23" s="102">
        <f>IF(F23="I",IFERROR(VLOOKUP(C23,'BG 06.20'!B:C,2,FALSE),0),0)</f>
        <v>51331467.75</v>
      </c>
    </row>
    <row r="24" spans="1:7" s="106" customFormat="1" ht="12" customHeight="1">
      <c r="A24" s="104" t="s">
        <v>2</v>
      </c>
      <c r="B24" s="104" t="s">
        <v>245</v>
      </c>
      <c r="C24" s="289" t="s">
        <v>177</v>
      </c>
      <c r="D24" s="467" t="s">
        <v>176</v>
      </c>
      <c r="E24" s="105" t="s">
        <v>3</v>
      </c>
      <c r="F24" s="105" t="s">
        <v>49</v>
      </c>
      <c r="G24" s="102">
        <f>IF(F24="I",IFERROR(VLOOKUP(C24,'BG 06.20'!B:C,2,FALSE),0),0)</f>
        <v>51331467.75</v>
      </c>
    </row>
    <row r="25" spans="1:7" s="106" customFormat="1" ht="12" customHeight="1">
      <c r="A25" s="104" t="s">
        <v>2</v>
      </c>
      <c r="B25" s="104" t="s">
        <v>245</v>
      </c>
      <c r="C25" s="289" t="s">
        <v>179</v>
      </c>
      <c r="D25" s="467" t="s">
        <v>178</v>
      </c>
      <c r="E25" s="105" t="s">
        <v>3</v>
      </c>
      <c r="F25" s="105" t="s">
        <v>49</v>
      </c>
      <c r="G25" s="102">
        <f>IF(F25="I",IFERROR(VLOOKUP(C25,'BG 06.20'!B:C,2,FALSE),0),0)</f>
        <v>51331467.75</v>
      </c>
    </row>
    <row r="26" spans="1:7" s="106" customFormat="1" ht="12" customHeight="1">
      <c r="A26" s="104" t="s">
        <v>2</v>
      </c>
      <c r="B26" s="104" t="s">
        <v>245</v>
      </c>
      <c r="C26" s="289" t="s">
        <v>181</v>
      </c>
      <c r="D26" s="467" t="s">
        <v>180</v>
      </c>
      <c r="E26" s="105" t="s">
        <v>3</v>
      </c>
      <c r="F26" s="105" t="s">
        <v>49</v>
      </c>
      <c r="G26" s="102">
        <f>IF(F26="I",IFERROR(VLOOKUP(C26,'BG 06.20'!B:C,2,FALSE),0),0)</f>
        <v>507640019</v>
      </c>
    </row>
    <row r="27" spans="1:7" s="286" customFormat="1" ht="12" customHeight="1">
      <c r="A27" s="121" t="s">
        <v>4</v>
      </c>
      <c r="B27" s="121"/>
      <c r="C27" s="288" t="s">
        <v>183</v>
      </c>
      <c r="D27" s="468" t="s">
        <v>182</v>
      </c>
      <c r="E27" s="122" t="s">
        <v>3</v>
      </c>
      <c r="F27" s="122" t="s">
        <v>48</v>
      </c>
      <c r="G27" s="123">
        <f>IF(F27="I",IFERROR(VLOOKUP(C27,'BG 06.20'!B:C,2,FALSE),0),0)</f>
        <v>0</v>
      </c>
    </row>
    <row r="28" spans="1:7" s="286" customFormat="1" ht="12" customHeight="1">
      <c r="A28" s="121" t="s">
        <v>4</v>
      </c>
      <c r="B28" s="121"/>
      <c r="C28" s="288" t="s">
        <v>185</v>
      </c>
      <c r="D28" s="468" t="s">
        <v>184</v>
      </c>
      <c r="E28" s="122" t="s">
        <v>3</v>
      </c>
      <c r="F28" s="122" t="s">
        <v>48</v>
      </c>
      <c r="G28" s="123">
        <f>IF(F28="I",IFERROR(VLOOKUP(C28,'BG 06.20'!B:C,2,FALSE),0),0)</f>
        <v>0</v>
      </c>
    </row>
    <row r="29" spans="1:7" s="286" customFormat="1" ht="12" customHeight="1">
      <c r="A29" s="121" t="s">
        <v>4</v>
      </c>
      <c r="B29" s="121"/>
      <c r="C29" s="288" t="s">
        <v>187</v>
      </c>
      <c r="D29" s="468" t="s">
        <v>186</v>
      </c>
      <c r="E29" s="122" t="s">
        <v>3</v>
      </c>
      <c r="F29" s="122" t="s">
        <v>48</v>
      </c>
      <c r="G29" s="123">
        <f>IF(F29="I",IFERROR(VLOOKUP(C29,'BG 06.20'!B:C,2,FALSE),0),0)</f>
        <v>0</v>
      </c>
    </row>
    <row r="30" spans="1:7" s="106" customFormat="1" ht="12" customHeight="1">
      <c r="A30" s="104" t="s">
        <v>4</v>
      </c>
      <c r="B30" s="104" t="s">
        <v>248</v>
      </c>
      <c r="C30" s="289" t="s">
        <v>189</v>
      </c>
      <c r="D30" s="467" t="s">
        <v>188</v>
      </c>
      <c r="E30" s="105" t="s">
        <v>3</v>
      </c>
      <c r="F30" s="105" t="s">
        <v>49</v>
      </c>
      <c r="G30" s="102">
        <f>IF(F30="I",IFERROR(VLOOKUP(C30,'BG 06.20'!B:C,2,FALSE),0),0)</f>
        <v>5.68</v>
      </c>
    </row>
    <row r="31" spans="1:7" s="286" customFormat="1" ht="12" customHeight="1">
      <c r="A31" s="121" t="s">
        <v>4</v>
      </c>
      <c r="B31" s="121"/>
      <c r="C31" s="288" t="s">
        <v>191</v>
      </c>
      <c r="D31" s="468" t="s">
        <v>190</v>
      </c>
      <c r="E31" s="122" t="s">
        <v>3</v>
      </c>
      <c r="F31" s="122" t="s">
        <v>48</v>
      </c>
      <c r="G31" s="123">
        <f>IF(F31="I",IFERROR(VLOOKUP(C31,'BG 06.20'!B:C,2,FALSE),0),0)</f>
        <v>0</v>
      </c>
    </row>
    <row r="32" spans="1:7" s="106" customFormat="1" ht="12" customHeight="1">
      <c r="A32" s="104" t="s">
        <v>4</v>
      </c>
      <c r="B32" s="104" t="s">
        <v>251</v>
      </c>
      <c r="C32" s="289" t="s">
        <v>193</v>
      </c>
      <c r="D32" s="467" t="s">
        <v>192</v>
      </c>
      <c r="E32" s="105" t="s">
        <v>3</v>
      </c>
      <c r="F32" s="105" t="s">
        <v>49</v>
      </c>
      <c r="G32" s="102">
        <f>IF(F32="I",IFERROR(VLOOKUP(C32,'BG 06.20'!B:C,2,FALSE),0),0)</f>
        <v>8858386.2599999998</v>
      </c>
    </row>
    <row r="33" spans="1:7" s="106" customFormat="1" ht="12" customHeight="1">
      <c r="A33" s="104" t="s">
        <v>4</v>
      </c>
      <c r="B33" s="104" t="s">
        <v>251</v>
      </c>
      <c r="C33" s="289" t="s">
        <v>195</v>
      </c>
      <c r="D33" s="467" t="s">
        <v>194</v>
      </c>
      <c r="E33" s="105" t="s">
        <v>3</v>
      </c>
      <c r="F33" s="105" t="s">
        <v>49</v>
      </c>
      <c r="G33" s="102">
        <f>IF(F33="I",IFERROR(VLOOKUP(C33,'BG 06.20'!B:C,2,FALSE),0),0)</f>
        <v>885838.65</v>
      </c>
    </row>
    <row r="34" spans="1:7" s="286" customFormat="1" ht="12" customHeight="1">
      <c r="A34" s="121" t="s">
        <v>6</v>
      </c>
      <c r="B34" s="121"/>
      <c r="C34" s="288" t="s">
        <v>197</v>
      </c>
      <c r="D34" s="468" t="s">
        <v>196</v>
      </c>
      <c r="E34" s="122" t="s">
        <v>3</v>
      </c>
      <c r="F34" s="122" t="s">
        <v>48</v>
      </c>
      <c r="G34" s="123">
        <f>IF(F34="I",IFERROR(VLOOKUP(C34,'BG 06.20'!B:C,2,FALSE),0),0)</f>
        <v>0</v>
      </c>
    </row>
    <row r="35" spans="1:7" s="286" customFormat="1" ht="12" customHeight="1">
      <c r="A35" s="121" t="s">
        <v>6</v>
      </c>
      <c r="B35" s="121"/>
      <c r="C35" s="288" t="s">
        <v>199</v>
      </c>
      <c r="D35" s="468" t="s">
        <v>198</v>
      </c>
      <c r="E35" s="122" t="s">
        <v>3</v>
      </c>
      <c r="F35" s="122" t="s">
        <v>48</v>
      </c>
      <c r="G35" s="123">
        <f>IF(F35="I",IFERROR(VLOOKUP(C35,'BG 06.20'!B:C,2,FALSE),0),0)</f>
        <v>0</v>
      </c>
    </row>
    <row r="36" spans="1:7" s="106" customFormat="1" ht="12" customHeight="1">
      <c r="A36" s="104" t="s">
        <v>6</v>
      </c>
      <c r="B36" s="104"/>
      <c r="C36" s="289" t="s">
        <v>201</v>
      </c>
      <c r="D36" s="467" t="s">
        <v>200</v>
      </c>
      <c r="E36" s="105" t="s">
        <v>3</v>
      </c>
      <c r="F36" s="105" t="s">
        <v>49</v>
      </c>
      <c r="G36" s="102">
        <f>IF(F36="I",IFERROR(VLOOKUP(C36,'BG 06.20'!B:C,2,FALSE),0),0)</f>
        <v>12580965334.32</v>
      </c>
    </row>
    <row r="37" spans="1:7" s="106" customFormat="1" ht="12" customHeight="1">
      <c r="A37" s="104" t="s">
        <v>6</v>
      </c>
      <c r="B37" s="104"/>
      <c r="C37" s="289" t="s">
        <v>203</v>
      </c>
      <c r="D37" s="467" t="s">
        <v>202</v>
      </c>
      <c r="E37" s="105" t="s">
        <v>3</v>
      </c>
      <c r="F37" s="105" t="s">
        <v>49</v>
      </c>
      <c r="G37" s="102">
        <f>IF(F37="I",IFERROR(VLOOKUP(C37,'BG 06.20'!B:C,2,FALSE),0),0)</f>
        <v>-2000000.88</v>
      </c>
    </row>
    <row r="38" spans="1:7" s="106" customFormat="1" ht="12" customHeight="1">
      <c r="A38" s="104" t="s">
        <v>6</v>
      </c>
      <c r="B38" s="104"/>
      <c r="C38" s="289" t="s">
        <v>205</v>
      </c>
      <c r="D38" s="467" t="s">
        <v>204</v>
      </c>
      <c r="E38" s="105" t="s">
        <v>3</v>
      </c>
      <c r="F38" s="105" t="s">
        <v>49</v>
      </c>
      <c r="G38" s="102">
        <f>IF(F38="I",IFERROR(VLOOKUP(C38,'BG 06.20'!B:C,2,FALSE),0),0)</f>
        <v>18831369.199999999</v>
      </c>
    </row>
    <row r="39" spans="1:7" s="286" customFormat="1" ht="12" customHeight="1">
      <c r="A39" s="121" t="s">
        <v>26</v>
      </c>
      <c r="B39" s="121"/>
      <c r="C39" s="288" t="s">
        <v>207</v>
      </c>
      <c r="D39" s="468" t="s">
        <v>206</v>
      </c>
      <c r="E39" s="122" t="s">
        <v>3</v>
      </c>
      <c r="F39" s="122" t="s">
        <v>48</v>
      </c>
      <c r="G39" s="123">
        <f>IF(F39="I",IFERROR(VLOOKUP(C39,'BG 06.20'!B:C,2,FALSE),0),0)</f>
        <v>0</v>
      </c>
    </row>
    <row r="40" spans="1:7" s="286" customFormat="1" ht="12" customHeight="1">
      <c r="A40" s="121" t="s">
        <v>26</v>
      </c>
      <c r="B40" s="121"/>
      <c r="C40" s="288" t="s">
        <v>209</v>
      </c>
      <c r="D40" s="468" t="s">
        <v>208</v>
      </c>
      <c r="E40" s="122" t="s">
        <v>3</v>
      </c>
      <c r="F40" s="122" t="s">
        <v>48</v>
      </c>
      <c r="G40" s="123">
        <f>IF(F40="I",IFERROR(VLOOKUP(C40,'BG 06.20'!B:C,2,FALSE),0),0)</f>
        <v>0</v>
      </c>
    </row>
    <row r="41" spans="1:7" s="106" customFormat="1" ht="12" customHeight="1">
      <c r="A41" s="104" t="s">
        <v>26</v>
      </c>
      <c r="B41" s="104" t="s">
        <v>257</v>
      </c>
      <c r="C41" s="289" t="s">
        <v>211</v>
      </c>
      <c r="D41" s="467" t="s">
        <v>210</v>
      </c>
      <c r="E41" s="105" t="s">
        <v>3</v>
      </c>
      <c r="F41" s="105" t="s">
        <v>49</v>
      </c>
      <c r="G41" s="102">
        <f>IF(F41="I",IFERROR(VLOOKUP(C41,'BG 06.20'!B:C,2,FALSE),0),0)</f>
        <v>8127159308</v>
      </c>
    </row>
    <row r="42" spans="1:7" s="286" customFormat="1" ht="12" customHeight="1">
      <c r="A42" s="121" t="s">
        <v>26</v>
      </c>
      <c r="B42" s="121"/>
      <c r="C42" s="288" t="s">
        <v>213</v>
      </c>
      <c r="D42" s="468" t="s">
        <v>212</v>
      </c>
      <c r="E42" s="122" t="s">
        <v>3</v>
      </c>
      <c r="F42" s="122" t="s">
        <v>48</v>
      </c>
      <c r="G42" s="123">
        <f>IF(F42="I",IFERROR(VLOOKUP(C42,'BG 06.20'!B:C,2,FALSE),0),0)</f>
        <v>0</v>
      </c>
    </row>
    <row r="43" spans="1:7" s="286" customFormat="1" ht="12" customHeight="1">
      <c r="A43" s="121" t="s">
        <v>26</v>
      </c>
      <c r="B43" s="121"/>
      <c r="C43" s="288" t="s">
        <v>215</v>
      </c>
      <c r="D43" s="468" t="s">
        <v>214</v>
      </c>
      <c r="E43" s="122" t="s">
        <v>3</v>
      </c>
      <c r="F43" s="122" t="s">
        <v>48</v>
      </c>
      <c r="G43" s="123">
        <f>IF(F43="I",IFERROR(VLOOKUP(C43,'BG 06.20'!B:C,2,FALSE),0),0)</f>
        <v>0</v>
      </c>
    </row>
    <row r="44" spans="1:7" s="106" customFormat="1" ht="12" customHeight="1">
      <c r="A44" s="104" t="s">
        <v>26</v>
      </c>
      <c r="B44" s="104" t="s">
        <v>67</v>
      </c>
      <c r="C44" s="289" t="s">
        <v>217</v>
      </c>
      <c r="D44" s="467" t="s">
        <v>216</v>
      </c>
      <c r="E44" s="105" t="s">
        <v>3</v>
      </c>
      <c r="F44" s="105" t="s">
        <v>49</v>
      </c>
      <c r="G44" s="102">
        <f>IF(F44="I",IFERROR(VLOOKUP(C44,'BG 06.20'!B:C,2,FALSE),0),0)</f>
        <v>8858386.2599999998</v>
      </c>
    </row>
    <row r="45" spans="1:7" s="106" customFormat="1" ht="12" customHeight="1">
      <c r="A45" s="104" t="s">
        <v>26</v>
      </c>
      <c r="B45" s="104" t="s">
        <v>67</v>
      </c>
      <c r="C45" s="289" t="s">
        <v>219</v>
      </c>
      <c r="D45" s="467" t="s">
        <v>218</v>
      </c>
      <c r="E45" s="105" t="s">
        <v>3</v>
      </c>
      <c r="F45" s="105" t="s">
        <v>49</v>
      </c>
      <c r="G45" s="102">
        <f>IF(F45="I",IFERROR(VLOOKUP(C45,'BG 06.20'!B:C,2,FALSE),0),0)</f>
        <v>885838.65</v>
      </c>
    </row>
    <row r="46" spans="1:7" s="286" customFormat="1" ht="12" customHeight="1">
      <c r="A46" s="121" t="s">
        <v>25</v>
      </c>
      <c r="B46" s="121"/>
      <c r="C46" s="288" t="s">
        <v>221</v>
      </c>
      <c r="D46" s="468" t="s">
        <v>220</v>
      </c>
      <c r="E46" s="122" t="s">
        <v>3</v>
      </c>
      <c r="F46" s="122" t="s">
        <v>48</v>
      </c>
      <c r="G46" s="123">
        <f>IF(F46="I",IFERROR(VLOOKUP(C46,'BG 06.20'!B:C,2,FALSE),0),0)</f>
        <v>0</v>
      </c>
    </row>
    <row r="47" spans="1:7" s="286" customFormat="1" ht="12" customHeight="1">
      <c r="A47" s="121" t="s">
        <v>25</v>
      </c>
      <c r="B47" s="121"/>
      <c r="C47" s="288" t="s">
        <v>223</v>
      </c>
      <c r="D47" s="468" t="s">
        <v>222</v>
      </c>
      <c r="E47" s="122" t="s">
        <v>3</v>
      </c>
      <c r="F47" s="122" t="s">
        <v>48</v>
      </c>
      <c r="G47" s="123">
        <f>IF(F47="I",IFERROR(VLOOKUP(C47,'BG 06.20'!B:C,2,FALSE),0),0)</f>
        <v>0</v>
      </c>
    </row>
    <row r="48" spans="1:7" s="106" customFormat="1" ht="12" customHeight="1">
      <c r="A48" s="104" t="s">
        <v>25</v>
      </c>
      <c r="B48" s="104" t="s">
        <v>255</v>
      </c>
      <c r="C48" s="289" t="s">
        <v>225</v>
      </c>
      <c r="D48" s="467" t="s">
        <v>224</v>
      </c>
      <c r="E48" s="105" t="s">
        <v>3</v>
      </c>
      <c r="F48" s="105" t="s">
        <v>49</v>
      </c>
      <c r="G48" s="102">
        <f>IF(F48="I",IFERROR(VLOOKUP(C48,'BG 06.20'!B:C,2,FALSE),0),0)</f>
        <v>8129390348.8000002</v>
      </c>
    </row>
    <row r="49" spans="1:7" s="286" customFormat="1" ht="12" customHeight="1">
      <c r="A49" s="121" t="s">
        <v>25</v>
      </c>
      <c r="B49" s="121"/>
      <c r="C49" s="288" t="s">
        <v>227</v>
      </c>
      <c r="D49" s="468" t="s">
        <v>226</v>
      </c>
      <c r="E49" s="122" t="s">
        <v>3</v>
      </c>
      <c r="F49" s="122" t="s">
        <v>48</v>
      </c>
      <c r="G49" s="123">
        <f>IF(F49="I",IFERROR(VLOOKUP(C49,'BG 06.20'!B:C,2,FALSE),0),0)</f>
        <v>0</v>
      </c>
    </row>
    <row r="50" spans="1:7" s="294" customFormat="1" ht="12" customHeight="1">
      <c r="A50" s="290" t="s">
        <v>25</v>
      </c>
      <c r="B50" s="290" t="s">
        <v>256</v>
      </c>
      <c r="C50" s="291" t="s">
        <v>229</v>
      </c>
      <c r="D50" s="469" t="s">
        <v>228</v>
      </c>
      <c r="E50" s="292" t="s">
        <v>3</v>
      </c>
      <c r="F50" s="292" t="s">
        <v>49</v>
      </c>
      <c r="G50" s="293">
        <f>IF(F50="I",IFERROR(VLOOKUP(C50,'BG 06.20'!B:C,2,FALSE),0),0)</f>
        <v>3801369.85</v>
      </c>
    </row>
    <row r="51" spans="1:7" s="286" customFormat="1" ht="12" customHeight="1">
      <c r="A51" s="121" t="s">
        <v>25</v>
      </c>
      <c r="B51" s="121"/>
      <c r="C51" s="288" t="s">
        <v>231</v>
      </c>
      <c r="D51" s="468" t="s">
        <v>230</v>
      </c>
      <c r="E51" s="122" t="s">
        <v>3</v>
      </c>
      <c r="F51" s="122" t="s">
        <v>48</v>
      </c>
      <c r="G51" s="123">
        <f>IF(F51="I",IFERROR(VLOOKUP(C51,'BG 06.20'!B:C,2,FALSE),0),0)</f>
        <v>0</v>
      </c>
    </row>
    <row r="52" spans="1:7" s="106" customFormat="1" ht="12" customHeight="1">
      <c r="A52" s="104" t="s">
        <v>25</v>
      </c>
      <c r="B52" s="104" t="s">
        <v>18</v>
      </c>
      <c r="C52" s="289" t="s">
        <v>233</v>
      </c>
      <c r="D52" s="467" t="s">
        <v>232</v>
      </c>
      <c r="E52" s="105" t="s">
        <v>3</v>
      </c>
      <c r="F52" s="105" t="s">
        <v>49</v>
      </c>
      <c r="G52" s="102">
        <f>IF(F52="I",IFERROR(VLOOKUP(C52,'BG 06.20'!B:C,2,FALSE),0),0)</f>
        <v>586316</v>
      </c>
    </row>
    <row r="53" spans="1:7" s="286" customFormat="1" ht="12" customHeight="1">
      <c r="A53" s="121" t="s">
        <v>25</v>
      </c>
      <c r="B53" s="121"/>
      <c r="C53" s="288" t="s">
        <v>235</v>
      </c>
      <c r="D53" s="468" t="s">
        <v>234</v>
      </c>
      <c r="E53" s="122" t="s">
        <v>3</v>
      </c>
      <c r="F53" s="122" t="s">
        <v>48</v>
      </c>
      <c r="G53" s="123">
        <f>IF(F53="I",IFERROR(VLOOKUP(C53,'BG 06.20'!B:C,2,FALSE),0),0)</f>
        <v>0</v>
      </c>
    </row>
    <row r="54" spans="1:7" s="106" customFormat="1" ht="12" customHeight="1">
      <c r="A54" s="104" t="s">
        <v>25</v>
      </c>
      <c r="B54" s="290" t="s">
        <v>256</v>
      </c>
      <c r="C54" s="289" t="s">
        <v>237</v>
      </c>
      <c r="D54" s="467" t="s">
        <v>236</v>
      </c>
      <c r="E54" s="105" t="s">
        <v>3</v>
      </c>
      <c r="F54" s="105" t="s">
        <v>49</v>
      </c>
      <c r="G54" s="102">
        <f>IF(F54="I",IFERROR(VLOOKUP(C54,'BG 06.20'!B:C,2,FALSE),0),0)</f>
        <v>14756065.25</v>
      </c>
    </row>
    <row r="55" spans="1:7" s="106" customFormat="1" ht="12" customHeight="1">
      <c r="A55" s="104" t="s">
        <v>25</v>
      </c>
      <c r="B55" s="290" t="s">
        <v>256</v>
      </c>
      <c r="C55" s="289" t="s">
        <v>239</v>
      </c>
      <c r="D55" s="467" t="s">
        <v>238</v>
      </c>
      <c r="E55" s="105" t="s">
        <v>3</v>
      </c>
      <c r="F55" s="105" t="s">
        <v>49</v>
      </c>
      <c r="G55" s="102">
        <f>IF(F55="I",IFERROR(VLOOKUP(C55,'BG 06.20'!B:C,2,FALSE),0),0)</f>
        <v>-2535442.27</v>
      </c>
    </row>
    <row r="56" spans="1:7" s="106" customFormat="1" ht="12" customHeight="1">
      <c r="A56" s="104" t="s">
        <v>25</v>
      </c>
      <c r="B56" s="290" t="s">
        <v>256</v>
      </c>
      <c r="C56" s="289" t="s">
        <v>241</v>
      </c>
      <c r="D56" s="467" t="s">
        <v>240</v>
      </c>
      <c r="E56" s="105" t="s">
        <v>3</v>
      </c>
      <c r="F56" s="105" t="s">
        <v>49</v>
      </c>
      <c r="G56" s="102">
        <f>IF(F56="I",IFERROR(VLOOKUP(C56,'BG 06.20'!B:C,2,FALSE),0),0)</f>
        <v>9736244.4800000004</v>
      </c>
    </row>
    <row r="57" spans="1:7">
      <c r="A57" s="106"/>
      <c r="B57" s="106"/>
      <c r="C57" s="280"/>
      <c r="D57" s="280"/>
      <c r="E57" s="281"/>
      <c r="F57" s="281"/>
      <c r="G57" s="106"/>
    </row>
    <row r="58" spans="1:7">
      <c r="A58" s="106"/>
      <c r="B58" s="106"/>
      <c r="C58" s="280"/>
      <c r="D58" s="280"/>
      <c r="E58" s="282" t="s">
        <v>2</v>
      </c>
      <c r="F58" s="282"/>
      <c r="G58" s="283">
        <f>SUMIF(A:A,E58,G:G)</f>
        <v>12607540933.229998</v>
      </c>
    </row>
    <row r="59" spans="1:7">
      <c r="A59" s="106"/>
      <c r="B59" s="106"/>
      <c r="C59" s="280"/>
      <c r="D59" s="280"/>
      <c r="E59" s="282" t="s">
        <v>4</v>
      </c>
      <c r="F59" s="282"/>
      <c r="G59" s="283">
        <f>SUMIF(A:A,E59,G:G)</f>
        <v>9744230.5899999999</v>
      </c>
    </row>
    <row r="60" spans="1:7">
      <c r="A60" s="106"/>
      <c r="B60" s="106"/>
      <c r="C60" s="280"/>
      <c r="D60" s="280"/>
      <c r="E60" s="282" t="s">
        <v>6</v>
      </c>
      <c r="F60" s="282"/>
      <c r="G60" s="283">
        <f>SUMIF(A:A,E60,G:G)</f>
        <v>12597796702.640001</v>
      </c>
    </row>
    <row r="61" spans="1:7">
      <c r="A61" s="106"/>
      <c r="B61" s="106"/>
      <c r="C61" s="280"/>
      <c r="D61" s="280"/>
      <c r="E61" s="284" t="s">
        <v>27</v>
      </c>
      <c r="F61" s="284"/>
      <c r="G61" s="285">
        <f>+G58-G59-G60</f>
        <v>0</v>
      </c>
    </row>
    <row r="62" spans="1:7">
      <c r="A62" s="106"/>
      <c r="B62" s="106"/>
      <c r="C62" s="280"/>
      <c r="D62" s="280"/>
      <c r="E62" s="282" t="s">
        <v>25</v>
      </c>
      <c r="F62" s="282"/>
      <c r="G62" s="283">
        <f>SUMIF(A:A,E62,G:G)</f>
        <v>8155734902.1099997</v>
      </c>
    </row>
    <row r="63" spans="1:7">
      <c r="A63" s="106"/>
      <c r="B63" s="106"/>
      <c r="C63" s="280"/>
      <c r="D63" s="280"/>
      <c r="E63" s="282" t="s">
        <v>26</v>
      </c>
      <c r="F63" s="282"/>
      <c r="G63" s="283">
        <f>SUMIF(A:A,E63,G:G)</f>
        <v>8136903532.9099998</v>
      </c>
    </row>
    <row r="64" spans="1:7">
      <c r="A64" s="106"/>
      <c r="B64" s="106"/>
      <c r="C64" s="280"/>
      <c r="D64" s="280"/>
      <c r="E64" s="284" t="s">
        <v>27</v>
      </c>
      <c r="F64" s="284"/>
      <c r="G64" s="285">
        <f>+G62-G63</f>
        <v>18831369.199999809</v>
      </c>
    </row>
    <row r="65" spans="1:7">
      <c r="A65" s="106"/>
      <c r="B65" s="106"/>
      <c r="C65" s="280"/>
      <c r="D65" s="280"/>
      <c r="E65" s="281"/>
      <c r="F65" s="281"/>
      <c r="G65" s="285">
        <f>+G64-'Estado de Resultados'!F22</f>
        <v>-9.5367431640625E-7</v>
      </c>
    </row>
    <row r="66" spans="1:7">
      <c r="A66" s="106"/>
      <c r="B66" s="106"/>
      <c r="C66" s="280"/>
      <c r="D66" s="280"/>
      <c r="E66" s="281"/>
      <c r="F66" s="281"/>
      <c r="G66" s="285"/>
    </row>
    <row r="67" spans="1:7">
      <c r="A67" s="106"/>
      <c r="B67" s="106"/>
      <c r="C67" s="280"/>
      <c r="D67" s="280"/>
      <c r="E67" s="281"/>
      <c r="F67" s="281"/>
      <c r="G67" s="106"/>
    </row>
    <row r="68" spans="1:7">
      <c r="G68" s="103"/>
    </row>
  </sheetData>
  <autoFilter ref="A4:G56" xr:uid="{2F52CE49-2D93-4533-B1E3-5493512B4B46}"/>
  <customSheetViews>
    <customSheetView guid="{B9F63820-5C32-455A-BC9D-0BE84D6B0867}" filter="1" showAutoFilter="1" state="hidden">
      <pane ySplit="4" topLeftCell="A5" activePane="bottomLeft" state="frozen"/>
      <selection pane="bottomLeft" activeCell="D390" sqref="D390:G390 D392:G396 D410:G411 D424:G424"/>
      <pageMargins left="0.7" right="0.7" top="0.75" bottom="0.75" header="0.3" footer="0.3"/>
      <pageSetup paperSize="9" orientation="portrait" r:id="rId1"/>
      <autoFilter ref="A4:J480" xr:uid="{00000000-0000-0000-0000-000000000000}">
        <filterColumn colId="1">
          <filters>
            <filter val="Otros gastos de comercialización (Nota 5.w)"/>
          </filters>
        </filterColumn>
      </autoFilter>
    </customSheetView>
    <customSheetView guid="{7015FC6D-0680-4B00-AA0E-B83DA1D0B666}" filter="1" showAutoFilter="1">
      <pane ySplit="10" topLeftCell="A396" activePane="bottomLeft" state="frozen"/>
      <selection pane="bottomLeft" activeCell="B413" sqref="B413"/>
      <pageMargins left="0.7" right="0.7" top="0.75" bottom="0.75" header="0.3" footer="0.3"/>
      <pageSetup paperSize="9" orientation="portrait" r:id="rId2"/>
      <autoFilter ref="A4:J480" xr:uid="{00000000-0000-0000-0000-000000000000}">
        <filterColumn colId="6">
          <filters>
            <filter val="1.217.193"/>
            <filter val="1.403.320.111"/>
            <filter val="1.530.000"/>
            <filter val="1.808.967"/>
            <filter val="1.948.492"/>
            <filter val="10.014.421"/>
            <filter val="10.083.333"/>
            <filter val="10.500.000"/>
            <filter val="100.000"/>
            <filter val="105.000.000"/>
            <filter val="11.647.065"/>
            <filter val="112.487.908"/>
            <filter val="113.837.164"/>
            <filter val="12.643.649"/>
            <filter val="139.728.254"/>
            <filter val="14.200.454"/>
            <filter val="14.285.334"/>
            <filter val="15.882.182"/>
            <filter val="157.876.083"/>
            <filter val="16.238.918"/>
            <filter val="162.227.408"/>
            <filter val="165.523.085"/>
            <filter val="165.980.247"/>
            <filter val="169.372.459"/>
            <filter val="17.653.690"/>
            <filter val="18.136.461.199"/>
            <filter val="-18.136.461.199"/>
            <filter val="18.665.667"/>
            <filter val="2.155.931"/>
            <filter val="2.410.959"/>
            <filter val="2.489.543.463"/>
            <filter val="2.500.001"/>
            <filter val="2.598.392"/>
            <filter val="2.650.719"/>
            <filter val="2.874.119"/>
            <filter val="20.470.836"/>
            <filter val="21.121.490"/>
            <filter val="21.887.999"/>
            <filter val="217.559.172"/>
            <filter val="22.067.273"/>
            <filter val="225.302.826"/>
            <filter val="23.322.673"/>
            <filter val="23.799.408"/>
            <filter val="24.000.000"/>
            <filter val="250.049"/>
            <filter val="26.537.264"/>
            <filter val="28.610.971"/>
            <filter val="289.016.667"/>
            <filter val="3.169.091"/>
            <filter val="3.336.439"/>
            <filter val="3.496.313"/>
            <filter val="3.516.576"/>
            <filter val="3.755.762"/>
            <filter val="3.996.538"/>
            <filter val="-30.629.975"/>
            <filter val="30.826.014"/>
            <filter val="30.827.114"/>
            <filter val="32.204.457"/>
            <filter val="-32.204.457"/>
            <filter val="32.844.791"/>
            <filter val="32.860.972"/>
            <filter val="332.000"/>
            <filter val="35.409.091"/>
            <filter val="35.600"/>
            <filter val="38.721.199"/>
            <filter val="39.000.000"/>
            <filter val="39.872.675"/>
            <filter val="4.000.000"/>
            <filter val="4.232.306.000"/>
            <filter val="-4.232.306.000"/>
            <filter val="4.335.591"/>
            <filter val="4.453.151"/>
            <filter val="4.760"/>
            <filter val="407.541.775"/>
            <filter val="412.376"/>
            <filter val="427.741.326"/>
            <filter val="429.580"/>
            <filter val="43.148.578"/>
            <filter val="44.231.650"/>
            <filter val="44.516.285"/>
            <filter val="442.916.854.245"/>
            <filter val="-442.916.854.245"/>
            <filter val="449.542.972"/>
            <filter val="48.857.307"/>
            <filter val="49.946.068"/>
            <filter val="5.000.000.000"/>
            <filter val="5.576.709"/>
            <filter val="50.732.513"/>
            <filter val="52.500.000"/>
            <filter val="537.248"/>
            <filter val="56.649.722"/>
            <filter val="561.000.000"/>
            <filter val="57.764.419"/>
            <filter val="58.662.495"/>
            <filter val="58.988.520"/>
            <filter val="59.240.090"/>
            <filter val="598.420.166"/>
            <filter val="6.000.000"/>
            <filter val="6.491.551"/>
            <filter val="6.736.642"/>
            <filter val="6.799.607"/>
            <filter val="60.931.484"/>
            <filter val="612.030.384"/>
            <filter val="618.840"/>
            <filter val="622.033.558"/>
            <filter val="633.276.895"/>
            <filter val="634.228.480"/>
            <filter val="66.646"/>
            <filter val="7.954.545"/>
            <filter val="7.997.216.474"/>
            <filter val="700.003"/>
            <filter val="718.181"/>
            <filter val="74.631.194"/>
            <filter val="750.000.000"/>
            <filter val="788.252.516"/>
            <filter val="-788.252.516"/>
            <filter val="8.000.000"/>
            <filter val="8.034.255.631"/>
            <filter val="8.084.000.000"/>
            <filter val="8.109.049.854"/>
            <filter val="825.000"/>
            <filter val="87.699.040"/>
            <filter val="88.410.220"/>
            <filter val="9.000.000"/>
            <filter val="9.387.688"/>
            <filter val="9.967.899"/>
            <filter val="96.219"/>
            <filter val="96.802.558"/>
          </filters>
        </filterColumn>
      </autoFilter>
    </customSheetView>
    <customSheetView guid="{5FCC9217-B3E9-4B91-A943-5F21728EBEE9}" filter="1" showAutoFilter="1">
      <pane ySplit="236" topLeftCell="A238" activePane="bottomLeft" state="frozen"/>
      <selection pane="bottomLeft" activeCell="C275" sqref="C275"/>
      <pageMargins left="0.7" right="0.7" top="0.75" bottom="0.75" header="0.3" footer="0.3"/>
      <pageSetup paperSize="9" orientation="portrait" r:id="rId3"/>
      <autoFilter ref="A4:J480" xr:uid="{00000000-0000-0000-0000-000000000000}">
        <filterColumn colId="1">
          <filters>
            <filter val="Otros Pasivos Corrientes (Nota 5.q)"/>
          </filters>
        </filterColumn>
      </autoFilter>
    </customSheetView>
    <customSheetView guid="{F3648BCD-1CED-4BBB-AE63-37BDB925883F}" showAutoFilter="1" state="hidden">
      <pane ySplit="11" topLeftCell="A222" activePane="bottomLeft" state="frozen"/>
      <selection pane="bottomLeft" activeCell="B228" sqref="B228"/>
      <pageMargins left="0.7" right="0.7" top="0.75" bottom="0.75" header="0.3" footer="0.3"/>
      <pageSetup paperSize="9" orientation="portrait" r:id="rId4"/>
      <autoFilter ref="A4:J480" xr:uid="{00000000-0000-0000-0000-000000000000}"/>
    </customSheetView>
  </customSheetView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99"/>
    <pageSetUpPr fitToPage="1"/>
  </sheetPr>
  <dimension ref="B2:J43"/>
  <sheetViews>
    <sheetView showGridLines="0" tabSelected="1" zoomScale="80" zoomScaleNormal="80" zoomScaleSheetLayoutView="80" workbookViewId="0">
      <pane ySplit="7" topLeftCell="A22" activePane="bottomLeft" state="frozen"/>
      <selection pane="bottomLeft" activeCell="F31" sqref="F31"/>
    </sheetView>
  </sheetViews>
  <sheetFormatPr baseColWidth="10" defaultColWidth="11.42578125" defaultRowHeight="15.75"/>
  <cols>
    <col min="1" max="1" width="4.7109375" style="2" customWidth="1"/>
    <col min="2" max="2" width="41.7109375" style="2" customWidth="1"/>
    <col min="3" max="4" width="19.5703125" style="2" customWidth="1"/>
    <col min="5" max="5" width="31.140625" style="2" customWidth="1"/>
    <col min="6" max="6" width="28.7109375" style="2" customWidth="1"/>
    <col min="7" max="7" width="21.28515625" style="2" bestFit="1" customWidth="1"/>
    <col min="8" max="8" width="17.7109375" style="2" customWidth="1"/>
    <col min="9" max="9" width="16.7109375" style="1" customWidth="1"/>
    <col min="10" max="10" width="18.85546875" style="1" bestFit="1" customWidth="1"/>
    <col min="11" max="11" width="13.5703125" style="2" bestFit="1" customWidth="1"/>
    <col min="12" max="16384" width="11.42578125" style="2"/>
  </cols>
  <sheetData>
    <row r="2" spans="2:10">
      <c r="B2" s="483" t="s">
        <v>58</v>
      </c>
      <c r="C2" s="483"/>
      <c r="D2" s="483"/>
      <c r="E2" s="483"/>
      <c r="F2" s="483"/>
    </row>
    <row r="3" spans="2:10">
      <c r="B3" s="483" t="s">
        <v>64</v>
      </c>
      <c r="C3" s="483"/>
      <c r="D3" s="483"/>
      <c r="E3" s="483"/>
      <c r="F3" s="483"/>
    </row>
    <row r="4" spans="2:10">
      <c r="B4" s="487" t="s">
        <v>65</v>
      </c>
      <c r="C4" s="487"/>
      <c r="D4" s="487"/>
      <c r="E4" s="487"/>
      <c r="F4" s="487"/>
    </row>
    <row r="5" spans="2:10">
      <c r="B5" s="488" t="s">
        <v>38</v>
      </c>
      <c r="C5" s="488"/>
      <c r="D5" s="488"/>
      <c r="E5" s="488"/>
      <c r="F5" s="488"/>
    </row>
    <row r="6" spans="2:10" ht="7.5" customHeight="1" thickBot="1"/>
    <row r="7" spans="2:10" ht="45" customHeight="1" thickBot="1">
      <c r="B7" s="489" t="s">
        <v>2</v>
      </c>
      <c r="C7" s="490"/>
      <c r="D7" s="491"/>
      <c r="E7" s="112">
        <v>44104</v>
      </c>
      <c r="F7" s="112">
        <v>43738</v>
      </c>
    </row>
    <row r="8" spans="2:10">
      <c r="B8" s="179" t="s">
        <v>247</v>
      </c>
      <c r="C8" s="180"/>
      <c r="D8" s="181"/>
      <c r="E8" s="295">
        <f>SUMIF('Clasificación 09.20'!B:B,'Balance General'!B8,'Clasificación 09.20'!G:G)</f>
        <v>518666699.37</v>
      </c>
      <c r="F8" s="296">
        <v>0</v>
      </c>
    </row>
    <row r="9" spans="2:10">
      <c r="B9" s="182"/>
      <c r="C9" s="176"/>
      <c r="D9" s="183"/>
      <c r="E9" s="295"/>
      <c r="F9" s="297"/>
    </row>
    <row r="10" spans="2:10">
      <c r="B10" s="182" t="s">
        <v>246</v>
      </c>
      <c r="C10" s="175"/>
      <c r="D10" s="185"/>
      <c r="E10" s="295">
        <f>SUMIF('Clasificación 09.20'!B:B,'Balance General'!B10,'Clasificación 09.20'!G:G)</f>
        <v>12088874233.859999</v>
      </c>
      <c r="F10" s="236">
        <v>0</v>
      </c>
      <c r="I10" s="29"/>
      <c r="J10" s="29"/>
    </row>
    <row r="11" spans="2:10">
      <c r="B11" s="184"/>
      <c r="C11" s="175"/>
      <c r="D11" s="185"/>
      <c r="E11" s="298"/>
      <c r="F11" s="296"/>
      <c r="I11" s="29"/>
      <c r="J11" s="29"/>
    </row>
    <row r="12" spans="2:10" ht="16.5" thickBot="1">
      <c r="B12" s="492" t="s">
        <v>59</v>
      </c>
      <c r="C12" s="493"/>
      <c r="D12" s="494"/>
      <c r="E12" s="299">
        <f>SUM(E8:E11)</f>
        <v>12607540933.23</v>
      </c>
      <c r="F12" s="299">
        <f>SUM(F8:F11)</f>
        <v>0</v>
      </c>
      <c r="G12" s="308"/>
    </row>
    <row r="13" spans="2:10">
      <c r="B13" s="179"/>
      <c r="C13" s="189"/>
      <c r="D13" s="189"/>
      <c r="E13" s="300"/>
      <c r="F13" s="301"/>
      <c r="I13" s="465"/>
    </row>
    <row r="14" spans="2:10">
      <c r="B14" s="182" t="s">
        <v>249</v>
      </c>
      <c r="C14" s="188"/>
      <c r="D14" s="188"/>
      <c r="E14" s="299">
        <f>SUMIF('Clasificación 09.20'!B:B,'Balance General'!B14,'Clasificación 09.20'!G:G)</f>
        <v>5.68</v>
      </c>
      <c r="F14" s="302">
        <v>0</v>
      </c>
      <c r="I14" s="465"/>
    </row>
    <row r="15" spans="2:10">
      <c r="B15" s="184"/>
      <c r="C15" s="175"/>
      <c r="D15" s="178"/>
      <c r="E15" s="303"/>
      <c r="F15" s="304"/>
      <c r="I15" s="465"/>
    </row>
    <row r="16" spans="2:10">
      <c r="B16" s="182" t="s">
        <v>250</v>
      </c>
      <c r="C16" s="175"/>
      <c r="D16" s="178"/>
      <c r="E16" s="299">
        <f>SUMIF('Clasificación 09.20'!B:B,'Balance General'!B16,'Clasificación 09.20'!G:G)</f>
        <v>9744224.9100000001</v>
      </c>
      <c r="F16" s="304">
        <v>0</v>
      </c>
      <c r="I16" s="29"/>
    </row>
    <row r="17" spans="2:9">
      <c r="B17" s="182"/>
      <c r="C17" s="175"/>
      <c r="D17" s="178"/>
      <c r="E17" s="303"/>
      <c r="F17" s="304"/>
      <c r="I17" s="29"/>
    </row>
    <row r="18" spans="2:9">
      <c r="B18" s="184" t="s">
        <v>60</v>
      </c>
      <c r="C18" s="175"/>
      <c r="D18" s="178"/>
      <c r="E18" s="303">
        <v>0</v>
      </c>
      <c r="F18" s="304">
        <v>0</v>
      </c>
      <c r="I18" s="29"/>
    </row>
    <row r="19" spans="2:9" ht="16.5" thickBot="1">
      <c r="B19" s="182"/>
      <c r="C19" s="175"/>
      <c r="D19" s="178"/>
      <c r="E19" s="307"/>
      <c r="F19" s="304"/>
      <c r="I19" s="29"/>
    </row>
    <row r="20" spans="2:9" ht="16.5" thickBot="1">
      <c r="B20" s="186" t="s">
        <v>61</v>
      </c>
      <c r="C20" s="192"/>
      <c r="D20" s="192"/>
      <c r="E20" s="309">
        <f>+E12-SUM(E13:E19)</f>
        <v>12597796702.639999</v>
      </c>
      <c r="F20" s="305">
        <v>0</v>
      </c>
    </row>
    <row r="21" spans="2:9" ht="16.5" thickBot="1">
      <c r="B21" s="186" t="s">
        <v>62</v>
      </c>
      <c r="C21" s="187"/>
      <c r="D21" s="193"/>
      <c r="E21" s="480">
        <v>12560.69283</v>
      </c>
      <c r="F21" s="305">
        <v>0</v>
      </c>
      <c r="G21" s="479"/>
    </row>
    <row r="22" spans="2:9" ht="16.5" thickBot="1">
      <c r="B22" s="196" t="s">
        <v>63</v>
      </c>
      <c r="C22" s="194"/>
      <c r="D22" s="195"/>
      <c r="E22" s="481">
        <f>+E20/E21</f>
        <v>1002953.9670416412</v>
      </c>
      <c r="F22" s="306">
        <v>0</v>
      </c>
      <c r="G22" s="479"/>
      <c r="I22" s="29"/>
    </row>
    <row r="23" spans="2:9">
      <c r="B23" s="191"/>
      <c r="C23" s="190"/>
      <c r="D23" s="190"/>
      <c r="E23" s="177"/>
      <c r="F23" s="178"/>
    </row>
    <row r="24" spans="2:9" ht="15" customHeight="1">
      <c r="B24" s="486" t="s">
        <v>258</v>
      </c>
      <c r="C24" s="486"/>
      <c r="D24" s="486"/>
      <c r="E24" s="486"/>
      <c r="F24" s="486"/>
      <c r="G24" s="40"/>
      <c r="H24" s="40"/>
      <c r="I24" s="41"/>
    </row>
    <row r="25" spans="2:9" ht="15" customHeight="1">
      <c r="G25" s="40"/>
      <c r="H25" s="40"/>
      <c r="I25" s="41"/>
    </row>
    <row r="26" spans="2:9" ht="15" customHeight="1">
      <c r="G26" s="40"/>
      <c r="H26" s="40"/>
      <c r="I26" s="41"/>
    </row>
    <row r="27" spans="2:9">
      <c r="C27" s="49"/>
      <c r="G27" s="40"/>
      <c r="H27" s="40"/>
      <c r="I27" s="41"/>
    </row>
    <row r="28" spans="2:9" ht="7.5" customHeight="1">
      <c r="B28" s="3"/>
    </row>
    <row r="29" spans="2:9" ht="7.5" customHeight="1">
      <c r="B29" s="3"/>
      <c r="F29" s="22"/>
    </row>
    <row r="30" spans="2:9" ht="7.5" customHeight="1">
      <c r="B30" s="3"/>
      <c r="F30" s="22"/>
    </row>
    <row r="31" spans="2:9" ht="7.5" customHeight="1">
      <c r="B31" s="3"/>
      <c r="F31" s="22"/>
    </row>
    <row r="32" spans="2:9">
      <c r="B32" s="3"/>
    </row>
    <row r="33" spans="2:10">
      <c r="B33" s="97"/>
      <c r="C33" s="97"/>
      <c r="D33" s="97"/>
      <c r="E33" s="97"/>
      <c r="F33" s="97"/>
    </row>
    <row r="34" spans="2:10" s="111" customFormat="1">
      <c r="B34" s="110" t="s">
        <v>42</v>
      </c>
      <c r="C34" s="484" t="s">
        <v>41</v>
      </c>
      <c r="D34" s="484"/>
      <c r="E34" s="110" t="s">
        <v>24</v>
      </c>
      <c r="F34" s="478" t="s">
        <v>336</v>
      </c>
      <c r="I34" s="117"/>
      <c r="J34" s="117"/>
    </row>
    <row r="35" spans="2:10" s="116" customFormat="1">
      <c r="B35" s="109" t="s">
        <v>15</v>
      </c>
      <c r="C35" s="485" t="s">
        <v>40</v>
      </c>
      <c r="D35" s="485"/>
      <c r="E35" s="109" t="s">
        <v>10</v>
      </c>
      <c r="F35" s="109" t="s">
        <v>39</v>
      </c>
      <c r="I35" s="118"/>
      <c r="J35" s="118"/>
    </row>
    <row r="36" spans="2:10" ht="4.5" customHeight="1">
      <c r="B36" s="3"/>
    </row>
    <row r="37" spans="2:10">
      <c r="B37" s="3"/>
    </row>
    <row r="38" spans="2:10">
      <c r="B38" s="3"/>
    </row>
    <row r="39" spans="2:10">
      <c r="D39" s="4"/>
    </row>
    <row r="43" spans="2:10">
      <c r="F43" s="7"/>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4"/>
    </customSheetView>
  </customSheetViews>
  <mergeCells count="9">
    <mergeCell ref="B2:F2"/>
    <mergeCell ref="C34:D34"/>
    <mergeCell ref="C35:D35"/>
    <mergeCell ref="B24:F24"/>
    <mergeCell ref="B3:F3"/>
    <mergeCell ref="B4:F4"/>
    <mergeCell ref="B5:F5"/>
    <mergeCell ref="B7:D7"/>
    <mergeCell ref="B12:D12"/>
  </mergeCells>
  <pageMargins left="0.7" right="0.7" top="0.75" bottom="0.75" header="0.3" footer="0.3"/>
  <pageSetup paperSize="9" scale="60" fitToHeight="0" orientation="portrait" r:id="rId5"/>
  <colBreaks count="1" manualBreakCount="1">
    <brk id="6" max="1048575" man="1"/>
  </colBreaks>
  <ignoredErrors>
    <ignoredError sqref="F12" formulaRange="1"/>
  </ignoredErrors>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99"/>
    <pageSetUpPr fitToPage="1"/>
  </sheetPr>
  <dimension ref="A1:K31"/>
  <sheetViews>
    <sheetView showGridLines="0" zoomScale="80" zoomScaleNormal="80" zoomScaleSheetLayoutView="90" workbookViewId="0">
      <pane ySplit="7" topLeftCell="A8" activePane="bottomLeft" state="frozen"/>
      <selection pane="bottomLeft" activeCell="B16" sqref="B16"/>
    </sheetView>
  </sheetViews>
  <sheetFormatPr baseColWidth="10" defaultColWidth="11.42578125" defaultRowHeight="15.75"/>
  <cols>
    <col min="1" max="1" width="6.7109375" style="2" customWidth="1"/>
    <col min="2" max="2" width="60.42578125" style="2" customWidth="1"/>
    <col min="3" max="3" width="11.140625" style="2" customWidth="1"/>
    <col min="4" max="4" width="15.42578125" style="2" customWidth="1"/>
    <col min="5" max="5" width="9.140625" style="5" customWidth="1"/>
    <col min="6" max="7" width="18.7109375" style="2" customWidth="1"/>
    <col min="8" max="9" width="17.85546875" style="2" bestFit="1" customWidth="1"/>
    <col min="10" max="10" width="6.85546875" style="2" customWidth="1"/>
    <col min="11" max="16384" width="11.42578125" style="2"/>
  </cols>
  <sheetData>
    <row r="1" spans="1:11">
      <c r="B1" s="495"/>
      <c r="C1" s="495"/>
      <c r="D1" s="495"/>
      <c r="E1" s="495"/>
      <c r="F1" s="495"/>
      <c r="G1" s="495"/>
      <c r="H1" s="8"/>
      <c r="I1" s="8"/>
      <c r="J1" s="8"/>
    </row>
    <row r="2" spans="1:11">
      <c r="B2" s="483" t="s">
        <v>58</v>
      </c>
      <c r="C2" s="483"/>
      <c r="D2" s="483"/>
      <c r="E2" s="483"/>
      <c r="F2" s="483"/>
      <c r="G2" s="483"/>
      <c r="H2" s="8"/>
      <c r="I2" s="8"/>
      <c r="J2" s="8"/>
    </row>
    <row r="3" spans="1:11">
      <c r="B3" s="483" t="s">
        <v>66</v>
      </c>
      <c r="C3" s="483"/>
      <c r="D3" s="483"/>
      <c r="E3" s="483"/>
      <c r="F3" s="483"/>
      <c r="G3" s="483"/>
      <c r="H3" s="8"/>
      <c r="I3" s="8"/>
      <c r="J3" s="8"/>
    </row>
    <row r="4" spans="1:11">
      <c r="B4" s="487" t="s">
        <v>319</v>
      </c>
      <c r="C4" s="487"/>
      <c r="D4" s="487"/>
      <c r="E4" s="487"/>
      <c r="F4" s="487"/>
      <c r="G4" s="487"/>
      <c r="H4" s="39"/>
      <c r="I4" s="39"/>
    </row>
    <row r="5" spans="1:11">
      <c r="B5" s="487" t="s">
        <v>38</v>
      </c>
      <c r="C5" s="487"/>
      <c r="D5" s="487"/>
      <c r="E5" s="487"/>
      <c r="F5" s="487"/>
      <c r="G5" s="487"/>
      <c r="H5" s="39"/>
      <c r="I5" s="39"/>
    </row>
    <row r="6" spans="1:11" ht="16.5" thickBot="1">
      <c r="B6" s="487"/>
      <c r="C6" s="487"/>
      <c r="D6" s="487"/>
      <c r="E6" s="487"/>
      <c r="F6" s="487"/>
      <c r="G6" s="487"/>
      <c r="H6" s="39"/>
      <c r="I6" s="39"/>
    </row>
    <row r="7" spans="1:11" ht="21.75" customHeight="1" thickBot="1">
      <c r="B7" s="174" t="s">
        <v>19</v>
      </c>
      <c r="C7" s="207"/>
      <c r="D7" s="207"/>
      <c r="E7" s="207"/>
      <c r="F7" s="112">
        <v>44104</v>
      </c>
      <c r="G7" s="218">
        <v>43738</v>
      </c>
      <c r="I7" s="10"/>
      <c r="J7" s="5"/>
      <c r="K7" s="5"/>
    </row>
    <row r="8" spans="1:11" s="36" customFormat="1">
      <c r="B8" s="202"/>
      <c r="C8" s="199"/>
      <c r="D8" s="199"/>
      <c r="E8" s="199"/>
      <c r="F8" s="310"/>
      <c r="G8" s="311"/>
      <c r="I8" s="200"/>
      <c r="J8" s="47"/>
      <c r="K8" s="47"/>
    </row>
    <row r="9" spans="1:11" ht="15" customHeight="1">
      <c r="A9" s="11"/>
      <c r="B9" s="203" t="s">
        <v>252</v>
      </c>
      <c r="C9" s="43"/>
      <c r="D9" s="43"/>
      <c r="E9" s="43"/>
      <c r="F9" s="321">
        <v>25758237.310000002</v>
      </c>
      <c r="G9" s="313">
        <v>0</v>
      </c>
      <c r="H9" s="58"/>
      <c r="I9" s="120"/>
      <c r="J9" s="5"/>
      <c r="K9" s="5"/>
    </row>
    <row r="10" spans="1:11" ht="15" customHeight="1">
      <c r="A10" s="11"/>
      <c r="B10" s="203" t="s">
        <v>18</v>
      </c>
      <c r="C10" s="44"/>
      <c r="D10" s="44"/>
      <c r="E10" s="43"/>
      <c r="F10" s="321">
        <v>586316</v>
      </c>
      <c r="G10" s="313">
        <v>0</v>
      </c>
      <c r="H10" s="58"/>
      <c r="I10" s="120"/>
      <c r="J10" s="12"/>
      <c r="K10" s="5"/>
    </row>
    <row r="11" spans="1:11">
      <c r="A11" s="11"/>
      <c r="B11" s="204" t="s">
        <v>253</v>
      </c>
      <c r="C11" s="45"/>
      <c r="D11" s="45"/>
      <c r="E11" s="43"/>
      <c r="F11" s="321">
        <v>8129390348.8000002</v>
      </c>
      <c r="G11" s="313">
        <v>0</v>
      </c>
      <c r="I11" s="5"/>
      <c r="J11" s="12"/>
      <c r="K11" s="5"/>
    </row>
    <row r="12" spans="1:11" ht="16.5" thickBot="1">
      <c r="A12" s="11"/>
      <c r="B12" s="205"/>
      <c r="C12" s="206"/>
      <c r="D12" s="206"/>
      <c r="E12" s="212"/>
      <c r="F12" s="314"/>
      <c r="G12" s="315"/>
      <c r="I12" s="5"/>
      <c r="J12" s="12"/>
      <c r="K12" s="5"/>
    </row>
    <row r="13" spans="1:11" s="125" customFormat="1" ht="15" customHeight="1" thickBot="1">
      <c r="A13" s="11"/>
      <c r="B13" s="208" t="s">
        <v>54</v>
      </c>
      <c r="C13" s="201"/>
      <c r="D13" s="201"/>
      <c r="E13" s="201"/>
      <c r="F13" s="322">
        <v>8155734902.1100006</v>
      </c>
      <c r="G13" s="322">
        <f>SUM(G9:G12)</f>
        <v>0</v>
      </c>
      <c r="I13" s="209"/>
      <c r="J13" s="15"/>
      <c r="K13" s="209"/>
    </row>
    <row r="14" spans="1:11" ht="21.75" customHeight="1" thickBot="1">
      <c r="B14" s="174" t="s">
        <v>21</v>
      </c>
      <c r="C14" s="207"/>
      <c r="D14" s="207"/>
      <c r="E14" s="207"/>
      <c r="F14" s="316"/>
      <c r="G14" s="320"/>
      <c r="I14" s="10"/>
      <c r="J14" s="5"/>
      <c r="K14" s="5"/>
    </row>
    <row r="15" spans="1:11" ht="15" customHeight="1">
      <c r="A15" s="11"/>
      <c r="B15" s="213"/>
      <c r="C15" s="214"/>
      <c r="D15" s="214"/>
      <c r="E15" s="215"/>
      <c r="F15" s="317"/>
      <c r="G15" s="318"/>
      <c r="I15" s="5"/>
      <c r="J15" s="12"/>
      <c r="K15" s="5"/>
    </row>
    <row r="16" spans="1:11" ht="15" customHeight="1">
      <c r="A16" s="11"/>
      <c r="B16" s="204" t="s">
        <v>358</v>
      </c>
      <c r="C16" s="45"/>
      <c r="D16" s="45"/>
      <c r="E16" s="43"/>
      <c r="F16" s="321">
        <v>9744224.9100000001</v>
      </c>
      <c r="G16" s="313">
        <v>0</v>
      </c>
      <c r="I16" s="5"/>
      <c r="J16" s="12"/>
      <c r="K16" s="5"/>
    </row>
    <row r="17" spans="1:11" ht="15" customHeight="1">
      <c r="A17" s="11"/>
      <c r="B17" s="204" t="s">
        <v>359</v>
      </c>
      <c r="C17" s="45"/>
      <c r="D17" s="45"/>
      <c r="E17" s="43"/>
      <c r="F17" s="321">
        <v>0</v>
      </c>
      <c r="G17" s="313">
        <v>0</v>
      </c>
      <c r="I17" s="5"/>
      <c r="J17" s="12"/>
      <c r="K17" s="5"/>
    </row>
    <row r="18" spans="1:11" ht="15" customHeight="1">
      <c r="A18" s="13"/>
      <c r="B18" s="203" t="s">
        <v>53</v>
      </c>
      <c r="C18" s="44"/>
      <c r="D18" s="44"/>
      <c r="E18" s="216"/>
      <c r="F18" s="321">
        <v>0</v>
      </c>
      <c r="G18" s="313">
        <v>0</v>
      </c>
      <c r="I18" s="12"/>
      <c r="J18" s="5"/>
      <c r="K18" s="5"/>
    </row>
    <row r="19" spans="1:11" ht="15" customHeight="1">
      <c r="A19" s="21"/>
      <c r="B19" s="210" t="s">
        <v>254</v>
      </c>
      <c r="C19" s="46"/>
      <c r="D19" s="46"/>
      <c r="E19" s="217"/>
      <c r="F19" s="321">
        <v>8127159308</v>
      </c>
      <c r="G19" s="313">
        <v>0</v>
      </c>
      <c r="I19" s="5"/>
      <c r="J19" s="12"/>
      <c r="K19" s="5"/>
    </row>
    <row r="20" spans="1:11" ht="15" customHeight="1" thickBot="1">
      <c r="A20" s="21"/>
      <c r="B20" s="210"/>
      <c r="C20" s="46"/>
      <c r="D20" s="46"/>
      <c r="E20" s="217"/>
      <c r="F20" s="312"/>
      <c r="G20" s="313"/>
      <c r="I20" s="5"/>
      <c r="J20" s="12"/>
      <c r="K20" s="5"/>
    </row>
    <row r="21" spans="1:11" ht="15" customHeight="1" thickBot="1">
      <c r="A21" s="11"/>
      <c r="B21" s="208" t="s">
        <v>55</v>
      </c>
      <c r="C21" s="201"/>
      <c r="D21" s="201"/>
      <c r="E21" s="201"/>
      <c r="F21" s="322">
        <v>8136903532.9099998</v>
      </c>
      <c r="G21" s="322">
        <f>SUM(G16:G20)</f>
        <v>0</v>
      </c>
      <c r="I21" s="12"/>
      <c r="J21" s="5"/>
      <c r="K21" s="5"/>
    </row>
    <row r="22" spans="1:11" ht="15" customHeight="1" thickBot="1">
      <c r="A22" s="11"/>
      <c r="B22" s="211" t="s">
        <v>5</v>
      </c>
      <c r="C22" s="212"/>
      <c r="D22" s="212"/>
      <c r="E22" s="212"/>
      <c r="F22" s="323">
        <v>18831369.200000763</v>
      </c>
      <c r="G22" s="319">
        <v>0</v>
      </c>
      <c r="I22" s="12"/>
      <c r="J22" s="5"/>
      <c r="K22" s="5"/>
    </row>
    <row r="23" spans="1:11" ht="15" customHeight="1">
      <c r="F23" s="34"/>
      <c r="I23" s="5"/>
      <c r="J23" s="5"/>
      <c r="K23" s="5"/>
    </row>
    <row r="24" spans="1:11" ht="15" customHeight="1">
      <c r="B24" s="486" t="s">
        <v>259</v>
      </c>
      <c r="C24" s="486"/>
      <c r="D24" s="486"/>
      <c r="E24" s="486"/>
      <c r="F24" s="486"/>
      <c r="G24" s="486"/>
      <c r="J24" s="14"/>
    </row>
    <row r="25" spans="1:11" ht="15" customHeight="1">
      <c r="B25" s="16"/>
      <c r="C25" s="16"/>
      <c r="D25" s="16"/>
      <c r="E25" s="17"/>
      <c r="F25" s="14"/>
      <c r="H25" s="3"/>
      <c r="J25" s="18"/>
    </row>
    <row r="26" spans="1:11" ht="15" customHeight="1">
      <c r="B26" s="16"/>
      <c r="C26" s="16"/>
      <c r="D26" s="16"/>
      <c r="E26" s="17"/>
      <c r="F26" s="14"/>
      <c r="G26" s="49"/>
      <c r="H26" s="3"/>
      <c r="J26" s="18"/>
    </row>
    <row r="27" spans="1:11">
      <c r="B27" s="3"/>
      <c r="C27" s="3"/>
      <c r="D27" s="3"/>
      <c r="E27" s="19"/>
      <c r="F27" s="49"/>
      <c r="H27" s="3"/>
      <c r="J27" s="20"/>
    </row>
    <row r="28" spans="1:11">
      <c r="B28" s="3"/>
      <c r="C28" s="3"/>
      <c r="D28" s="3"/>
      <c r="E28" s="19"/>
      <c r="H28" s="3"/>
      <c r="J28" s="18"/>
    </row>
    <row r="29" spans="1:11">
      <c r="B29" s="3"/>
      <c r="C29" s="3"/>
      <c r="D29" s="3"/>
      <c r="E29" s="19"/>
      <c r="H29" s="3"/>
      <c r="J29" s="18"/>
    </row>
    <row r="30" spans="1:11">
      <c r="B30" s="93" t="s">
        <v>36</v>
      </c>
      <c r="C30" s="484" t="s">
        <v>337</v>
      </c>
      <c r="D30" s="484"/>
      <c r="E30" s="484"/>
      <c r="F30" s="484"/>
      <c r="G30" s="484"/>
      <c r="H30" s="3"/>
      <c r="J30" s="18"/>
    </row>
    <row r="31" spans="1:11">
      <c r="B31" s="94" t="s">
        <v>44</v>
      </c>
      <c r="C31" s="485" t="s">
        <v>43</v>
      </c>
      <c r="D31" s="485"/>
      <c r="E31" s="485"/>
      <c r="F31" s="485"/>
      <c r="G31" s="485"/>
      <c r="H31" s="3"/>
      <c r="J31" s="18"/>
    </row>
  </sheetData>
  <customSheetViews>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4"/>
    </customSheetView>
  </customSheetViews>
  <mergeCells count="9">
    <mergeCell ref="C31:G31"/>
    <mergeCell ref="B1:G1"/>
    <mergeCell ref="B2:G2"/>
    <mergeCell ref="B4:G4"/>
    <mergeCell ref="B24:G24"/>
    <mergeCell ref="B6:G6"/>
    <mergeCell ref="B5:G5"/>
    <mergeCell ref="C30:G30"/>
    <mergeCell ref="B3:G3"/>
  </mergeCells>
  <printOptions horizontalCentered="1"/>
  <pageMargins left="0.48" right="0.39" top="0.74803149606299213" bottom="0.74803149606299213" header="0.31496062992125984" footer="0.31496062992125984"/>
  <pageSetup paperSize="9" scale="5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6699"/>
  </sheetPr>
  <dimension ref="A1:N64"/>
  <sheetViews>
    <sheetView showGridLines="0" zoomScale="80" zoomScaleNormal="80" zoomScaleSheetLayoutView="80" workbookViewId="0">
      <pane ySplit="6" topLeftCell="A7" activePane="bottomLeft" state="frozen"/>
      <selection pane="bottomLeft" activeCell="M10" sqref="M10"/>
    </sheetView>
  </sheetViews>
  <sheetFormatPr baseColWidth="10" defaultColWidth="11.42578125" defaultRowHeight="15.75"/>
  <cols>
    <col min="1" max="1" width="28.7109375" style="3" customWidth="1"/>
    <col min="2" max="2" width="16.85546875" style="2" customWidth="1"/>
    <col min="3" max="3" width="6.42578125" style="2" customWidth="1"/>
    <col min="4" max="4" width="7.28515625" style="2" customWidth="1"/>
    <col min="5" max="5" width="9.140625" style="2" customWidth="1"/>
    <col min="6" max="6" width="5.28515625" style="2" customWidth="1"/>
    <col min="7" max="7" width="15.42578125" style="2" customWidth="1"/>
    <col min="8" max="8" width="17.28515625" style="2" customWidth="1"/>
    <col min="9" max="9" width="12.5703125" style="2" customWidth="1"/>
    <col min="10" max="10" width="11.140625" style="2" customWidth="1"/>
    <col min="11" max="11" width="15.42578125" style="2" bestFit="1" customWidth="1"/>
    <col min="12" max="12" width="15.140625" style="2" bestFit="1" customWidth="1"/>
    <col min="13" max="13" width="15.42578125" style="2" bestFit="1" customWidth="1"/>
    <col min="14" max="14" width="21.85546875" style="2" bestFit="1" customWidth="1"/>
    <col min="15" max="16384" width="11.42578125" style="2"/>
  </cols>
  <sheetData>
    <row r="1" spans="1:14" s="36" customFormat="1">
      <c r="A1" s="526" t="s">
        <v>58</v>
      </c>
      <c r="B1" s="526"/>
      <c r="C1" s="526"/>
      <c r="D1" s="526"/>
      <c r="E1" s="526"/>
      <c r="F1" s="526"/>
      <c r="G1" s="526"/>
      <c r="H1" s="526"/>
      <c r="I1" s="526"/>
      <c r="J1" s="526"/>
    </row>
    <row r="2" spans="1:14" s="36" customFormat="1">
      <c r="A2" s="527" t="s">
        <v>80</v>
      </c>
      <c r="B2" s="527"/>
      <c r="C2" s="527"/>
      <c r="D2" s="527"/>
      <c r="E2" s="527"/>
      <c r="F2" s="527"/>
      <c r="G2" s="527"/>
      <c r="H2" s="527"/>
      <c r="I2" s="527"/>
      <c r="J2" s="527"/>
    </row>
    <row r="3" spans="1:14" s="36" customFormat="1">
      <c r="A3" s="487" t="s">
        <v>57</v>
      </c>
      <c r="B3" s="487"/>
      <c r="C3" s="487"/>
      <c r="D3" s="487"/>
      <c r="E3" s="487"/>
      <c r="F3" s="487"/>
      <c r="G3" s="487"/>
      <c r="H3" s="487"/>
      <c r="I3" s="487"/>
      <c r="J3" s="487"/>
    </row>
    <row r="4" spans="1:14" s="36" customFormat="1">
      <c r="A4" s="487" t="s">
        <v>38</v>
      </c>
      <c r="B4" s="487"/>
      <c r="C4" s="487"/>
      <c r="D4" s="487"/>
      <c r="E4" s="487"/>
      <c r="F4" s="487"/>
      <c r="G4" s="487"/>
      <c r="H4" s="487"/>
      <c r="I4" s="487"/>
      <c r="J4" s="487"/>
    </row>
    <row r="5" spans="1:14" s="36" customFormat="1" ht="16.5" thickBot="1">
      <c r="A5" s="38"/>
      <c r="B5" s="39"/>
      <c r="C5" s="39"/>
      <c r="D5" s="39"/>
      <c r="E5" s="39"/>
      <c r="F5" s="39"/>
      <c r="G5" s="39"/>
      <c r="H5" s="39"/>
      <c r="I5" s="39"/>
      <c r="J5" s="39"/>
    </row>
    <row r="6" spans="1:14" s="18" customFormat="1" ht="31.5" customHeight="1" thickBot="1">
      <c r="A6" s="471" t="s">
        <v>29</v>
      </c>
      <c r="B6" s="528" t="s">
        <v>82</v>
      </c>
      <c r="C6" s="528"/>
      <c r="D6" s="528"/>
      <c r="E6" s="528" t="s">
        <v>16</v>
      </c>
      <c r="F6" s="528"/>
      <c r="G6" s="528"/>
      <c r="H6" s="511" t="s">
        <v>83</v>
      </c>
      <c r="I6" s="512"/>
      <c r="J6" s="513"/>
    </row>
    <row r="7" spans="1:14" s="18" customFormat="1" ht="35.1" customHeight="1" thickBot="1">
      <c r="A7" s="472" t="s">
        <v>81</v>
      </c>
      <c r="B7" s="508">
        <v>0</v>
      </c>
      <c r="C7" s="509"/>
      <c r="D7" s="510"/>
      <c r="E7" s="508">
        <v>0</v>
      </c>
      <c r="F7" s="509"/>
      <c r="G7" s="510"/>
      <c r="H7" s="508">
        <v>0</v>
      </c>
      <c r="I7" s="509"/>
      <c r="J7" s="510"/>
    </row>
    <row r="8" spans="1:14" s="18" customFormat="1" ht="35.1" customHeight="1">
      <c r="A8" s="238" t="s">
        <v>84</v>
      </c>
      <c r="B8" s="514">
        <v>0</v>
      </c>
      <c r="C8" s="515"/>
      <c r="D8" s="516"/>
      <c r="E8" s="514">
        <v>0</v>
      </c>
      <c r="F8" s="515"/>
      <c r="G8" s="516"/>
      <c r="H8" s="515"/>
      <c r="I8" s="515"/>
      <c r="J8" s="516"/>
      <c r="K8" s="148"/>
    </row>
    <row r="9" spans="1:14" s="37" customFormat="1" ht="35.1" customHeight="1">
      <c r="A9" s="239" t="s">
        <v>77</v>
      </c>
      <c r="B9" s="499">
        <v>12580965334.32</v>
      </c>
      <c r="C9" s="500"/>
      <c r="D9" s="501"/>
      <c r="E9" s="499">
        <v>0</v>
      </c>
      <c r="F9" s="500"/>
      <c r="G9" s="501"/>
      <c r="H9" s="500"/>
      <c r="I9" s="500"/>
      <c r="J9" s="501"/>
      <c r="M9" s="154"/>
    </row>
    <row r="10" spans="1:14" s="37" customFormat="1" ht="35.1" customHeight="1">
      <c r="A10" s="239" t="s">
        <v>76</v>
      </c>
      <c r="B10" s="499">
        <v>-2000000.88</v>
      </c>
      <c r="C10" s="500"/>
      <c r="D10" s="501"/>
      <c r="E10" s="500">
        <v>0</v>
      </c>
      <c r="F10" s="500"/>
      <c r="G10" s="501"/>
      <c r="H10" s="500"/>
      <c r="I10" s="500"/>
      <c r="J10" s="501"/>
      <c r="M10" s="154"/>
    </row>
    <row r="11" spans="1:14" s="37" customFormat="1" ht="35.1" customHeight="1" thickBot="1">
      <c r="A11" s="240" t="s">
        <v>85</v>
      </c>
      <c r="B11" s="502">
        <v>0</v>
      </c>
      <c r="C11" s="503"/>
      <c r="D11" s="504"/>
      <c r="E11" s="523">
        <v>18831369.199999809</v>
      </c>
      <c r="F11" s="524"/>
      <c r="G11" s="525"/>
      <c r="H11" s="500"/>
      <c r="I11" s="500"/>
      <c r="J11" s="501"/>
      <c r="M11" s="154"/>
    </row>
    <row r="12" spans="1:14" s="37" customFormat="1" ht="35.1" customHeight="1" thickBot="1">
      <c r="A12" s="113" t="s">
        <v>86</v>
      </c>
      <c r="B12" s="505">
        <v>12578965333.440001</v>
      </c>
      <c r="C12" s="506"/>
      <c r="D12" s="507"/>
      <c r="E12" s="505">
        <v>18831369.199999809</v>
      </c>
      <c r="F12" s="506"/>
      <c r="G12" s="507"/>
      <c r="H12" s="496" t="s">
        <v>320</v>
      </c>
      <c r="I12" s="497"/>
      <c r="J12" s="498"/>
      <c r="K12" s="114"/>
      <c r="L12" s="114"/>
      <c r="N12" s="154"/>
    </row>
    <row r="13" spans="1:14" s="37" customFormat="1" ht="35.1" customHeight="1" thickBot="1">
      <c r="A13" s="113"/>
      <c r="B13" s="520"/>
      <c r="C13" s="521"/>
      <c r="D13" s="522"/>
      <c r="E13" s="520"/>
      <c r="F13" s="521"/>
      <c r="G13" s="522"/>
      <c r="H13" s="517">
        <v>12597796702.639999</v>
      </c>
      <c r="I13" s="518"/>
      <c r="J13" s="519"/>
      <c r="K13" s="114"/>
      <c r="L13" s="114"/>
    </row>
    <row r="14" spans="1:14">
      <c r="N14" s="33"/>
    </row>
    <row r="15" spans="1:14">
      <c r="A15" s="486" t="s">
        <v>259</v>
      </c>
      <c r="B15" s="486"/>
      <c r="C15" s="486"/>
      <c r="D15" s="486"/>
      <c r="E15" s="486"/>
      <c r="F15" s="486"/>
      <c r="G15" s="486"/>
      <c r="H15" s="486"/>
      <c r="I15" s="486"/>
      <c r="J15" s="486"/>
      <c r="N15" s="33"/>
    </row>
    <row r="16" spans="1:14">
      <c r="N16" s="33"/>
    </row>
    <row r="17" spans="1:14">
      <c r="N17" s="33"/>
    </row>
    <row r="18" spans="1:14">
      <c r="N18" s="33"/>
    </row>
    <row r="19" spans="1:14">
      <c r="N19" s="33"/>
    </row>
    <row r="20" spans="1:14">
      <c r="A20" s="91" t="s">
        <v>42</v>
      </c>
      <c r="C20" s="424" t="s">
        <v>41</v>
      </c>
      <c r="D20" s="424"/>
      <c r="G20" s="95" t="s">
        <v>24</v>
      </c>
      <c r="I20" s="90" t="s">
        <v>336</v>
      </c>
      <c r="M20" s="33"/>
    </row>
    <row r="21" spans="1:14">
      <c r="A21" s="92" t="s">
        <v>15</v>
      </c>
      <c r="C21" s="425" t="s">
        <v>40</v>
      </c>
      <c r="D21" s="425"/>
      <c r="G21" s="92" t="s">
        <v>47</v>
      </c>
      <c r="I21" s="92" t="s">
        <v>39</v>
      </c>
      <c r="M21" s="33"/>
    </row>
    <row r="64" spans="3:3">
      <c r="C64" s="2">
        <f>'Patrimonio Neto'!F1</f>
        <v>0</v>
      </c>
    </row>
  </sheetData>
  <customSheetViews>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4"/>
      <headerFooter alignWithMargins="0"/>
    </customSheetView>
  </customSheetViews>
  <mergeCells count="29">
    <mergeCell ref="A1:J1"/>
    <mergeCell ref="A2:J2"/>
    <mergeCell ref="A3:J3"/>
    <mergeCell ref="A4:J4"/>
    <mergeCell ref="B6:D6"/>
    <mergeCell ref="E6:G6"/>
    <mergeCell ref="A15:J15"/>
    <mergeCell ref="B7:D7"/>
    <mergeCell ref="E7:G7"/>
    <mergeCell ref="H6:J6"/>
    <mergeCell ref="B8:D8"/>
    <mergeCell ref="H13:J13"/>
    <mergeCell ref="H7:J7"/>
    <mergeCell ref="H8:J8"/>
    <mergeCell ref="H9:J9"/>
    <mergeCell ref="E12:G12"/>
    <mergeCell ref="E13:G13"/>
    <mergeCell ref="B13:D13"/>
    <mergeCell ref="E8:G8"/>
    <mergeCell ref="E9:G9"/>
    <mergeCell ref="E11:G11"/>
    <mergeCell ref="H11:J11"/>
    <mergeCell ref="H12:J12"/>
    <mergeCell ref="B9:D9"/>
    <mergeCell ref="B11:D11"/>
    <mergeCell ref="B12:D12"/>
    <mergeCell ref="H10:J10"/>
    <mergeCell ref="E10:G10"/>
    <mergeCell ref="B10:D10"/>
  </mergeCells>
  <pageMargins left="0.25" right="0.25" top="0.75" bottom="0.75" header="0.3" footer="0.3"/>
  <pageSetup scale="47" orientation="portrait"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99"/>
    <pageSetUpPr fitToPage="1"/>
  </sheetPr>
  <dimension ref="B2:K38"/>
  <sheetViews>
    <sheetView showGridLines="0" zoomScale="80" zoomScaleNormal="80" zoomScaleSheetLayoutView="90" workbookViewId="0">
      <pane ySplit="7" topLeftCell="A17" activePane="bottomLeft" state="frozen"/>
      <selection pane="bottomLeft" activeCell="E27" sqref="E27"/>
    </sheetView>
  </sheetViews>
  <sheetFormatPr baseColWidth="10" defaultColWidth="11.42578125" defaultRowHeight="15.75"/>
  <cols>
    <col min="1" max="1" width="6.28515625" style="2" customWidth="1"/>
    <col min="2" max="2" width="52.5703125" style="3" customWidth="1"/>
    <col min="3" max="3" width="17" style="3" bestFit="1" customWidth="1"/>
    <col min="4" max="4" width="10.42578125" style="19" customWidth="1"/>
    <col min="5" max="5" width="20" style="3" bestFit="1" customWidth="1"/>
    <col min="6" max="6" width="17.7109375" style="6" bestFit="1" customWidth="1"/>
    <col min="7" max="7" width="3" style="2" customWidth="1"/>
    <col min="8" max="8" width="8.7109375" style="2" customWidth="1"/>
    <col min="9" max="9" width="17.42578125" style="2" customWidth="1"/>
    <col min="10" max="10" width="19" style="2" bestFit="1" customWidth="1"/>
    <col min="11" max="16384" width="11.42578125" style="2"/>
  </cols>
  <sheetData>
    <row r="2" spans="2:9" s="36" customFormat="1">
      <c r="B2" s="483" t="s">
        <v>58</v>
      </c>
      <c r="C2" s="483"/>
      <c r="D2" s="483"/>
      <c r="E2" s="483"/>
      <c r="F2" s="483"/>
      <c r="G2" s="483"/>
      <c r="H2" s="35"/>
      <c r="I2" s="35"/>
    </row>
    <row r="3" spans="2:9" s="36" customFormat="1">
      <c r="B3" s="526" t="s">
        <v>35</v>
      </c>
      <c r="C3" s="526"/>
      <c r="D3" s="526"/>
      <c r="E3" s="526"/>
      <c r="F3" s="526"/>
      <c r="G3" s="32"/>
      <c r="H3" s="32"/>
      <c r="I3" s="32"/>
    </row>
    <row r="4" spans="2:9" s="36" customFormat="1">
      <c r="B4" s="526" t="s">
        <v>318</v>
      </c>
      <c r="C4" s="526"/>
      <c r="D4" s="526"/>
      <c r="E4" s="526"/>
      <c r="F4" s="526"/>
      <c r="G4" s="32"/>
      <c r="H4" s="32"/>
      <c r="I4" s="32"/>
    </row>
    <row r="5" spans="2:9" s="36" customFormat="1">
      <c r="B5" s="526" t="s">
        <v>38</v>
      </c>
      <c r="C5" s="526"/>
      <c r="D5" s="526"/>
      <c r="E5" s="526"/>
      <c r="F5" s="526"/>
      <c r="G5" s="32"/>
      <c r="H5" s="32"/>
      <c r="I5" s="32"/>
    </row>
    <row r="6" spans="2:9" ht="16.5" thickBot="1">
      <c r="B6" s="9"/>
      <c r="C6" s="9"/>
      <c r="D6" s="9"/>
      <c r="E6" s="9"/>
      <c r="F6" s="219"/>
      <c r="G6" s="3"/>
    </row>
    <row r="7" spans="2:9" ht="45" customHeight="1" thickBot="1">
      <c r="B7" s="220"/>
      <c r="C7" s="207"/>
      <c r="D7" s="207"/>
      <c r="E7" s="112">
        <v>44104</v>
      </c>
      <c r="F7" s="218">
        <v>43738</v>
      </c>
    </row>
    <row r="8" spans="2:9" ht="16.5" thickBot="1">
      <c r="B8" s="535"/>
      <c r="C8" s="536"/>
      <c r="D8" s="536"/>
      <c r="E8" s="233"/>
      <c r="F8" s="228"/>
    </row>
    <row r="9" spans="2:9" s="18" customFormat="1">
      <c r="B9" s="224" t="s">
        <v>68</v>
      </c>
      <c r="C9" s="23"/>
      <c r="D9" s="23"/>
      <c r="E9" s="234">
        <v>0</v>
      </c>
      <c r="F9" s="229">
        <v>0</v>
      </c>
    </row>
    <row r="10" spans="2:9" s="18" customFormat="1">
      <c r="B10" s="223"/>
      <c r="C10" s="23"/>
      <c r="D10" s="23"/>
      <c r="E10" s="234"/>
      <c r="F10" s="229"/>
    </row>
    <row r="11" spans="2:9" s="18" customFormat="1">
      <c r="B11" s="224" t="s">
        <v>69</v>
      </c>
      <c r="C11" s="23"/>
      <c r="D11" s="23"/>
      <c r="E11" s="234">
        <v>0</v>
      </c>
      <c r="F11" s="229">
        <v>0</v>
      </c>
    </row>
    <row r="12" spans="2:9" s="18" customFormat="1">
      <c r="B12" s="223"/>
      <c r="C12" s="23"/>
      <c r="D12" s="23"/>
      <c r="E12" s="234"/>
      <c r="F12" s="229"/>
    </row>
    <row r="13" spans="2:9" s="18" customFormat="1">
      <c r="B13" s="531" t="s">
        <v>70</v>
      </c>
      <c r="C13" s="532"/>
      <c r="D13" s="532"/>
      <c r="E13" s="234">
        <f>SUM(E9:E12)</f>
        <v>0</v>
      </c>
      <c r="F13" s="229">
        <v>0</v>
      </c>
    </row>
    <row r="14" spans="2:9" s="18" customFormat="1">
      <c r="B14" s="223" t="s">
        <v>71</v>
      </c>
      <c r="C14" s="173"/>
      <c r="D14" s="173"/>
      <c r="E14" s="234">
        <f>+'CA EF'!G62</f>
        <v>-12086643187.539997</v>
      </c>
      <c r="F14" s="229">
        <f>+F15</f>
        <v>0</v>
      </c>
    </row>
    <row r="15" spans="2:9" s="18" customFormat="1">
      <c r="B15" s="223" t="s">
        <v>72</v>
      </c>
      <c r="C15" s="23"/>
      <c r="D15" s="173"/>
      <c r="E15" s="234">
        <f>+'CA EF'!H62</f>
        <v>26344553.310000002</v>
      </c>
      <c r="F15" s="229">
        <v>0</v>
      </c>
    </row>
    <row r="16" spans="2:9" s="18" customFormat="1">
      <c r="B16" s="225" t="s">
        <v>73</v>
      </c>
      <c r="C16" s="173"/>
      <c r="D16" s="173"/>
      <c r="E16" s="234">
        <v>0</v>
      </c>
      <c r="F16" s="229">
        <v>0</v>
      </c>
    </row>
    <row r="17" spans="2:11" s="18" customFormat="1" ht="16.5" thickBot="1">
      <c r="B17" s="225" t="s">
        <v>74</v>
      </c>
      <c r="C17" s="23"/>
      <c r="D17" s="23"/>
      <c r="E17" s="234">
        <f>+'CA EF'!J62</f>
        <v>0</v>
      </c>
      <c r="F17" s="229">
        <v>0</v>
      </c>
      <c r="H17" s="25"/>
    </row>
    <row r="18" spans="2:11" s="382" customFormat="1" ht="16.5" thickBot="1">
      <c r="B18" s="529" t="s">
        <v>75</v>
      </c>
      <c r="C18" s="530"/>
      <c r="D18" s="530"/>
      <c r="E18" s="380">
        <f>+SUM(E13:E17)</f>
        <v>-12060298634.229998</v>
      </c>
      <c r="F18" s="381">
        <v>0</v>
      </c>
      <c r="H18" s="383"/>
    </row>
    <row r="19" spans="2:11" s="18" customFormat="1">
      <c r="B19" s="223"/>
      <c r="C19" s="23"/>
      <c r="D19" s="173"/>
      <c r="E19" s="234"/>
      <c r="F19" s="229"/>
      <c r="H19" s="25"/>
    </row>
    <row r="20" spans="2:11" s="18" customFormat="1">
      <c r="B20" s="224" t="s">
        <v>360</v>
      </c>
      <c r="C20" s="173"/>
      <c r="D20" s="173"/>
      <c r="E20" s="236">
        <v>0</v>
      </c>
      <c r="F20" s="231">
        <v>0</v>
      </c>
      <c r="H20" s="25"/>
    </row>
    <row r="21" spans="2:11" s="18" customFormat="1">
      <c r="B21" s="226"/>
      <c r="C21" s="173"/>
      <c r="D21" s="173"/>
      <c r="E21" s="234"/>
      <c r="F21" s="229"/>
      <c r="H21" s="25"/>
    </row>
    <row r="22" spans="2:11" s="18" customFormat="1">
      <c r="B22" s="533" t="s">
        <v>76</v>
      </c>
      <c r="C22" s="534"/>
      <c r="D22" s="534"/>
      <c r="E22" s="234">
        <f>+'CA EF'!K62</f>
        <v>-2000000.88</v>
      </c>
      <c r="F22" s="229">
        <v>0</v>
      </c>
      <c r="H22" s="25"/>
    </row>
    <row r="23" spans="2:11" s="18" customFormat="1">
      <c r="B23" s="227" t="s">
        <v>77</v>
      </c>
      <c r="C23" s="172"/>
      <c r="D23" s="23"/>
      <c r="E23" s="234">
        <f>+'CA EF'!L62</f>
        <v>12580965334.32</v>
      </c>
      <c r="F23" s="229">
        <v>0</v>
      </c>
      <c r="H23" s="25"/>
    </row>
    <row r="24" spans="2:11" s="18" customFormat="1" ht="16.5" thickBot="1">
      <c r="B24" s="227"/>
      <c r="C24" s="172"/>
      <c r="D24" s="173"/>
      <c r="E24" s="234"/>
      <c r="F24" s="229"/>
      <c r="H24" s="25"/>
    </row>
    <row r="25" spans="2:11" s="18" customFormat="1" ht="16.5" thickBot="1">
      <c r="B25" s="529" t="s">
        <v>361</v>
      </c>
      <c r="C25" s="530"/>
      <c r="D25" s="530"/>
      <c r="E25" s="235">
        <f>SUM(E22:E24)</f>
        <v>12578965333.440001</v>
      </c>
      <c r="F25" s="230">
        <v>0</v>
      </c>
      <c r="H25" s="25"/>
    </row>
    <row r="26" spans="2:11" s="18" customFormat="1" ht="16.5" thickBot="1">
      <c r="B26" s="222" t="s">
        <v>78</v>
      </c>
      <c r="C26" s="221"/>
      <c r="D26" s="221"/>
      <c r="E26" s="237">
        <f>+E18+E25</f>
        <v>518666699.2100029</v>
      </c>
      <c r="F26" s="232">
        <v>0</v>
      </c>
      <c r="H26" s="473"/>
      <c r="I26" s="78"/>
      <c r="J26" s="27"/>
      <c r="K26" s="26"/>
    </row>
    <row r="27" spans="2:11" s="18" customFormat="1">
      <c r="B27" s="23" t="s">
        <v>79</v>
      </c>
      <c r="C27" s="24"/>
      <c r="D27" s="24"/>
      <c r="E27" s="42"/>
      <c r="F27" s="42"/>
      <c r="I27" s="78"/>
      <c r="J27" s="27"/>
      <c r="K27" s="26"/>
    </row>
    <row r="28" spans="2:11" s="18" customFormat="1">
      <c r="B28" s="486" t="s">
        <v>259</v>
      </c>
      <c r="C28" s="486"/>
      <c r="D28" s="486"/>
      <c r="E28" s="486"/>
      <c r="F28" s="486"/>
      <c r="I28" s="27"/>
      <c r="J28" s="27"/>
      <c r="K28" s="26"/>
    </row>
    <row r="29" spans="2:11">
      <c r="E29" s="2"/>
      <c r="F29" s="2"/>
      <c r="I29" s="28"/>
      <c r="J29" s="28"/>
      <c r="K29" s="28"/>
    </row>
    <row r="30" spans="2:11">
      <c r="B30" s="2"/>
      <c r="C30" s="2"/>
      <c r="D30" s="17"/>
      <c r="E30" s="2"/>
      <c r="F30" s="2"/>
      <c r="G30" s="3"/>
      <c r="I30" s="26"/>
      <c r="J30" s="28"/>
      <c r="K30" s="28"/>
    </row>
    <row r="31" spans="2:11">
      <c r="E31" s="49"/>
      <c r="F31" s="2"/>
      <c r="G31" s="3"/>
      <c r="I31" s="18"/>
    </row>
    <row r="32" spans="2:11">
      <c r="E32" s="2"/>
      <c r="F32" s="2"/>
      <c r="G32" s="3"/>
      <c r="I32" s="18"/>
    </row>
    <row r="33" spans="2:9">
      <c r="E33" s="2"/>
      <c r="F33" s="2"/>
      <c r="G33" s="3"/>
      <c r="I33" s="18"/>
    </row>
    <row r="34" spans="2:9">
      <c r="E34" s="2"/>
      <c r="F34" s="2"/>
      <c r="G34" s="3"/>
      <c r="I34" s="18"/>
    </row>
    <row r="35" spans="2:9">
      <c r="E35" s="2"/>
      <c r="F35" s="2"/>
      <c r="G35" s="3"/>
      <c r="I35" s="18"/>
    </row>
    <row r="36" spans="2:9">
      <c r="E36" s="2"/>
      <c r="F36" s="2"/>
      <c r="G36" s="3"/>
      <c r="I36" s="18"/>
    </row>
    <row r="37" spans="2:9">
      <c r="B37" s="93" t="s">
        <v>37</v>
      </c>
      <c r="C37" s="484" t="s">
        <v>338</v>
      </c>
      <c r="D37" s="484"/>
      <c r="E37" s="484"/>
      <c r="F37" s="484"/>
      <c r="G37" s="484"/>
      <c r="I37" s="18"/>
    </row>
    <row r="38" spans="2:9">
      <c r="B38" s="94" t="s">
        <v>45</v>
      </c>
      <c r="C38" s="485" t="s">
        <v>46</v>
      </c>
      <c r="D38" s="485"/>
      <c r="E38" s="485"/>
      <c r="F38" s="485"/>
      <c r="G38" s="485"/>
      <c r="I38" s="18"/>
    </row>
  </sheetData>
  <customSheetViews>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12">
    <mergeCell ref="B2:G2"/>
    <mergeCell ref="B25:D25"/>
    <mergeCell ref="C37:G37"/>
    <mergeCell ref="C38:G38"/>
    <mergeCell ref="B3:F3"/>
    <mergeCell ref="B5:F5"/>
    <mergeCell ref="B28:F28"/>
    <mergeCell ref="B4:F4"/>
    <mergeCell ref="B13:D13"/>
    <mergeCell ref="B18:D18"/>
    <mergeCell ref="B22:D22"/>
    <mergeCell ref="B8:D8"/>
  </mergeCells>
  <pageMargins left="0.7" right="0.7" top="0.75" bottom="0.75" header="0.3" footer="0.3"/>
  <pageSetup paperSize="9" scale="71" fitToHeight="0"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N68"/>
  <sheetViews>
    <sheetView zoomScaleNormal="100" workbookViewId="0">
      <pane xSplit="6" ySplit="3" topLeftCell="G4" activePane="bottomRight" state="frozen"/>
      <selection pane="topRight" activeCell="G1" sqref="G1"/>
      <selection pane="bottomLeft" activeCell="A4" sqref="A4"/>
      <selection pane="bottomRight" activeCell="D23" sqref="D23"/>
    </sheetView>
  </sheetViews>
  <sheetFormatPr baseColWidth="10" defaultColWidth="9.140625" defaultRowHeight="15" customHeight="1"/>
  <cols>
    <col min="1" max="1" width="33.7109375" style="48" customWidth="1"/>
    <col min="2" max="2" width="16" style="48" customWidth="1"/>
    <col min="3" max="4" width="15" style="48" bestFit="1" customWidth="1"/>
    <col min="5" max="5" width="16.5703125" style="48" bestFit="1" customWidth="1"/>
    <col min="6" max="6" width="14.140625" style="376" bestFit="1" customWidth="1"/>
    <col min="7" max="7" width="17.5703125" style="48" bestFit="1" customWidth="1"/>
    <col min="8" max="9" width="18.140625" style="48" bestFit="1" customWidth="1"/>
    <col min="10" max="10" width="12.85546875" style="48" bestFit="1" customWidth="1"/>
    <col min="11" max="11" width="13.7109375" style="48" bestFit="1" customWidth="1"/>
    <col min="12" max="12" width="13.140625" style="48" customWidth="1"/>
    <col min="13" max="13" width="13.28515625" style="48" bestFit="1" customWidth="1"/>
    <col min="14" max="14" width="15.85546875" style="59" bestFit="1" customWidth="1"/>
    <col min="15" max="40" width="9.140625" style="59"/>
    <col min="41" max="248" width="9.140625" style="48"/>
    <col min="249" max="249" width="33.7109375" style="48" customWidth="1"/>
    <col min="250" max="250" width="16" style="48" customWidth="1"/>
    <col min="251" max="252" width="15" style="48" bestFit="1" customWidth="1"/>
    <col min="253" max="253" width="16.5703125" style="48" bestFit="1" customWidth="1"/>
    <col min="254" max="254" width="12.5703125" style="48" customWidth="1"/>
    <col min="255" max="255" width="17.5703125" style="48" bestFit="1" customWidth="1"/>
    <col min="256" max="257" width="18.140625" style="48" bestFit="1" customWidth="1"/>
    <col min="258" max="258" width="12.85546875" style="48" bestFit="1" customWidth="1"/>
    <col min="259" max="260" width="16.5703125" style="48" bestFit="1" customWidth="1"/>
    <col min="261" max="262" width="13.140625" style="48" bestFit="1" customWidth="1"/>
    <col min="263" max="263" width="15.5703125" style="48" bestFit="1" customWidth="1"/>
    <col min="264" max="264" width="13.7109375" style="48" bestFit="1" customWidth="1"/>
    <col min="265" max="267" width="12.28515625" style="48" bestFit="1" customWidth="1"/>
    <col min="268" max="268" width="17.5703125" style="48" bestFit="1" customWidth="1"/>
    <col min="269" max="269" width="12.28515625" style="48" bestFit="1" customWidth="1"/>
    <col min="270" max="270" width="13.42578125" style="48" bestFit="1" customWidth="1"/>
    <col min="271" max="504" width="9.140625" style="48"/>
    <col min="505" max="505" width="33.7109375" style="48" customWidth="1"/>
    <col min="506" max="506" width="16" style="48" customWidth="1"/>
    <col min="507" max="508" width="15" style="48" bestFit="1" customWidth="1"/>
    <col min="509" max="509" width="16.5703125" style="48" bestFit="1" customWidth="1"/>
    <col min="510" max="510" width="12.5703125" style="48" customWidth="1"/>
    <col min="511" max="511" width="17.5703125" style="48" bestFit="1" customWidth="1"/>
    <col min="512" max="513" width="18.140625" style="48" bestFit="1" customWidth="1"/>
    <col min="514" max="514" width="12.85546875" style="48" bestFit="1" customWidth="1"/>
    <col min="515" max="516" width="16.5703125" style="48" bestFit="1" customWidth="1"/>
    <col min="517" max="518" width="13.140625" style="48" bestFit="1" customWidth="1"/>
    <col min="519" max="519" width="15.5703125" style="48" bestFit="1" customWidth="1"/>
    <col min="520" max="520" width="13.7109375" style="48" bestFit="1" customWidth="1"/>
    <col min="521" max="523" width="12.28515625" style="48" bestFit="1" customWidth="1"/>
    <col min="524" max="524" width="17.5703125" style="48" bestFit="1" customWidth="1"/>
    <col min="525" max="525" width="12.28515625" style="48" bestFit="1" customWidth="1"/>
    <col min="526" max="526" width="13.42578125" style="48" bestFit="1" customWidth="1"/>
    <col min="527" max="760" width="9.140625" style="48"/>
    <col min="761" max="761" width="33.7109375" style="48" customWidth="1"/>
    <col min="762" max="762" width="16" style="48" customWidth="1"/>
    <col min="763" max="764" width="15" style="48" bestFit="1" customWidth="1"/>
    <col min="765" max="765" width="16.5703125" style="48" bestFit="1" customWidth="1"/>
    <col min="766" max="766" width="12.5703125" style="48" customWidth="1"/>
    <col min="767" max="767" width="17.5703125" style="48" bestFit="1" customWidth="1"/>
    <col min="768" max="769" width="18.140625" style="48" bestFit="1" customWidth="1"/>
    <col min="770" max="770" width="12.85546875" style="48" bestFit="1" customWidth="1"/>
    <col min="771" max="772" width="16.5703125" style="48" bestFit="1" customWidth="1"/>
    <col min="773" max="774" width="13.140625" style="48" bestFit="1" customWidth="1"/>
    <col min="775" max="775" width="15.5703125" style="48" bestFit="1" customWidth="1"/>
    <col min="776" max="776" width="13.7109375" style="48" bestFit="1" customWidth="1"/>
    <col min="777" max="779" width="12.28515625" style="48" bestFit="1" customWidth="1"/>
    <col min="780" max="780" width="17.5703125" style="48" bestFit="1" customWidth="1"/>
    <col min="781" max="781" width="12.28515625" style="48" bestFit="1" customWidth="1"/>
    <col min="782" max="782" width="13.42578125" style="48" bestFit="1" customWidth="1"/>
    <col min="783" max="1016" width="9.140625" style="48"/>
    <col min="1017" max="1017" width="33.7109375" style="48" customWidth="1"/>
    <col min="1018" max="1018" width="16" style="48" customWidth="1"/>
    <col min="1019" max="1020" width="15" style="48" bestFit="1" customWidth="1"/>
    <col min="1021" max="1021" width="16.5703125" style="48" bestFit="1" customWidth="1"/>
    <col min="1022" max="1022" width="12.5703125" style="48" customWidth="1"/>
    <col min="1023" max="1023" width="17.5703125" style="48" bestFit="1" customWidth="1"/>
    <col min="1024" max="1025" width="18.140625" style="48" bestFit="1" customWidth="1"/>
    <col min="1026" max="1026" width="12.85546875" style="48" bestFit="1" customWidth="1"/>
    <col min="1027" max="1028" width="16.5703125" style="48" bestFit="1" customWidth="1"/>
    <col min="1029" max="1030" width="13.140625" style="48" bestFit="1" customWidth="1"/>
    <col min="1031" max="1031" width="15.5703125" style="48" bestFit="1" customWidth="1"/>
    <col min="1032" max="1032" width="13.7109375" style="48" bestFit="1" customWidth="1"/>
    <col min="1033" max="1035" width="12.28515625" style="48" bestFit="1" customWidth="1"/>
    <col min="1036" max="1036" width="17.5703125" style="48" bestFit="1" customWidth="1"/>
    <col min="1037" max="1037" width="12.28515625" style="48" bestFit="1" customWidth="1"/>
    <col min="1038" max="1038" width="13.42578125" style="48" bestFit="1" customWidth="1"/>
    <col min="1039" max="1272" width="9.140625" style="48"/>
    <col min="1273" max="1273" width="33.7109375" style="48" customWidth="1"/>
    <col min="1274" max="1274" width="16" style="48" customWidth="1"/>
    <col min="1275" max="1276" width="15" style="48" bestFit="1" customWidth="1"/>
    <col min="1277" max="1277" width="16.5703125" style="48" bestFit="1" customWidth="1"/>
    <col min="1278" max="1278" width="12.5703125" style="48" customWidth="1"/>
    <col min="1279" max="1279" width="17.5703125" style="48" bestFit="1" customWidth="1"/>
    <col min="1280" max="1281" width="18.140625" style="48" bestFit="1" customWidth="1"/>
    <col min="1282" max="1282" width="12.85546875" style="48" bestFit="1" customWidth="1"/>
    <col min="1283" max="1284" width="16.5703125" style="48" bestFit="1" customWidth="1"/>
    <col min="1285" max="1286" width="13.140625" style="48" bestFit="1" customWidth="1"/>
    <col min="1287" max="1287" width="15.5703125" style="48" bestFit="1" customWidth="1"/>
    <col min="1288" max="1288" width="13.7109375" style="48" bestFit="1" customWidth="1"/>
    <col min="1289" max="1291" width="12.28515625" style="48" bestFit="1" customWidth="1"/>
    <col min="1292" max="1292" width="17.5703125" style="48" bestFit="1" customWidth="1"/>
    <col min="1293" max="1293" width="12.28515625" style="48" bestFit="1" customWidth="1"/>
    <col min="1294" max="1294" width="13.42578125" style="48" bestFit="1" customWidth="1"/>
    <col min="1295" max="1528" width="9.140625" style="48"/>
    <col min="1529" max="1529" width="33.7109375" style="48" customWidth="1"/>
    <col min="1530" max="1530" width="16" style="48" customWidth="1"/>
    <col min="1531" max="1532" width="15" style="48" bestFit="1" customWidth="1"/>
    <col min="1533" max="1533" width="16.5703125" style="48" bestFit="1" customWidth="1"/>
    <col min="1534" max="1534" width="12.5703125" style="48" customWidth="1"/>
    <col min="1535" max="1535" width="17.5703125" style="48" bestFit="1" customWidth="1"/>
    <col min="1536" max="1537" width="18.140625" style="48" bestFit="1" customWidth="1"/>
    <col min="1538" max="1538" width="12.85546875" style="48" bestFit="1" customWidth="1"/>
    <col min="1539" max="1540" width="16.5703125" style="48" bestFit="1" customWidth="1"/>
    <col min="1541" max="1542" width="13.140625" style="48" bestFit="1" customWidth="1"/>
    <col min="1543" max="1543" width="15.5703125" style="48" bestFit="1" customWidth="1"/>
    <col min="1544" max="1544" width="13.7109375" style="48" bestFit="1" customWidth="1"/>
    <col min="1545" max="1547" width="12.28515625" style="48" bestFit="1" customWidth="1"/>
    <col min="1548" max="1548" width="17.5703125" style="48" bestFit="1" customWidth="1"/>
    <col min="1549" max="1549" width="12.28515625" style="48" bestFit="1" customWidth="1"/>
    <col min="1550" max="1550" width="13.42578125" style="48" bestFit="1" customWidth="1"/>
    <col min="1551" max="1784" width="9.140625" style="48"/>
    <col min="1785" max="1785" width="33.7109375" style="48" customWidth="1"/>
    <col min="1786" max="1786" width="16" style="48" customWidth="1"/>
    <col min="1787" max="1788" width="15" style="48" bestFit="1" customWidth="1"/>
    <col min="1789" max="1789" width="16.5703125" style="48" bestFit="1" customWidth="1"/>
    <col min="1790" max="1790" width="12.5703125" style="48" customWidth="1"/>
    <col min="1791" max="1791" width="17.5703125" style="48" bestFit="1" customWidth="1"/>
    <col min="1792" max="1793" width="18.140625" style="48" bestFit="1" customWidth="1"/>
    <col min="1794" max="1794" width="12.85546875" style="48" bestFit="1" customWidth="1"/>
    <col min="1795" max="1796" width="16.5703125" style="48" bestFit="1" customWidth="1"/>
    <col min="1797" max="1798" width="13.140625" style="48" bestFit="1" customWidth="1"/>
    <col min="1799" max="1799" width="15.5703125" style="48" bestFit="1" customWidth="1"/>
    <col min="1800" max="1800" width="13.7109375" style="48" bestFit="1" customWidth="1"/>
    <col min="1801" max="1803" width="12.28515625" style="48" bestFit="1" customWidth="1"/>
    <col min="1804" max="1804" width="17.5703125" style="48" bestFit="1" customWidth="1"/>
    <col min="1805" max="1805" width="12.28515625" style="48" bestFit="1" customWidth="1"/>
    <col min="1806" max="1806" width="13.42578125" style="48" bestFit="1" customWidth="1"/>
    <col min="1807" max="2040" width="9.140625" style="48"/>
    <col min="2041" max="2041" width="33.7109375" style="48" customWidth="1"/>
    <col min="2042" max="2042" width="16" style="48" customWidth="1"/>
    <col min="2043" max="2044" width="15" style="48" bestFit="1" customWidth="1"/>
    <col min="2045" max="2045" width="16.5703125" style="48" bestFit="1" customWidth="1"/>
    <col min="2046" max="2046" width="12.5703125" style="48" customWidth="1"/>
    <col min="2047" max="2047" width="17.5703125" style="48" bestFit="1" customWidth="1"/>
    <col min="2048" max="2049" width="18.140625" style="48" bestFit="1" customWidth="1"/>
    <col min="2050" max="2050" width="12.85546875" style="48" bestFit="1" customWidth="1"/>
    <col min="2051" max="2052" width="16.5703125" style="48" bestFit="1" customWidth="1"/>
    <col min="2053" max="2054" width="13.140625" style="48" bestFit="1" customWidth="1"/>
    <col min="2055" max="2055" width="15.5703125" style="48" bestFit="1" customWidth="1"/>
    <col min="2056" max="2056" width="13.7109375" style="48" bestFit="1" customWidth="1"/>
    <col min="2057" max="2059" width="12.28515625" style="48" bestFit="1" customWidth="1"/>
    <col min="2060" max="2060" width="17.5703125" style="48" bestFit="1" customWidth="1"/>
    <col min="2061" max="2061" width="12.28515625" style="48" bestFit="1" customWidth="1"/>
    <col min="2062" max="2062" width="13.42578125" style="48" bestFit="1" customWidth="1"/>
    <col min="2063" max="2296" width="9.140625" style="48"/>
    <col min="2297" max="2297" width="33.7109375" style="48" customWidth="1"/>
    <col min="2298" max="2298" width="16" style="48" customWidth="1"/>
    <col min="2299" max="2300" width="15" style="48" bestFit="1" customWidth="1"/>
    <col min="2301" max="2301" width="16.5703125" style="48" bestFit="1" customWidth="1"/>
    <col min="2302" max="2302" width="12.5703125" style="48" customWidth="1"/>
    <col min="2303" max="2303" width="17.5703125" style="48" bestFit="1" customWidth="1"/>
    <col min="2304" max="2305" width="18.140625" style="48" bestFit="1" customWidth="1"/>
    <col min="2306" max="2306" width="12.85546875" style="48" bestFit="1" customWidth="1"/>
    <col min="2307" max="2308" width="16.5703125" style="48" bestFit="1" customWidth="1"/>
    <col min="2309" max="2310" width="13.140625" style="48" bestFit="1" customWidth="1"/>
    <col min="2311" max="2311" width="15.5703125" style="48" bestFit="1" customWidth="1"/>
    <col min="2312" max="2312" width="13.7109375" style="48" bestFit="1" customWidth="1"/>
    <col min="2313" max="2315" width="12.28515625" style="48" bestFit="1" customWidth="1"/>
    <col min="2316" max="2316" width="17.5703125" style="48" bestFit="1" customWidth="1"/>
    <col min="2317" max="2317" width="12.28515625" style="48" bestFit="1" customWidth="1"/>
    <col min="2318" max="2318" width="13.42578125" style="48" bestFit="1" customWidth="1"/>
    <col min="2319" max="2552" width="9.140625" style="48"/>
    <col min="2553" max="2553" width="33.7109375" style="48" customWidth="1"/>
    <col min="2554" max="2554" width="16" style="48" customWidth="1"/>
    <col min="2555" max="2556" width="15" style="48" bestFit="1" customWidth="1"/>
    <col min="2557" max="2557" width="16.5703125" style="48" bestFit="1" customWidth="1"/>
    <col min="2558" max="2558" width="12.5703125" style="48" customWidth="1"/>
    <col min="2559" max="2559" width="17.5703125" style="48" bestFit="1" customWidth="1"/>
    <col min="2560" max="2561" width="18.140625" style="48" bestFit="1" customWidth="1"/>
    <col min="2562" max="2562" width="12.85546875" style="48" bestFit="1" customWidth="1"/>
    <col min="2563" max="2564" width="16.5703125" style="48" bestFit="1" customWidth="1"/>
    <col min="2565" max="2566" width="13.140625" style="48" bestFit="1" customWidth="1"/>
    <col min="2567" max="2567" width="15.5703125" style="48" bestFit="1" customWidth="1"/>
    <col min="2568" max="2568" width="13.7109375" style="48" bestFit="1" customWidth="1"/>
    <col min="2569" max="2571" width="12.28515625" style="48" bestFit="1" customWidth="1"/>
    <col min="2572" max="2572" width="17.5703125" style="48" bestFit="1" customWidth="1"/>
    <col min="2573" max="2573" width="12.28515625" style="48" bestFit="1" customWidth="1"/>
    <col min="2574" max="2574" width="13.42578125" style="48" bestFit="1" customWidth="1"/>
    <col min="2575" max="2808" width="9.140625" style="48"/>
    <col min="2809" max="2809" width="33.7109375" style="48" customWidth="1"/>
    <col min="2810" max="2810" width="16" style="48" customWidth="1"/>
    <col min="2811" max="2812" width="15" style="48" bestFit="1" customWidth="1"/>
    <col min="2813" max="2813" width="16.5703125" style="48" bestFit="1" customWidth="1"/>
    <col min="2814" max="2814" width="12.5703125" style="48" customWidth="1"/>
    <col min="2815" max="2815" width="17.5703125" style="48" bestFit="1" customWidth="1"/>
    <col min="2816" max="2817" width="18.140625" style="48" bestFit="1" customWidth="1"/>
    <col min="2818" max="2818" width="12.85546875" style="48" bestFit="1" customWidth="1"/>
    <col min="2819" max="2820" width="16.5703125" style="48" bestFit="1" customWidth="1"/>
    <col min="2821" max="2822" width="13.140625" style="48" bestFit="1" customWidth="1"/>
    <col min="2823" max="2823" width="15.5703125" style="48" bestFit="1" customWidth="1"/>
    <col min="2824" max="2824" width="13.7109375" style="48" bestFit="1" customWidth="1"/>
    <col min="2825" max="2827" width="12.28515625" style="48" bestFit="1" customWidth="1"/>
    <col min="2828" max="2828" width="17.5703125" style="48" bestFit="1" customWidth="1"/>
    <col min="2829" max="2829" width="12.28515625" style="48" bestFit="1" customWidth="1"/>
    <col min="2830" max="2830" width="13.42578125" style="48" bestFit="1" customWidth="1"/>
    <col min="2831" max="3064" width="9.140625" style="48"/>
    <col min="3065" max="3065" width="33.7109375" style="48" customWidth="1"/>
    <col min="3066" max="3066" width="16" style="48" customWidth="1"/>
    <col min="3067" max="3068" width="15" style="48" bestFit="1" customWidth="1"/>
    <col min="3069" max="3069" width="16.5703125" style="48" bestFit="1" customWidth="1"/>
    <col min="3070" max="3070" width="12.5703125" style="48" customWidth="1"/>
    <col min="3071" max="3071" width="17.5703125" style="48" bestFit="1" customWidth="1"/>
    <col min="3072" max="3073" width="18.140625" style="48" bestFit="1" customWidth="1"/>
    <col min="3074" max="3074" width="12.85546875" style="48" bestFit="1" customWidth="1"/>
    <col min="3075" max="3076" width="16.5703125" style="48" bestFit="1" customWidth="1"/>
    <col min="3077" max="3078" width="13.140625" style="48" bestFit="1" customWidth="1"/>
    <col min="3079" max="3079" width="15.5703125" style="48" bestFit="1" customWidth="1"/>
    <col min="3080" max="3080" width="13.7109375" style="48" bestFit="1" customWidth="1"/>
    <col min="3081" max="3083" width="12.28515625" style="48" bestFit="1" customWidth="1"/>
    <col min="3084" max="3084" width="17.5703125" style="48" bestFit="1" customWidth="1"/>
    <col min="3085" max="3085" width="12.28515625" style="48" bestFit="1" customWidth="1"/>
    <col min="3086" max="3086" width="13.42578125" style="48" bestFit="1" customWidth="1"/>
    <col min="3087" max="3320" width="9.140625" style="48"/>
    <col min="3321" max="3321" width="33.7109375" style="48" customWidth="1"/>
    <col min="3322" max="3322" width="16" style="48" customWidth="1"/>
    <col min="3323" max="3324" width="15" style="48" bestFit="1" customWidth="1"/>
    <col min="3325" max="3325" width="16.5703125" style="48" bestFit="1" customWidth="1"/>
    <col min="3326" max="3326" width="12.5703125" style="48" customWidth="1"/>
    <col min="3327" max="3327" width="17.5703125" style="48" bestFit="1" customWidth="1"/>
    <col min="3328" max="3329" width="18.140625" style="48" bestFit="1" customWidth="1"/>
    <col min="3330" max="3330" width="12.85546875" style="48" bestFit="1" customWidth="1"/>
    <col min="3331" max="3332" width="16.5703125" style="48" bestFit="1" customWidth="1"/>
    <col min="3333" max="3334" width="13.140625" style="48" bestFit="1" customWidth="1"/>
    <col min="3335" max="3335" width="15.5703125" style="48" bestFit="1" customWidth="1"/>
    <col min="3336" max="3336" width="13.7109375" style="48" bestFit="1" customWidth="1"/>
    <col min="3337" max="3339" width="12.28515625" style="48" bestFit="1" customWidth="1"/>
    <col min="3340" max="3340" width="17.5703125" style="48" bestFit="1" customWidth="1"/>
    <col min="3341" max="3341" width="12.28515625" style="48" bestFit="1" customWidth="1"/>
    <col min="3342" max="3342" width="13.42578125" style="48" bestFit="1" customWidth="1"/>
    <col min="3343" max="3576" width="9.140625" style="48"/>
    <col min="3577" max="3577" width="33.7109375" style="48" customWidth="1"/>
    <col min="3578" max="3578" width="16" style="48" customWidth="1"/>
    <col min="3579" max="3580" width="15" style="48" bestFit="1" customWidth="1"/>
    <col min="3581" max="3581" width="16.5703125" style="48" bestFit="1" customWidth="1"/>
    <col min="3582" max="3582" width="12.5703125" style="48" customWidth="1"/>
    <col min="3583" max="3583" width="17.5703125" style="48" bestFit="1" customWidth="1"/>
    <col min="3584" max="3585" width="18.140625" style="48" bestFit="1" customWidth="1"/>
    <col min="3586" max="3586" width="12.85546875" style="48" bestFit="1" customWidth="1"/>
    <col min="3587" max="3588" width="16.5703125" style="48" bestFit="1" customWidth="1"/>
    <col min="3589" max="3590" width="13.140625" style="48" bestFit="1" customWidth="1"/>
    <col min="3591" max="3591" width="15.5703125" style="48" bestFit="1" customWidth="1"/>
    <col min="3592" max="3592" width="13.7109375" style="48" bestFit="1" customWidth="1"/>
    <col min="3593" max="3595" width="12.28515625" style="48" bestFit="1" customWidth="1"/>
    <col min="3596" max="3596" width="17.5703125" style="48" bestFit="1" customWidth="1"/>
    <col min="3597" max="3597" width="12.28515625" style="48" bestFit="1" customWidth="1"/>
    <col min="3598" max="3598" width="13.42578125" style="48" bestFit="1" customWidth="1"/>
    <col min="3599" max="3832" width="9.140625" style="48"/>
    <col min="3833" max="3833" width="33.7109375" style="48" customWidth="1"/>
    <col min="3834" max="3834" width="16" style="48" customWidth="1"/>
    <col min="3835" max="3836" width="15" style="48" bestFit="1" customWidth="1"/>
    <col min="3837" max="3837" width="16.5703125" style="48" bestFit="1" customWidth="1"/>
    <col min="3838" max="3838" width="12.5703125" style="48" customWidth="1"/>
    <col min="3839" max="3839" width="17.5703125" style="48" bestFit="1" customWidth="1"/>
    <col min="3840" max="3841" width="18.140625" style="48" bestFit="1" customWidth="1"/>
    <col min="3842" max="3842" width="12.85546875" style="48" bestFit="1" customWidth="1"/>
    <col min="3843" max="3844" width="16.5703125" style="48" bestFit="1" customWidth="1"/>
    <col min="3845" max="3846" width="13.140625" style="48" bestFit="1" customWidth="1"/>
    <col min="3847" max="3847" width="15.5703125" style="48" bestFit="1" customWidth="1"/>
    <col min="3848" max="3848" width="13.7109375" style="48" bestFit="1" customWidth="1"/>
    <col min="3849" max="3851" width="12.28515625" style="48" bestFit="1" customWidth="1"/>
    <col min="3852" max="3852" width="17.5703125" style="48" bestFit="1" customWidth="1"/>
    <col min="3853" max="3853" width="12.28515625" style="48" bestFit="1" customWidth="1"/>
    <col min="3854" max="3854" width="13.42578125" style="48" bestFit="1" customWidth="1"/>
    <col min="3855" max="4088" width="9.140625" style="48"/>
    <col min="4089" max="4089" width="33.7109375" style="48" customWidth="1"/>
    <col min="4090" max="4090" width="16" style="48" customWidth="1"/>
    <col min="4091" max="4092" width="15" style="48" bestFit="1" customWidth="1"/>
    <col min="4093" max="4093" width="16.5703125" style="48" bestFit="1" customWidth="1"/>
    <col min="4094" max="4094" width="12.5703125" style="48" customWidth="1"/>
    <col min="4095" max="4095" width="17.5703125" style="48" bestFit="1" customWidth="1"/>
    <col min="4096" max="4097" width="18.140625" style="48" bestFit="1" customWidth="1"/>
    <col min="4098" max="4098" width="12.85546875" style="48" bestFit="1" customWidth="1"/>
    <col min="4099" max="4100" width="16.5703125" style="48" bestFit="1" customWidth="1"/>
    <col min="4101" max="4102" width="13.140625" style="48" bestFit="1" customWidth="1"/>
    <col min="4103" max="4103" width="15.5703125" style="48" bestFit="1" customWidth="1"/>
    <col min="4104" max="4104" width="13.7109375" style="48" bestFit="1" customWidth="1"/>
    <col min="4105" max="4107" width="12.28515625" style="48" bestFit="1" customWidth="1"/>
    <col min="4108" max="4108" width="17.5703125" style="48" bestFit="1" customWidth="1"/>
    <col min="4109" max="4109" width="12.28515625" style="48" bestFit="1" customWidth="1"/>
    <col min="4110" max="4110" width="13.42578125" style="48" bestFit="1" customWidth="1"/>
    <col min="4111" max="4344" width="9.140625" style="48"/>
    <col min="4345" max="4345" width="33.7109375" style="48" customWidth="1"/>
    <col min="4346" max="4346" width="16" style="48" customWidth="1"/>
    <col min="4347" max="4348" width="15" style="48" bestFit="1" customWidth="1"/>
    <col min="4349" max="4349" width="16.5703125" style="48" bestFit="1" customWidth="1"/>
    <col min="4350" max="4350" width="12.5703125" style="48" customWidth="1"/>
    <col min="4351" max="4351" width="17.5703125" style="48" bestFit="1" customWidth="1"/>
    <col min="4352" max="4353" width="18.140625" style="48" bestFit="1" customWidth="1"/>
    <col min="4354" max="4354" width="12.85546875" style="48" bestFit="1" customWidth="1"/>
    <col min="4355" max="4356" width="16.5703125" style="48" bestFit="1" customWidth="1"/>
    <col min="4357" max="4358" width="13.140625" style="48" bestFit="1" customWidth="1"/>
    <col min="4359" max="4359" width="15.5703125" style="48" bestFit="1" customWidth="1"/>
    <col min="4360" max="4360" width="13.7109375" style="48" bestFit="1" customWidth="1"/>
    <col min="4361" max="4363" width="12.28515625" style="48" bestFit="1" customWidth="1"/>
    <col min="4364" max="4364" width="17.5703125" style="48" bestFit="1" customWidth="1"/>
    <col min="4365" max="4365" width="12.28515625" style="48" bestFit="1" customWidth="1"/>
    <col min="4366" max="4366" width="13.42578125" style="48" bestFit="1" customWidth="1"/>
    <col min="4367" max="4600" width="9.140625" style="48"/>
    <col min="4601" max="4601" width="33.7109375" style="48" customWidth="1"/>
    <col min="4602" max="4602" width="16" style="48" customWidth="1"/>
    <col min="4603" max="4604" width="15" style="48" bestFit="1" customWidth="1"/>
    <col min="4605" max="4605" width="16.5703125" style="48" bestFit="1" customWidth="1"/>
    <col min="4606" max="4606" width="12.5703125" style="48" customWidth="1"/>
    <col min="4607" max="4607" width="17.5703125" style="48" bestFit="1" customWidth="1"/>
    <col min="4608" max="4609" width="18.140625" style="48" bestFit="1" customWidth="1"/>
    <col min="4610" max="4610" width="12.85546875" style="48" bestFit="1" customWidth="1"/>
    <col min="4611" max="4612" width="16.5703125" style="48" bestFit="1" customWidth="1"/>
    <col min="4613" max="4614" width="13.140625" style="48" bestFit="1" customWidth="1"/>
    <col min="4615" max="4615" width="15.5703125" style="48" bestFit="1" customWidth="1"/>
    <col min="4616" max="4616" width="13.7109375" style="48" bestFit="1" customWidth="1"/>
    <col min="4617" max="4619" width="12.28515625" style="48" bestFit="1" customWidth="1"/>
    <col min="4620" max="4620" width="17.5703125" style="48" bestFit="1" customWidth="1"/>
    <col min="4621" max="4621" width="12.28515625" style="48" bestFit="1" customWidth="1"/>
    <col min="4622" max="4622" width="13.42578125" style="48" bestFit="1" customWidth="1"/>
    <col min="4623" max="4856" width="9.140625" style="48"/>
    <col min="4857" max="4857" width="33.7109375" style="48" customWidth="1"/>
    <col min="4858" max="4858" width="16" style="48" customWidth="1"/>
    <col min="4859" max="4860" width="15" style="48" bestFit="1" customWidth="1"/>
    <col min="4861" max="4861" width="16.5703125" style="48" bestFit="1" customWidth="1"/>
    <col min="4862" max="4862" width="12.5703125" style="48" customWidth="1"/>
    <col min="4863" max="4863" width="17.5703125" style="48" bestFit="1" customWidth="1"/>
    <col min="4864" max="4865" width="18.140625" style="48" bestFit="1" customWidth="1"/>
    <col min="4866" max="4866" width="12.85546875" style="48" bestFit="1" customWidth="1"/>
    <col min="4867" max="4868" width="16.5703125" style="48" bestFit="1" customWidth="1"/>
    <col min="4869" max="4870" width="13.140625" style="48" bestFit="1" customWidth="1"/>
    <col min="4871" max="4871" width="15.5703125" style="48" bestFit="1" customWidth="1"/>
    <col min="4872" max="4872" width="13.7109375" style="48" bestFit="1" customWidth="1"/>
    <col min="4873" max="4875" width="12.28515625" style="48" bestFit="1" customWidth="1"/>
    <col min="4876" max="4876" width="17.5703125" style="48" bestFit="1" customWidth="1"/>
    <col min="4877" max="4877" width="12.28515625" style="48" bestFit="1" customWidth="1"/>
    <col min="4878" max="4878" width="13.42578125" style="48" bestFit="1" customWidth="1"/>
    <col min="4879" max="5112" width="9.140625" style="48"/>
    <col min="5113" max="5113" width="33.7109375" style="48" customWidth="1"/>
    <col min="5114" max="5114" width="16" style="48" customWidth="1"/>
    <col min="5115" max="5116" width="15" style="48" bestFit="1" customWidth="1"/>
    <col min="5117" max="5117" width="16.5703125" style="48" bestFit="1" customWidth="1"/>
    <col min="5118" max="5118" width="12.5703125" style="48" customWidth="1"/>
    <col min="5119" max="5119" width="17.5703125" style="48" bestFit="1" customWidth="1"/>
    <col min="5120" max="5121" width="18.140625" style="48" bestFit="1" customWidth="1"/>
    <col min="5122" max="5122" width="12.85546875" style="48" bestFit="1" customWidth="1"/>
    <col min="5123" max="5124" width="16.5703125" style="48" bestFit="1" customWidth="1"/>
    <col min="5125" max="5126" width="13.140625" style="48" bestFit="1" customWidth="1"/>
    <col min="5127" max="5127" width="15.5703125" style="48" bestFit="1" customWidth="1"/>
    <col min="5128" max="5128" width="13.7109375" style="48" bestFit="1" customWidth="1"/>
    <col min="5129" max="5131" width="12.28515625" style="48" bestFit="1" customWidth="1"/>
    <col min="5132" max="5132" width="17.5703125" style="48" bestFit="1" customWidth="1"/>
    <col min="5133" max="5133" width="12.28515625" style="48" bestFit="1" customWidth="1"/>
    <col min="5134" max="5134" width="13.42578125" style="48" bestFit="1" customWidth="1"/>
    <col min="5135" max="5368" width="9.140625" style="48"/>
    <col min="5369" max="5369" width="33.7109375" style="48" customWidth="1"/>
    <col min="5370" max="5370" width="16" style="48" customWidth="1"/>
    <col min="5371" max="5372" width="15" style="48" bestFit="1" customWidth="1"/>
    <col min="5373" max="5373" width="16.5703125" style="48" bestFit="1" customWidth="1"/>
    <col min="5374" max="5374" width="12.5703125" style="48" customWidth="1"/>
    <col min="5375" max="5375" width="17.5703125" style="48" bestFit="1" customWidth="1"/>
    <col min="5376" max="5377" width="18.140625" style="48" bestFit="1" customWidth="1"/>
    <col min="5378" max="5378" width="12.85546875" style="48" bestFit="1" customWidth="1"/>
    <col min="5379" max="5380" width="16.5703125" style="48" bestFit="1" customWidth="1"/>
    <col min="5381" max="5382" width="13.140625" style="48" bestFit="1" customWidth="1"/>
    <col min="5383" max="5383" width="15.5703125" style="48" bestFit="1" customWidth="1"/>
    <col min="5384" max="5384" width="13.7109375" style="48" bestFit="1" customWidth="1"/>
    <col min="5385" max="5387" width="12.28515625" style="48" bestFit="1" customWidth="1"/>
    <col min="5388" max="5388" width="17.5703125" style="48" bestFit="1" customWidth="1"/>
    <col min="5389" max="5389" width="12.28515625" style="48" bestFit="1" customWidth="1"/>
    <col min="5390" max="5390" width="13.42578125" style="48" bestFit="1" customWidth="1"/>
    <col min="5391" max="5624" width="9.140625" style="48"/>
    <col min="5625" max="5625" width="33.7109375" style="48" customWidth="1"/>
    <col min="5626" max="5626" width="16" style="48" customWidth="1"/>
    <col min="5627" max="5628" width="15" style="48" bestFit="1" customWidth="1"/>
    <col min="5629" max="5629" width="16.5703125" style="48" bestFit="1" customWidth="1"/>
    <col min="5630" max="5630" width="12.5703125" style="48" customWidth="1"/>
    <col min="5631" max="5631" width="17.5703125" style="48" bestFit="1" customWidth="1"/>
    <col min="5632" max="5633" width="18.140625" style="48" bestFit="1" customWidth="1"/>
    <col min="5634" max="5634" width="12.85546875" style="48" bestFit="1" customWidth="1"/>
    <col min="5635" max="5636" width="16.5703125" style="48" bestFit="1" customWidth="1"/>
    <col min="5637" max="5638" width="13.140625" style="48" bestFit="1" customWidth="1"/>
    <col min="5639" max="5639" width="15.5703125" style="48" bestFit="1" customWidth="1"/>
    <col min="5640" max="5640" width="13.7109375" style="48" bestFit="1" customWidth="1"/>
    <col min="5641" max="5643" width="12.28515625" style="48" bestFit="1" customWidth="1"/>
    <col min="5644" max="5644" width="17.5703125" style="48" bestFit="1" customWidth="1"/>
    <col min="5645" max="5645" width="12.28515625" style="48" bestFit="1" customWidth="1"/>
    <col min="5646" max="5646" width="13.42578125" style="48" bestFit="1" customWidth="1"/>
    <col min="5647" max="5880" width="9.140625" style="48"/>
    <col min="5881" max="5881" width="33.7109375" style="48" customWidth="1"/>
    <col min="5882" max="5882" width="16" style="48" customWidth="1"/>
    <col min="5883" max="5884" width="15" style="48" bestFit="1" customWidth="1"/>
    <col min="5885" max="5885" width="16.5703125" style="48" bestFit="1" customWidth="1"/>
    <col min="5886" max="5886" width="12.5703125" style="48" customWidth="1"/>
    <col min="5887" max="5887" width="17.5703125" style="48" bestFit="1" customWidth="1"/>
    <col min="5888" max="5889" width="18.140625" style="48" bestFit="1" customWidth="1"/>
    <col min="5890" max="5890" width="12.85546875" style="48" bestFit="1" customWidth="1"/>
    <col min="5891" max="5892" width="16.5703125" style="48" bestFit="1" customWidth="1"/>
    <col min="5893" max="5894" width="13.140625" style="48" bestFit="1" customWidth="1"/>
    <col min="5895" max="5895" width="15.5703125" style="48" bestFit="1" customWidth="1"/>
    <col min="5896" max="5896" width="13.7109375" style="48" bestFit="1" customWidth="1"/>
    <col min="5897" max="5899" width="12.28515625" style="48" bestFit="1" customWidth="1"/>
    <col min="5900" max="5900" width="17.5703125" style="48" bestFit="1" customWidth="1"/>
    <col min="5901" max="5901" width="12.28515625" style="48" bestFit="1" customWidth="1"/>
    <col min="5902" max="5902" width="13.42578125" style="48" bestFit="1" customWidth="1"/>
    <col min="5903" max="6136" width="9.140625" style="48"/>
    <col min="6137" max="6137" width="33.7109375" style="48" customWidth="1"/>
    <col min="6138" max="6138" width="16" style="48" customWidth="1"/>
    <col min="6139" max="6140" width="15" style="48" bestFit="1" customWidth="1"/>
    <col min="6141" max="6141" width="16.5703125" style="48" bestFit="1" customWidth="1"/>
    <col min="6142" max="6142" width="12.5703125" style="48" customWidth="1"/>
    <col min="6143" max="6143" width="17.5703125" style="48" bestFit="1" customWidth="1"/>
    <col min="6144" max="6145" width="18.140625" style="48" bestFit="1" customWidth="1"/>
    <col min="6146" max="6146" width="12.85546875" style="48" bestFit="1" customWidth="1"/>
    <col min="6147" max="6148" width="16.5703125" style="48" bestFit="1" customWidth="1"/>
    <col min="6149" max="6150" width="13.140625" style="48" bestFit="1" customWidth="1"/>
    <col min="6151" max="6151" width="15.5703125" style="48" bestFit="1" customWidth="1"/>
    <col min="6152" max="6152" width="13.7109375" style="48" bestFit="1" customWidth="1"/>
    <col min="6153" max="6155" width="12.28515625" style="48" bestFit="1" customWidth="1"/>
    <col min="6156" max="6156" width="17.5703125" style="48" bestFit="1" customWidth="1"/>
    <col min="6157" max="6157" width="12.28515625" style="48" bestFit="1" customWidth="1"/>
    <col min="6158" max="6158" width="13.42578125" style="48" bestFit="1" customWidth="1"/>
    <col min="6159" max="6392" width="9.140625" style="48"/>
    <col min="6393" max="6393" width="33.7109375" style="48" customWidth="1"/>
    <col min="6394" max="6394" width="16" style="48" customWidth="1"/>
    <col min="6395" max="6396" width="15" style="48" bestFit="1" customWidth="1"/>
    <col min="6397" max="6397" width="16.5703125" style="48" bestFit="1" customWidth="1"/>
    <col min="6398" max="6398" width="12.5703125" style="48" customWidth="1"/>
    <col min="6399" max="6399" width="17.5703125" style="48" bestFit="1" customWidth="1"/>
    <col min="6400" max="6401" width="18.140625" style="48" bestFit="1" customWidth="1"/>
    <col min="6402" max="6402" width="12.85546875" style="48" bestFit="1" customWidth="1"/>
    <col min="6403" max="6404" width="16.5703125" style="48" bestFit="1" customWidth="1"/>
    <col min="6405" max="6406" width="13.140625" style="48" bestFit="1" customWidth="1"/>
    <col min="6407" max="6407" width="15.5703125" style="48" bestFit="1" customWidth="1"/>
    <col min="6408" max="6408" width="13.7109375" style="48" bestFit="1" customWidth="1"/>
    <col min="6409" max="6411" width="12.28515625" style="48" bestFit="1" customWidth="1"/>
    <col min="6412" max="6412" width="17.5703125" style="48" bestFit="1" customWidth="1"/>
    <col min="6413" max="6413" width="12.28515625" style="48" bestFit="1" customWidth="1"/>
    <col min="6414" max="6414" width="13.42578125" style="48" bestFit="1" customWidth="1"/>
    <col min="6415" max="6648" width="9.140625" style="48"/>
    <col min="6649" max="6649" width="33.7109375" style="48" customWidth="1"/>
    <col min="6650" max="6650" width="16" style="48" customWidth="1"/>
    <col min="6651" max="6652" width="15" style="48" bestFit="1" customWidth="1"/>
    <col min="6653" max="6653" width="16.5703125" style="48" bestFit="1" customWidth="1"/>
    <col min="6654" max="6654" width="12.5703125" style="48" customWidth="1"/>
    <col min="6655" max="6655" width="17.5703125" style="48" bestFit="1" customWidth="1"/>
    <col min="6656" max="6657" width="18.140625" style="48" bestFit="1" customWidth="1"/>
    <col min="6658" max="6658" width="12.85546875" style="48" bestFit="1" customWidth="1"/>
    <col min="6659" max="6660" width="16.5703125" style="48" bestFit="1" customWidth="1"/>
    <col min="6661" max="6662" width="13.140625" style="48" bestFit="1" customWidth="1"/>
    <col min="6663" max="6663" width="15.5703125" style="48" bestFit="1" customWidth="1"/>
    <col min="6664" max="6664" width="13.7109375" style="48" bestFit="1" customWidth="1"/>
    <col min="6665" max="6667" width="12.28515625" style="48" bestFit="1" customWidth="1"/>
    <col min="6668" max="6668" width="17.5703125" style="48" bestFit="1" customWidth="1"/>
    <col min="6669" max="6669" width="12.28515625" style="48" bestFit="1" customWidth="1"/>
    <col min="6670" max="6670" width="13.42578125" style="48" bestFit="1" customWidth="1"/>
    <col min="6671" max="6904" width="9.140625" style="48"/>
    <col min="6905" max="6905" width="33.7109375" style="48" customWidth="1"/>
    <col min="6906" max="6906" width="16" style="48" customWidth="1"/>
    <col min="6907" max="6908" width="15" style="48" bestFit="1" customWidth="1"/>
    <col min="6909" max="6909" width="16.5703125" style="48" bestFit="1" customWidth="1"/>
    <col min="6910" max="6910" width="12.5703125" style="48" customWidth="1"/>
    <col min="6911" max="6911" width="17.5703125" style="48" bestFit="1" customWidth="1"/>
    <col min="6912" max="6913" width="18.140625" style="48" bestFit="1" customWidth="1"/>
    <col min="6914" max="6914" width="12.85546875" style="48" bestFit="1" customWidth="1"/>
    <col min="6915" max="6916" width="16.5703125" style="48" bestFit="1" customWidth="1"/>
    <col min="6917" max="6918" width="13.140625" style="48" bestFit="1" customWidth="1"/>
    <col min="6919" max="6919" width="15.5703125" style="48" bestFit="1" customWidth="1"/>
    <col min="6920" max="6920" width="13.7109375" style="48" bestFit="1" customWidth="1"/>
    <col min="6921" max="6923" width="12.28515625" style="48" bestFit="1" customWidth="1"/>
    <col min="6924" max="6924" width="17.5703125" style="48" bestFit="1" customWidth="1"/>
    <col min="6925" max="6925" width="12.28515625" style="48" bestFit="1" customWidth="1"/>
    <col min="6926" max="6926" width="13.42578125" style="48" bestFit="1" customWidth="1"/>
    <col min="6927" max="7160" width="9.140625" style="48"/>
    <col min="7161" max="7161" width="33.7109375" style="48" customWidth="1"/>
    <col min="7162" max="7162" width="16" style="48" customWidth="1"/>
    <col min="7163" max="7164" width="15" style="48" bestFit="1" customWidth="1"/>
    <col min="7165" max="7165" width="16.5703125" style="48" bestFit="1" customWidth="1"/>
    <col min="7166" max="7166" width="12.5703125" style="48" customWidth="1"/>
    <col min="7167" max="7167" width="17.5703125" style="48" bestFit="1" customWidth="1"/>
    <col min="7168" max="7169" width="18.140625" style="48" bestFit="1" customWidth="1"/>
    <col min="7170" max="7170" width="12.85546875" style="48" bestFit="1" customWidth="1"/>
    <col min="7171" max="7172" width="16.5703125" style="48" bestFit="1" customWidth="1"/>
    <col min="7173" max="7174" width="13.140625" style="48" bestFit="1" customWidth="1"/>
    <col min="7175" max="7175" width="15.5703125" style="48" bestFit="1" customWidth="1"/>
    <col min="7176" max="7176" width="13.7109375" style="48" bestFit="1" customWidth="1"/>
    <col min="7177" max="7179" width="12.28515625" style="48" bestFit="1" customWidth="1"/>
    <col min="7180" max="7180" width="17.5703125" style="48" bestFit="1" customWidth="1"/>
    <col min="7181" max="7181" width="12.28515625" style="48" bestFit="1" customWidth="1"/>
    <col min="7182" max="7182" width="13.42578125" style="48" bestFit="1" customWidth="1"/>
    <col min="7183" max="7416" width="9.140625" style="48"/>
    <col min="7417" max="7417" width="33.7109375" style="48" customWidth="1"/>
    <col min="7418" max="7418" width="16" style="48" customWidth="1"/>
    <col min="7419" max="7420" width="15" style="48" bestFit="1" customWidth="1"/>
    <col min="7421" max="7421" width="16.5703125" style="48" bestFit="1" customWidth="1"/>
    <col min="7422" max="7422" width="12.5703125" style="48" customWidth="1"/>
    <col min="7423" max="7423" width="17.5703125" style="48" bestFit="1" customWidth="1"/>
    <col min="7424" max="7425" width="18.140625" style="48" bestFit="1" customWidth="1"/>
    <col min="7426" max="7426" width="12.85546875" style="48" bestFit="1" customWidth="1"/>
    <col min="7427" max="7428" width="16.5703125" style="48" bestFit="1" customWidth="1"/>
    <col min="7429" max="7430" width="13.140625" style="48" bestFit="1" customWidth="1"/>
    <col min="7431" max="7431" width="15.5703125" style="48" bestFit="1" customWidth="1"/>
    <col min="7432" max="7432" width="13.7109375" style="48" bestFit="1" customWidth="1"/>
    <col min="7433" max="7435" width="12.28515625" style="48" bestFit="1" customWidth="1"/>
    <col min="7436" max="7436" width="17.5703125" style="48" bestFit="1" customWidth="1"/>
    <col min="7437" max="7437" width="12.28515625" style="48" bestFit="1" customWidth="1"/>
    <col min="7438" max="7438" width="13.42578125" style="48" bestFit="1" customWidth="1"/>
    <col min="7439" max="7672" width="9.140625" style="48"/>
    <col min="7673" max="7673" width="33.7109375" style="48" customWidth="1"/>
    <col min="7674" max="7674" width="16" style="48" customWidth="1"/>
    <col min="7675" max="7676" width="15" style="48" bestFit="1" customWidth="1"/>
    <col min="7677" max="7677" width="16.5703125" style="48" bestFit="1" customWidth="1"/>
    <col min="7678" max="7678" width="12.5703125" style="48" customWidth="1"/>
    <col min="7679" max="7679" width="17.5703125" style="48" bestFit="1" customWidth="1"/>
    <col min="7680" max="7681" width="18.140625" style="48" bestFit="1" customWidth="1"/>
    <col min="7682" max="7682" width="12.85546875" style="48" bestFit="1" customWidth="1"/>
    <col min="7683" max="7684" width="16.5703125" style="48" bestFit="1" customWidth="1"/>
    <col min="7685" max="7686" width="13.140625" style="48" bestFit="1" customWidth="1"/>
    <col min="7687" max="7687" width="15.5703125" style="48" bestFit="1" customWidth="1"/>
    <col min="7688" max="7688" width="13.7109375" style="48" bestFit="1" customWidth="1"/>
    <col min="7689" max="7691" width="12.28515625" style="48" bestFit="1" customWidth="1"/>
    <col min="7692" max="7692" width="17.5703125" style="48" bestFit="1" customWidth="1"/>
    <col min="7693" max="7693" width="12.28515625" style="48" bestFit="1" customWidth="1"/>
    <col min="7694" max="7694" width="13.42578125" style="48" bestFit="1" customWidth="1"/>
    <col min="7695" max="7928" width="9.140625" style="48"/>
    <col min="7929" max="7929" width="33.7109375" style="48" customWidth="1"/>
    <col min="7930" max="7930" width="16" style="48" customWidth="1"/>
    <col min="7931" max="7932" width="15" style="48" bestFit="1" customWidth="1"/>
    <col min="7933" max="7933" width="16.5703125" style="48" bestFit="1" customWidth="1"/>
    <col min="7934" max="7934" width="12.5703125" style="48" customWidth="1"/>
    <col min="7935" max="7935" width="17.5703125" style="48" bestFit="1" customWidth="1"/>
    <col min="7936" max="7937" width="18.140625" style="48" bestFit="1" customWidth="1"/>
    <col min="7938" max="7938" width="12.85546875" style="48" bestFit="1" customWidth="1"/>
    <col min="7939" max="7940" width="16.5703125" style="48" bestFit="1" customWidth="1"/>
    <col min="7941" max="7942" width="13.140625" style="48" bestFit="1" customWidth="1"/>
    <col min="7943" max="7943" width="15.5703125" style="48" bestFit="1" customWidth="1"/>
    <col min="7944" max="7944" width="13.7109375" style="48" bestFit="1" customWidth="1"/>
    <col min="7945" max="7947" width="12.28515625" style="48" bestFit="1" customWidth="1"/>
    <col min="7948" max="7948" width="17.5703125" style="48" bestFit="1" customWidth="1"/>
    <col min="7949" max="7949" width="12.28515625" style="48" bestFit="1" customWidth="1"/>
    <col min="7950" max="7950" width="13.42578125" style="48" bestFit="1" customWidth="1"/>
    <col min="7951" max="8184" width="9.140625" style="48"/>
    <col min="8185" max="8185" width="33.7109375" style="48" customWidth="1"/>
    <col min="8186" max="8186" width="16" style="48" customWidth="1"/>
    <col min="8187" max="8188" width="15" style="48" bestFit="1" customWidth="1"/>
    <col min="8189" max="8189" width="16.5703125" style="48" bestFit="1" customWidth="1"/>
    <col min="8190" max="8190" width="12.5703125" style="48" customWidth="1"/>
    <col min="8191" max="8191" width="17.5703125" style="48" bestFit="1" customWidth="1"/>
    <col min="8192" max="8193" width="18.140625" style="48" bestFit="1" customWidth="1"/>
    <col min="8194" max="8194" width="12.85546875" style="48" bestFit="1" customWidth="1"/>
    <col min="8195" max="8196" width="16.5703125" style="48" bestFit="1" customWidth="1"/>
    <col min="8197" max="8198" width="13.140625" style="48" bestFit="1" customWidth="1"/>
    <col min="8199" max="8199" width="15.5703125" style="48" bestFit="1" customWidth="1"/>
    <col min="8200" max="8200" width="13.7109375" style="48" bestFit="1" customWidth="1"/>
    <col min="8201" max="8203" width="12.28515625" style="48" bestFit="1" customWidth="1"/>
    <col min="8204" max="8204" width="17.5703125" style="48" bestFit="1" customWidth="1"/>
    <col min="8205" max="8205" width="12.28515625" style="48" bestFit="1" customWidth="1"/>
    <col min="8206" max="8206" width="13.42578125" style="48" bestFit="1" customWidth="1"/>
    <col min="8207" max="8440" width="9.140625" style="48"/>
    <col min="8441" max="8441" width="33.7109375" style="48" customWidth="1"/>
    <col min="8442" max="8442" width="16" style="48" customWidth="1"/>
    <col min="8443" max="8444" width="15" style="48" bestFit="1" customWidth="1"/>
    <col min="8445" max="8445" width="16.5703125" style="48" bestFit="1" customWidth="1"/>
    <col min="8446" max="8446" width="12.5703125" style="48" customWidth="1"/>
    <col min="8447" max="8447" width="17.5703125" style="48" bestFit="1" customWidth="1"/>
    <col min="8448" max="8449" width="18.140625" style="48" bestFit="1" customWidth="1"/>
    <col min="8450" max="8450" width="12.85546875" style="48" bestFit="1" customWidth="1"/>
    <col min="8451" max="8452" width="16.5703125" style="48" bestFit="1" customWidth="1"/>
    <col min="8453" max="8454" width="13.140625" style="48" bestFit="1" customWidth="1"/>
    <col min="8455" max="8455" width="15.5703125" style="48" bestFit="1" customWidth="1"/>
    <col min="8456" max="8456" width="13.7109375" style="48" bestFit="1" customWidth="1"/>
    <col min="8457" max="8459" width="12.28515625" style="48" bestFit="1" customWidth="1"/>
    <col min="8460" max="8460" width="17.5703125" style="48" bestFit="1" customWidth="1"/>
    <col min="8461" max="8461" width="12.28515625" style="48" bestFit="1" customWidth="1"/>
    <col min="8462" max="8462" width="13.42578125" style="48" bestFit="1" customWidth="1"/>
    <col min="8463" max="8696" width="9.140625" style="48"/>
    <col min="8697" max="8697" width="33.7109375" style="48" customWidth="1"/>
    <col min="8698" max="8698" width="16" style="48" customWidth="1"/>
    <col min="8699" max="8700" width="15" style="48" bestFit="1" customWidth="1"/>
    <col min="8701" max="8701" width="16.5703125" style="48" bestFit="1" customWidth="1"/>
    <col min="8702" max="8702" width="12.5703125" style="48" customWidth="1"/>
    <col min="8703" max="8703" width="17.5703125" style="48" bestFit="1" customWidth="1"/>
    <col min="8704" max="8705" width="18.140625" style="48" bestFit="1" customWidth="1"/>
    <col min="8706" max="8706" width="12.85546875" style="48" bestFit="1" customWidth="1"/>
    <col min="8707" max="8708" width="16.5703125" style="48" bestFit="1" customWidth="1"/>
    <col min="8709" max="8710" width="13.140625" style="48" bestFit="1" customWidth="1"/>
    <col min="8711" max="8711" width="15.5703125" style="48" bestFit="1" customWidth="1"/>
    <col min="8712" max="8712" width="13.7109375" style="48" bestFit="1" customWidth="1"/>
    <col min="8713" max="8715" width="12.28515625" style="48" bestFit="1" customWidth="1"/>
    <col min="8716" max="8716" width="17.5703125" style="48" bestFit="1" customWidth="1"/>
    <col min="8717" max="8717" width="12.28515625" style="48" bestFit="1" customWidth="1"/>
    <col min="8718" max="8718" width="13.42578125" style="48" bestFit="1" customWidth="1"/>
    <col min="8719" max="8952" width="9.140625" style="48"/>
    <col min="8953" max="8953" width="33.7109375" style="48" customWidth="1"/>
    <col min="8954" max="8954" width="16" style="48" customWidth="1"/>
    <col min="8955" max="8956" width="15" style="48" bestFit="1" customWidth="1"/>
    <col min="8957" max="8957" width="16.5703125" style="48" bestFit="1" customWidth="1"/>
    <col min="8958" max="8958" width="12.5703125" style="48" customWidth="1"/>
    <col min="8959" max="8959" width="17.5703125" style="48" bestFit="1" customWidth="1"/>
    <col min="8960" max="8961" width="18.140625" style="48" bestFit="1" customWidth="1"/>
    <col min="8962" max="8962" width="12.85546875" style="48" bestFit="1" customWidth="1"/>
    <col min="8963" max="8964" width="16.5703125" style="48" bestFit="1" customWidth="1"/>
    <col min="8965" max="8966" width="13.140625" style="48" bestFit="1" customWidth="1"/>
    <col min="8967" max="8967" width="15.5703125" style="48" bestFit="1" customWidth="1"/>
    <col min="8968" max="8968" width="13.7109375" style="48" bestFit="1" customWidth="1"/>
    <col min="8969" max="8971" width="12.28515625" style="48" bestFit="1" customWidth="1"/>
    <col min="8972" max="8972" width="17.5703125" style="48" bestFit="1" customWidth="1"/>
    <col min="8973" max="8973" width="12.28515625" style="48" bestFit="1" customWidth="1"/>
    <col min="8974" max="8974" width="13.42578125" style="48" bestFit="1" customWidth="1"/>
    <col min="8975" max="9208" width="9.140625" style="48"/>
    <col min="9209" max="9209" width="33.7109375" style="48" customWidth="1"/>
    <col min="9210" max="9210" width="16" style="48" customWidth="1"/>
    <col min="9211" max="9212" width="15" style="48" bestFit="1" customWidth="1"/>
    <col min="9213" max="9213" width="16.5703125" style="48" bestFit="1" customWidth="1"/>
    <col min="9214" max="9214" width="12.5703125" style="48" customWidth="1"/>
    <col min="9215" max="9215" width="17.5703125" style="48" bestFit="1" customWidth="1"/>
    <col min="9216" max="9217" width="18.140625" style="48" bestFit="1" customWidth="1"/>
    <col min="9218" max="9218" width="12.85546875" style="48" bestFit="1" customWidth="1"/>
    <col min="9219" max="9220" width="16.5703125" style="48" bestFit="1" customWidth="1"/>
    <col min="9221" max="9222" width="13.140625" style="48" bestFit="1" customWidth="1"/>
    <col min="9223" max="9223" width="15.5703125" style="48" bestFit="1" customWidth="1"/>
    <col min="9224" max="9224" width="13.7109375" style="48" bestFit="1" customWidth="1"/>
    <col min="9225" max="9227" width="12.28515625" style="48" bestFit="1" customWidth="1"/>
    <col min="9228" max="9228" width="17.5703125" style="48" bestFit="1" customWidth="1"/>
    <col min="9229" max="9229" width="12.28515625" style="48" bestFit="1" customWidth="1"/>
    <col min="9230" max="9230" width="13.42578125" style="48" bestFit="1" customWidth="1"/>
    <col min="9231" max="9464" width="9.140625" style="48"/>
    <col min="9465" max="9465" width="33.7109375" style="48" customWidth="1"/>
    <col min="9466" max="9466" width="16" style="48" customWidth="1"/>
    <col min="9467" max="9468" width="15" style="48" bestFit="1" customWidth="1"/>
    <col min="9469" max="9469" width="16.5703125" style="48" bestFit="1" customWidth="1"/>
    <col min="9470" max="9470" width="12.5703125" style="48" customWidth="1"/>
    <col min="9471" max="9471" width="17.5703125" style="48" bestFit="1" customWidth="1"/>
    <col min="9472" max="9473" width="18.140625" style="48" bestFit="1" customWidth="1"/>
    <col min="9474" max="9474" width="12.85546875" style="48" bestFit="1" customWidth="1"/>
    <col min="9475" max="9476" width="16.5703125" style="48" bestFit="1" customWidth="1"/>
    <col min="9477" max="9478" width="13.140625" style="48" bestFit="1" customWidth="1"/>
    <col min="9479" max="9479" width="15.5703125" style="48" bestFit="1" customWidth="1"/>
    <col min="9480" max="9480" width="13.7109375" style="48" bestFit="1" customWidth="1"/>
    <col min="9481" max="9483" width="12.28515625" style="48" bestFit="1" customWidth="1"/>
    <col min="9484" max="9484" width="17.5703125" style="48" bestFit="1" customWidth="1"/>
    <col min="9485" max="9485" width="12.28515625" style="48" bestFit="1" customWidth="1"/>
    <col min="9486" max="9486" width="13.42578125" style="48" bestFit="1" customWidth="1"/>
    <col min="9487" max="9720" width="9.140625" style="48"/>
    <col min="9721" max="9721" width="33.7109375" style="48" customWidth="1"/>
    <col min="9722" max="9722" width="16" style="48" customWidth="1"/>
    <col min="9723" max="9724" width="15" style="48" bestFit="1" customWidth="1"/>
    <col min="9725" max="9725" width="16.5703125" style="48" bestFit="1" customWidth="1"/>
    <col min="9726" max="9726" width="12.5703125" style="48" customWidth="1"/>
    <col min="9727" max="9727" width="17.5703125" style="48" bestFit="1" customWidth="1"/>
    <col min="9728" max="9729" width="18.140625" style="48" bestFit="1" customWidth="1"/>
    <col min="9730" max="9730" width="12.85546875" style="48" bestFit="1" customWidth="1"/>
    <col min="9731" max="9732" width="16.5703125" style="48" bestFit="1" customWidth="1"/>
    <col min="9733" max="9734" width="13.140625" style="48" bestFit="1" customWidth="1"/>
    <col min="9735" max="9735" width="15.5703125" style="48" bestFit="1" customWidth="1"/>
    <col min="9736" max="9736" width="13.7109375" style="48" bestFit="1" customWidth="1"/>
    <col min="9737" max="9739" width="12.28515625" style="48" bestFit="1" customWidth="1"/>
    <col min="9740" max="9740" width="17.5703125" style="48" bestFit="1" customWidth="1"/>
    <col min="9741" max="9741" width="12.28515625" style="48" bestFit="1" customWidth="1"/>
    <col min="9742" max="9742" width="13.42578125" style="48" bestFit="1" customWidth="1"/>
    <col min="9743" max="9976" width="9.140625" style="48"/>
    <col min="9977" max="9977" width="33.7109375" style="48" customWidth="1"/>
    <col min="9978" max="9978" width="16" style="48" customWidth="1"/>
    <col min="9979" max="9980" width="15" style="48" bestFit="1" customWidth="1"/>
    <col min="9981" max="9981" width="16.5703125" style="48" bestFit="1" customWidth="1"/>
    <col min="9982" max="9982" width="12.5703125" style="48" customWidth="1"/>
    <col min="9983" max="9983" width="17.5703125" style="48" bestFit="1" customWidth="1"/>
    <col min="9984" max="9985" width="18.140625" style="48" bestFit="1" customWidth="1"/>
    <col min="9986" max="9986" width="12.85546875" style="48" bestFit="1" customWidth="1"/>
    <col min="9987" max="9988" width="16.5703125" style="48" bestFit="1" customWidth="1"/>
    <col min="9989" max="9990" width="13.140625" style="48" bestFit="1" customWidth="1"/>
    <col min="9991" max="9991" width="15.5703125" style="48" bestFit="1" customWidth="1"/>
    <col min="9992" max="9992" width="13.7109375" style="48" bestFit="1" customWidth="1"/>
    <col min="9993" max="9995" width="12.28515625" style="48" bestFit="1" customWidth="1"/>
    <col min="9996" max="9996" width="17.5703125" style="48" bestFit="1" customWidth="1"/>
    <col min="9997" max="9997" width="12.28515625" style="48" bestFit="1" customWidth="1"/>
    <col min="9998" max="9998" width="13.42578125" style="48" bestFit="1" customWidth="1"/>
    <col min="9999" max="10232" width="9.140625" style="48"/>
    <col min="10233" max="10233" width="33.7109375" style="48" customWidth="1"/>
    <col min="10234" max="10234" width="16" style="48" customWidth="1"/>
    <col min="10235" max="10236" width="15" style="48" bestFit="1" customWidth="1"/>
    <col min="10237" max="10237" width="16.5703125" style="48" bestFit="1" customWidth="1"/>
    <col min="10238" max="10238" width="12.5703125" style="48" customWidth="1"/>
    <col min="10239" max="10239" width="17.5703125" style="48" bestFit="1" customWidth="1"/>
    <col min="10240" max="10241" width="18.140625" style="48" bestFit="1" customWidth="1"/>
    <col min="10242" max="10242" width="12.85546875" style="48" bestFit="1" customWidth="1"/>
    <col min="10243" max="10244" width="16.5703125" style="48" bestFit="1" customWidth="1"/>
    <col min="10245" max="10246" width="13.140625" style="48" bestFit="1" customWidth="1"/>
    <col min="10247" max="10247" width="15.5703125" style="48" bestFit="1" customWidth="1"/>
    <col min="10248" max="10248" width="13.7109375" style="48" bestFit="1" customWidth="1"/>
    <col min="10249" max="10251" width="12.28515625" style="48" bestFit="1" customWidth="1"/>
    <col min="10252" max="10252" width="17.5703125" style="48" bestFit="1" customWidth="1"/>
    <col min="10253" max="10253" width="12.28515625" style="48" bestFit="1" customWidth="1"/>
    <col min="10254" max="10254" width="13.42578125" style="48" bestFit="1" customWidth="1"/>
    <col min="10255" max="10488" width="9.140625" style="48"/>
    <col min="10489" max="10489" width="33.7109375" style="48" customWidth="1"/>
    <col min="10490" max="10490" width="16" style="48" customWidth="1"/>
    <col min="10491" max="10492" width="15" style="48" bestFit="1" customWidth="1"/>
    <col min="10493" max="10493" width="16.5703125" style="48" bestFit="1" customWidth="1"/>
    <col min="10494" max="10494" width="12.5703125" style="48" customWidth="1"/>
    <col min="10495" max="10495" width="17.5703125" style="48" bestFit="1" customWidth="1"/>
    <col min="10496" max="10497" width="18.140625" style="48" bestFit="1" customWidth="1"/>
    <col min="10498" max="10498" width="12.85546875" style="48" bestFit="1" customWidth="1"/>
    <col min="10499" max="10500" width="16.5703125" style="48" bestFit="1" customWidth="1"/>
    <col min="10501" max="10502" width="13.140625" style="48" bestFit="1" customWidth="1"/>
    <col min="10503" max="10503" width="15.5703125" style="48" bestFit="1" customWidth="1"/>
    <col min="10504" max="10504" width="13.7109375" style="48" bestFit="1" customWidth="1"/>
    <col min="10505" max="10507" width="12.28515625" style="48" bestFit="1" customWidth="1"/>
    <col min="10508" max="10508" width="17.5703125" style="48" bestFit="1" customWidth="1"/>
    <col min="10509" max="10509" width="12.28515625" style="48" bestFit="1" customWidth="1"/>
    <col min="10510" max="10510" width="13.42578125" style="48" bestFit="1" customWidth="1"/>
    <col min="10511" max="10744" width="9.140625" style="48"/>
    <col min="10745" max="10745" width="33.7109375" style="48" customWidth="1"/>
    <col min="10746" max="10746" width="16" style="48" customWidth="1"/>
    <col min="10747" max="10748" width="15" style="48" bestFit="1" customWidth="1"/>
    <col min="10749" max="10749" width="16.5703125" style="48" bestFit="1" customWidth="1"/>
    <col min="10750" max="10750" width="12.5703125" style="48" customWidth="1"/>
    <col min="10751" max="10751" width="17.5703125" style="48" bestFit="1" customWidth="1"/>
    <col min="10752" max="10753" width="18.140625" style="48" bestFit="1" customWidth="1"/>
    <col min="10754" max="10754" width="12.85546875" style="48" bestFit="1" customWidth="1"/>
    <col min="10755" max="10756" width="16.5703125" style="48" bestFit="1" customWidth="1"/>
    <col min="10757" max="10758" width="13.140625" style="48" bestFit="1" customWidth="1"/>
    <col min="10759" max="10759" width="15.5703125" style="48" bestFit="1" customWidth="1"/>
    <col min="10760" max="10760" width="13.7109375" style="48" bestFit="1" customWidth="1"/>
    <col min="10761" max="10763" width="12.28515625" style="48" bestFit="1" customWidth="1"/>
    <col min="10764" max="10764" width="17.5703125" style="48" bestFit="1" customWidth="1"/>
    <col min="10765" max="10765" width="12.28515625" style="48" bestFit="1" customWidth="1"/>
    <col min="10766" max="10766" width="13.42578125" style="48" bestFit="1" customWidth="1"/>
    <col min="10767" max="11000" width="9.140625" style="48"/>
    <col min="11001" max="11001" width="33.7109375" style="48" customWidth="1"/>
    <col min="11002" max="11002" width="16" style="48" customWidth="1"/>
    <col min="11003" max="11004" width="15" style="48" bestFit="1" customWidth="1"/>
    <col min="11005" max="11005" width="16.5703125" style="48" bestFit="1" customWidth="1"/>
    <col min="11006" max="11006" width="12.5703125" style="48" customWidth="1"/>
    <col min="11007" max="11007" width="17.5703125" style="48" bestFit="1" customWidth="1"/>
    <col min="11008" max="11009" width="18.140625" style="48" bestFit="1" customWidth="1"/>
    <col min="11010" max="11010" width="12.85546875" style="48" bestFit="1" customWidth="1"/>
    <col min="11011" max="11012" width="16.5703125" style="48" bestFit="1" customWidth="1"/>
    <col min="11013" max="11014" width="13.140625" style="48" bestFit="1" customWidth="1"/>
    <col min="11015" max="11015" width="15.5703125" style="48" bestFit="1" customWidth="1"/>
    <col min="11016" max="11016" width="13.7109375" style="48" bestFit="1" customWidth="1"/>
    <col min="11017" max="11019" width="12.28515625" style="48" bestFit="1" customWidth="1"/>
    <col min="11020" max="11020" width="17.5703125" style="48" bestFit="1" customWidth="1"/>
    <col min="11021" max="11021" width="12.28515625" style="48" bestFit="1" customWidth="1"/>
    <col min="11022" max="11022" width="13.42578125" style="48" bestFit="1" customWidth="1"/>
    <col min="11023" max="11256" width="9.140625" style="48"/>
    <col min="11257" max="11257" width="33.7109375" style="48" customWidth="1"/>
    <col min="11258" max="11258" width="16" style="48" customWidth="1"/>
    <col min="11259" max="11260" width="15" style="48" bestFit="1" customWidth="1"/>
    <col min="11261" max="11261" width="16.5703125" style="48" bestFit="1" customWidth="1"/>
    <col min="11262" max="11262" width="12.5703125" style="48" customWidth="1"/>
    <col min="11263" max="11263" width="17.5703125" style="48" bestFit="1" customWidth="1"/>
    <col min="11264" max="11265" width="18.140625" style="48" bestFit="1" customWidth="1"/>
    <col min="11266" max="11266" width="12.85546875" style="48" bestFit="1" customWidth="1"/>
    <col min="11267" max="11268" width="16.5703125" style="48" bestFit="1" customWidth="1"/>
    <col min="11269" max="11270" width="13.140625" style="48" bestFit="1" customWidth="1"/>
    <col min="11271" max="11271" width="15.5703125" style="48" bestFit="1" customWidth="1"/>
    <col min="11272" max="11272" width="13.7109375" style="48" bestFit="1" customWidth="1"/>
    <col min="11273" max="11275" width="12.28515625" style="48" bestFit="1" customWidth="1"/>
    <col min="11276" max="11276" width="17.5703125" style="48" bestFit="1" customWidth="1"/>
    <col min="11277" max="11277" width="12.28515625" style="48" bestFit="1" customWidth="1"/>
    <col min="11278" max="11278" width="13.42578125" style="48" bestFit="1" customWidth="1"/>
    <col min="11279" max="11512" width="9.140625" style="48"/>
    <col min="11513" max="11513" width="33.7109375" style="48" customWidth="1"/>
    <col min="11514" max="11514" width="16" style="48" customWidth="1"/>
    <col min="11515" max="11516" width="15" style="48" bestFit="1" customWidth="1"/>
    <col min="11517" max="11517" width="16.5703125" style="48" bestFit="1" customWidth="1"/>
    <col min="11518" max="11518" width="12.5703125" style="48" customWidth="1"/>
    <col min="11519" max="11519" width="17.5703125" style="48" bestFit="1" customWidth="1"/>
    <col min="11520" max="11521" width="18.140625" style="48" bestFit="1" customWidth="1"/>
    <col min="11522" max="11522" width="12.85546875" style="48" bestFit="1" customWidth="1"/>
    <col min="11523" max="11524" width="16.5703125" style="48" bestFit="1" customWidth="1"/>
    <col min="11525" max="11526" width="13.140625" style="48" bestFit="1" customWidth="1"/>
    <col min="11527" max="11527" width="15.5703125" style="48" bestFit="1" customWidth="1"/>
    <col min="11528" max="11528" width="13.7109375" style="48" bestFit="1" customWidth="1"/>
    <col min="11529" max="11531" width="12.28515625" style="48" bestFit="1" customWidth="1"/>
    <col min="11532" max="11532" width="17.5703125" style="48" bestFit="1" customWidth="1"/>
    <col min="11533" max="11533" width="12.28515625" style="48" bestFit="1" customWidth="1"/>
    <col min="11534" max="11534" width="13.42578125" style="48" bestFit="1" customWidth="1"/>
    <col min="11535" max="11768" width="9.140625" style="48"/>
    <col min="11769" max="11769" width="33.7109375" style="48" customWidth="1"/>
    <col min="11770" max="11770" width="16" style="48" customWidth="1"/>
    <col min="11771" max="11772" width="15" style="48" bestFit="1" customWidth="1"/>
    <col min="11773" max="11773" width="16.5703125" style="48" bestFit="1" customWidth="1"/>
    <col min="11774" max="11774" width="12.5703125" style="48" customWidth="1"/>
    <col min="11775" max="11775" width="17.5703125" style="48" bestFit="1" customWidth="1"/>
    <col min="11776" max="11777" width="18.140625" style="48" bestFit="1" customWidth="1"/>
    <col min="11778" max="11778" width="12.85546875" style="48" bestFit="1" customWidth="1"/>
    <col min="11779" max="11780" width="16.5703125" style="48" bestFit="1" customWidth="1"/>
    <col min="11781" max="11782" width="13.140625" style="48" bestFit="1" customWidth="1"/>
    <col min="11783" max="11783" width="15.5703125" style="48" bestFit="1" customWidth="1"/>
    <col min="11784" max="11784" width="13.7109375" style="48" bestFit="1" customWidth="1"/>
    <col min="11785" max="11787" width="12.28515625" style="48" bestFit="1" customWidth="1"/>
    <col min="11788" max="11788" width="17.5703125" style="48" bestFit="1" customWidth="1"/>
    <col min="11789" max="11789" width="12.28515625" style="48" bestFit="1" customWidth="1"/>
    <col min="11790" max="11790" width="13.42578125" style="48" bestFit="1" customWidth="1"/>
    <col min="11791" max="12024" width="9.140625" style="48"/>
    <col min="12025" max="12025" width="33.7109375" style="48" customWidth="1"/>
    <col min="12026" max="12026" width="16" style="48" customWidth="1"/>
    <col min="12027" max="12028" width="15" style="48" bestFit="1" customWidth="1"/>
    <col min="12029" max="12029" width="16.5703125" style="48" bestFit="1" customWidth="1"/>
    <col min="12030" max="12030" width="12.5703125" style="48" customWidth="1"/>
    <col min="12031" max="12031" width="17.5703125" style="48" bestFit="1" customWidth="1"/>
    <col min="12032" max="12033" width="18.140625" style="48" bestFit="1" customWidth="1"/>
    <col min="12034" max="12034" width="12.85546875" style="48" bestFit="1" customWidth="1"/>
    <col min="12035" max="12036" width="16.5703125" style="48" bestFit="1" customWidth="1"/>
    <col min="12037" max="12038" width="13.140625" style="48" bestFit="1" customWidth="1"/>
    <col min="12039" max="12039" width="15.5703125" style="48" bestFit="1" customWidth="1"/>
    <col min="12040" max="12040" width="13.7109375" style="48" bestFit="1" customWidth="1"/>
    <col min="12041" max="12043" width="12.28515625" style="48" bestFit="1" customWidth="1"/>
    <col min="12044" max="12044" width="17.5703125" style="48" bestFit="1" customWidth="1"/>
    <col min="12045" max="12045" width="12.28515625" style="48" bestFit="1" customWidth="1"/>
    <col min="12046" max="12046" width="13.42578125" style="48" bestFit="1" customWidth="1"/>
    <col min="12047" max="12280" width="9.140625" style="48"/>
    <col min="12281" max="12281" width="33.7109375" style="48" customWidth="1"/>
    <col min="12282" max="12282" width="16" style="48" customWidth="1"/>
    <col min="12283" max="12284" width="15" style="48" bestFit="1" customWidth="1"/>
    <col min="12285" max="12285" width="16.5703125" style="48" bestFit="1" customWidth="1"/>
    <col min="12286" max="12286" width="12.5703125" style="48" customWidth="1"/>
    <col min="12287" max="12287" width="17.5703125" style="48" bestFit="1" customWidth="1"/>
    <col min="12288" max="12289" width="18.140625" style="48" bestFit="1" customWidth="1"/>
    <col min="12290" max="12290" width="12.85546875" style="48" bestFit="1" customWidth="1"/>
    <col min="12291" max="12292" width="16.5703125" style="48" bestFit="1" customWidth="1"/>
    <col min="12293" max="12294" width="13.140625" style="48" bestFit="1" customWidth="1"/>
    <col min="12295" max="12295" width="15.5703125" style="48" bestFit="1" customWidth="1"/>
    <col min="12296" max="12296" width="13.7109375" style="48" bestFit="1" customWidth="1"/>
    <col min="12297" max="12299" width="12.28515625" style="48" bestFit="1" customWidth="1"/>
    <col min="12300" max="12300" width="17.5703125" style="48" bestFit="1" customWidth="1"/>
    <col min="12301" max="12301" width="12.28515625" style="48" bestFit="1" customWidth="1"/>
    <col min="12302" max="12302" width="13.42578125" style="48" bestFit="1" customWidth="1"/>
    <col min="12303" max="12536" width="9.140625" style="48"/>
    <col min="12537" max="12537" width="33.7109375" style="48" customWidth="1"/>
    <col min="12538" max="12538" width="16" style="48" customWidth="1"/>
    <col min="12539" max="12540" width="15" style="48" bestFit="1" customWidth="1"/>
    <col min="12541" max="12541" width="16.5703125" style="48" bestFit="1" customWidth="1"/>
    <col min="12542" max="12542" width="12.5703125" style="48" customWidth="1"/>
    <col min="12543" max="12543" width="17.5703125" style="48" bestFit="1" customWidth="1"/>
    <col min="12544" max="12545" width="18.140625" style="48" bestFit="1" customWidth="1"/>
    <col min="12546" max="12546" width="12.85546875" style="48" bestFit="1" customWidth="1"/>
    <col min="12547" max="12548" width="16.5703125" style="48" bestFit="1" customWidth="1"/>
    <col min="12549" max="12550" width="13.140625" style="48" bestFit="1" customWidth="1"/>
    <col min="12551" max="12551" width="15.5703125" style="48" bestFit="1" customWidth="1"/>
    <col min="12552" max="12552" width="13.7109375" style="48" bestFit="1" customWidth="1"/>
    <col min="12553" max="12555" width="12.28515625" style="48" bestFit="1" customWidth="1"/>
    <col min="12556" max="12556" width="17.5703125" style="48" bestFit="1" customWidth="1"/>
    <col min="12557" max="12557" width="12.28515625" style="48" bestFit="1" customWidth="1"/>
    <col min="12558" max="12558" width="13.42578125" style="48" bestFit="1" customWidth="1"/>
    <col min="12559" max="12792" width="9.140625" style="48"/>
    <col min="12793" max="12793" width="33.7109375" style="48" customWidth="1"/>
    <col min="12794" max="12794" width="16" style="48" customWidth="1"/>
    <col min="12795" max="12796" width="15" style="48" bestFit="1" customWidth="1"/>
    <col min="12797" max="12797" width="16.5703125" style="48" bestFit="1" customWidth="1"/>
    <col min="12798" max="12798" width="12.5703125" style="48" customWidth="1"/>
    <col min="12799" max="12799" width="17.5703125" style="48" bestFit="1" customWidth="1"/>
    <col min="12800" max="12801" width="18.140625" style="48" bestFit="1" customWidth="1"/>
    <col min="12802" max="12802" width="12.85546875" style="48" bestFit="1" customWidth="1"/>
    <col min="12803" max="12804" width="16.5703125" style="48" bestFit="1" customWidth="1"/>
    <col min="12805" max="12806" width="13.140625" style="48" bestFit="1" customWidth="1"/>
    <col min="12807" max="12807" width="15.5703125" style="48" bestFit="1" customWidth="1"/>
    <col min="12808" max="12808" width="13.7109375" style="48" bestFit="1" customWidth="1"/>
    <col min="12809" max="12811" width="12.28515625" style="48" bestFit="1" customWidth="1"/>
    <col min="12812" max="12812" width="17.5703125" style="48" bestFit="1" customWidth="1"/>
    <col min="12813" max="12813" width="12.28515625" style="48" bestFit="1" customWidth="1"/>
    <col min="12814" max="12814" width="13.42578125" style="48" bestFit="1" customWidth="1"/>
    <col min="12815" max="13048" width="9.140625" style="48"/>
    <col min="13049" max="13049" width="33.7109375" style="48" customWidth="1"/>
    <col min="13050" max="13050" width="16" style="48" customWidth="1"/>
    <col min="13051" max="13052" width="15" style="48" bestFit="1" customWidth="1"/>
    <col min="13053" max="13053" width="16.5703125" style="48" bestFit="1" customWidth="1"/>
    <col min="13054" max="13054" width="12.5703125" style="48" customWidth="1"/>
    <col min="13055" max="13055" width="17.5703125" style="48" bestFit="1" customWidth="1"/>
    <col min="13056" max="13057" width="18.140625" style="48" bestFit="1" customWidth="1"/>
    <col min="13058" max="13058" width="12.85546875" style="48" bestFit="1" customWidth="1"/>
    <col min="13059" max="13060" width="16.5703125" style="48" bestFit="1" customWidth="1"/>
    <col min="13061" max="13062" width="13.140625" style="48" bestFit="1" customWidth="1"/>
    <col min="13063" max="13063" width="15.5703125" style="48" bestFit="1" customWidth="1"/>
    <col min="13064" max="13064" width="13.7109375" style="48" bestFit="1" customWidth="1"/>
    <col min="13065" max="13067" width="12.28515625" style="48" bestFit="1" customWidth="1"/>
    <col min="13068" max="13068" width="17.5703125" style="48" bestFit="1" customWidth="1"/>
    <col min="13069" max="13069" width="12.28515625" style="48" bestFit="1" customWidth="1"/>
    <col min="13070" max="13070" width="13.42578125" style="48" bestFit="1" customWidth="1"/>
    <col min="13071" max="13304" width="9.140625" style="48"/>
    <col min="13305" max="13305" width="33.7109375" style="48" customWidth="1"/>
    <col min="13306" max="13306" width="16" style="48" customWidth="1"/>
    <col min="13307" max="13308" width="15" style="48" bestFit="1" customWidth="1"/>
    <col min="13309" max="13309" width="16.5703125" style="48" bestFit="1" customWidth="1"/>
    <col min="13310" max="13310" width="12.5703125" style="48" customWidth="1"/>
    <col min="13311" max="13311" width="17.5703125" style="48" bestFit="1" customWidth="1"/>
    <col min="13312" max="13313" width="18.140625" style="48" bestFit="1" customWidth="1"/>
    <col min="13314" max="13314" width="12.85546875" style="48" bestFit="1" customWidth="1"/>
    <col min="13315" max="13316" width="16.5703125" style="48" bestFit="1" customWidth="1"/>
    <col min="13317" max="13318" width="13.140625" style="48" bestFit="1" customWidth="1"/>
    <col min="13319" max="13319" width="15.5703125" style="48" bestFit="1" customWidth="1"/>
    <col min="13320" max="13320" width="13.7109375" style="48" bestFit="1" customWidth="1"/>
    <col min="13321" max="13323" width="12.28515625" style="48" bestFit="1" customWidth="1"/>
    <col min="13324" max="13324" width="17.5703125" style="48" bestFit="1" customWidth="1"/>
    <col min="13325" max="13325" width="12.28515625" style="48" bestFit="1" customWidth="1"/>
    <col min="13326" max="13326" width="13.42578125" style="48" bestFit="1" customWidth="1"/>
    <col min="13327" max="13560" width="9.140625" style="48"/>
    <col min="13561" max="13561" width="33.7109375" style="48" customWidth="1"/>
    <col min="13562" max="13562" width="16" style="48" customWidth="1"/>
    <col min="13563" max="13564" width="15" style="48" bestFit="1" customWidth="1"/>
    <col min="13565" max="13565" width="16.5703125" style="48" bestFit="1" customWidth="1"/>
    <col min="13566" max="13566" width="12.5703125" style="48" customWidth="1"/>
    <col min="13567" max="13567" width="17.5703125" style="48" bestFit="1" customWidth="1"/>
    <col min="13568" max="13569" width="18.140625" style="48" bestFit="1" customWidth="1"/>
    <col min="13570" max="13570" width="12.85546875" style="48" bestFit="1" customWidth="1"/>
    <col min="13571" max="13572" width="16.5703125" style="48" bestFit="1" customWidth="1"/>
    <col min="13573" max="13574" width="13.140625" style="48" bestFit="1" customWidth="1"/>
    <col min="13575" max="13575" width="15.5703125" style="48" bestFit="1" customWidth="1"/>
    <col min="13576" max="13576" width="13.7109375" style="48" bestFit="1" customWidth="1"/>
    <col min="13577" max="13579" width="12.28515625" style="48" bestFit="1" customWidth="1"/>
    <col min="13580" max="13580" width="17.5703125" style="48" bestFit="1" customWidth="1"/>
    <col min="13581" max="13581" width="12.28515625" style="48" bestFit="1" customWidth="1"/>
    <col min="13582" max="13582" width="13.42578125" style="48" bestFit="1" customWidth="1"/>
    <col min="13583" max="13816" width="9.140625" style="48"/>
    <col min="13817" max="13817" width="33.7109375" style="48" customWidth="1"/>
    <col min="13818" max="13818" width="16" style="48" customWidth="1"/>
    <col min="13819" max="13820" width="15" style="48" bestFit="1" customWidth="1"/>
    <col min="13821" max="13821" width="16.5703125" style="48" bestFit="1" customWidth="1"/>
    <col min="13822" max="13822" width="12.5703125" style="48" customWidth="1"/>
    <col min="13823" max="13823" width="17.5703125" style="48" bestFit="1" customWidth="1"/>
    <col min="13824" max="13825" width="18.140625" style="48" bestFit="1" customWidth="1"/>
    <col min="13826" max="13826" width="12.85546875" style="48" bestFit="1" customWidth="1"/>
    <col min="13827" max="13828" width="16.5703125" style="48" bestFit="1" customWidth="1"/>
    <col min="13829" max="13830" width="13.140625" style="48" bestFit="1" customWidth="1"/>
    <col min="13831" max="13831" width="15.5703125" style="48" bestFit="1" customWidth="1"/>
    <col min="13832" max="13832" width="13.7109375" style="48" bestFit="1" customWidth="1"/>
    <col min="13833" max="13835" width="12.28515625" style="48" bestFit="1" customWidth="1"/>
    <col min="13836" max="13836" width="17.5703125" style="48" bestFit="1" customWidth="1"/>
    <col min="13837" max="13837" width="12.28515625" style="48" bestFit="1" customWidth="1"/>
    <col min="13838" max="13838" width="13.42578125" style="48" bestFit="1" customWidth="1"/>
    <col min="13839" max="14072" width="9.140625" style="48"/>
    <col min="14073" max="14073" width="33.7109375" style="48" customWidth="1"/>
    <col min="14074" max="14074" width="16" style="48" customWidth="1"/>
    <col min="14075" max="14076" width="15" style="48" bestFit="1" customWidth="1"/>
    <col min="14077" max="14077" width="16.5703125" style="48" bestFit="1" customWidth="1"/>
    <col min="14078" max="14078" width="12.5703125" style="48" customWidth="1"/>
    <col min="14079" max="14079" width="17.5703125" style="48" bestFit="1" customWidth="1"/>
    <col min="14080" max="14081" width="18.140625" style="48" bestFit="1" customWidth="1"/>
    <col min="14082" max="14082" width="12.85546875" style="48" bestFit="1" customWidth="1"/>
    <col min="14083" max="14084" width="16.5703125" style="48" bestFit="1" customWidth="1"/>
    <col min="14085" max="14086" width="13.140625" style="48" bestFit="1" customWidth="1"/>
    <col min="14087" max="14087" width="15.5703125" style="48" bestFit="1" customWidth="1"/>
    <col min="14088" max="14088" width="13.7109375" style="48" bestFit="1" customWidth="1"/>
    <col min="14089" max="14091" width="12.28515625" style="48" bestFit="1" customWidth="1"/>
    <col min="14092" max="14092" width="17.5703125" style="48" bestFit="1" customWidth="1"/>
    <col min="14093" max="14093" width="12.28515625" style="48" bestFit="1" customWidth="1"/>
    <col min="14094" max="14094" width="13.42578125" style="48" bestFit="1" customWidth="1"/>
    <col min="14095" max="14328" width="9.140625" style="48"/>
    <col min="14329" max="14329" width="33.7109375" style="48" customWidth="1"/>
    <col min="14330" max="14330" width="16" style="48" customWidth="1"/>
    <col min="14331" max="14332" width="15" style="48" bestFit="1" customWidth="1"/>
    <col min="14333" max="14333" width="16.5703125" style="48" bestFit="1" customWidth="1"/>
    <col min="14334" max="14334" width="12.5703125" style="48" customWidth="1"/>
    <col min="14335" max="14335" width="17.5703125" style="48" bestFit="1" customWidth="1"/>
    <col min="14336" max="14337" width="18.140625" style="48" bestFit="1" customWidth="1"/>
    <col min="14338" max="14338" width="12.85546875" style="48" bestFit="1" customWidth="1"/>
    <col min="14339" max="14340" width="16.5703125" style="48" bestFit="1" customWidth="1"/>
    <col min="14341" max="14342" width="13.140625" style="48" bestFit="1" customWidth="1"/>
    <col min="14343" max="14343" width="15.5703125" style="48" bestFit="1" customWidth="1"/>
    <col min="14344" max="14344" width="13.7109375" style="48" bestFit="1" customWidth="1"/>
    <col min="14345" max="14347" width="12.28515625" style="48" bestFit="1" customWidth="1"/>
    <col min="14348" max="14348" width="17.5703125" style="48" bestFit="1" customWidth="1"/>
    <col min="14349" max="14349" width="12.28515625" style="48" bestFit="1" customWidth="1"/>
    <col min="14350" max="14350" width="13.42578125" style="48" bestFit="1" customWidth="1"/>
    <col min="14351" max="14584" width="9.140625" style="48"/>
    <col min="14585" max="14585" width="33.7109375" style="48" customWidth="1"/>
    <col min="14586" max="14586" width="16" style="48" customWidth="1"/>
    <col min="14587" max="14588" width="15" style="48" bestFit="1" customWidth="1"/>
    <col min="14589" max="14589" width="16.5703125" style="48" bestFit="1" customWidth="1"/>
    <col min="14590" max="14590" width="12.5703125" style="48" customWidth="1"/>
    <col min="14591" max="14591" width="17.5703125" style="48" bestFit="1" customWidth="1"/>
    <col min="14592" max="14593" width="18.140625" style="48" bestFit="1" customWidth="1"/>
    <col min="14594" max="14594" width="12.85546875" style="48" bestFit="1" customWidth="1"/>
    <col min="14595" max="14596" width="16.5703125" style="48" bestFit="1" customWidth="1"/>
    <col min="14597" max="14598" width="13.140625" style="48" bestFit="1" customWidth="1"/>
    <col min="14599" max="14599" width="15.5703125" style="48" bestFit="1" customWidth="1"/>
    <col min="14600" max="14600" width="13.7109375" style="48" bestFit="1" customWidth="1"/>
    <col min="14601" max="14603" width="12.28515625" style="48" bestFit="1" customWidth="1"/>
    <col min="14604" max="14604" width="17.5703125" style="48" bestFit="1" customWidth="1"/>
    <col min="14605" max="14605" width="12.28515625" style="48" bestFit="1" customWidth="1"/>
    <col min="14606" max="14606" width="13.42578125" style="48" bestFit="1" customWidth="1"/>
    <col min="14607" max="14840" width="9.140625" style="48"/>
    <col min="14841" max="14841" width="33.7109375" style="48" customWidth="1"/>
    <col min="14842" max="14842" width="16" style="48" customWidth="1"/>
    <col min="14843" max="14844" width="15" style="48" bestFit="1" customWidth="1"/>
    <col min="14845" max="14845" width="16.5703125" style="48" bestFit="1" customWidth="1"/>
    <col min="14846" max="14846" width="12.5703125" style="48" customWidth="1"/>
    <col min="14847" max="14847" width="17.5703125" style="48" bestFit="1" customWidth="1"/>
    <col min="14848" max="14849" width="18.140625" style="48" bestFit="1" customWidth="1"/>
    <col min="14850" max="14850" width="12.85546875" style="48" bestFit="1" customWidth="1"/>
    <col min="14851" max="14852" width="16.5703125" style="48" bestFit="1" customWidth="1"/>
    <col min="14853" max="14854" width="13.140625" style="48" bestFit="1" customWidth="1"/>
    <col min="14855" max="14855" width="15.5703125" style="48" bestFit="1" customWidth="1"/>
    <col min="14856" max="14856" width="13.7109375" style="48" bestFit="1" customWidth="1"/>
    <col min="14857" max="14859" width="12.28515625" style="48" bestFit="1" customWidth="1"/>
    <col min="14860" max="14860" width="17.5703125" style="48" bestFit="1" customWidth="1"/>
    <col min="14861" max="14861" width="12.28515625" style="48" bestFit="1" customWidth="1"/>
    <col min="14862" max="14862" width="13.42578125" style="48" bestFit="1" customWidth="1"/>
    <col min="14863" max="15096" width="9.140625" style="48"/>
    <col min="15097" max="15097" width="33.7109375" style="48" customWidth="1"/>
    <col min="15098" max="15098" width="16" style="48" customWidth="1"/>
    <col min="15099" max="15100" width="15" style="48" bestFit="1" customWidth="1"/>
    <col min="15101" max="15101" width="16.5703125" style="48" bestFit="1" customWidth="1"/>
    <col min="15102" max="15102" width="12.5703125" style="48" customWidth="1"/>
    <col min="15103" max="15103" width="17.5703125" style="48" bestFit="1" customWidth="1"/>
    <col min="15104" max="15105" width="18.140625" style="48" bestFit="1" customWidth="1"/>
    <col min="15106" max="15106" width="12.85546875" style="48" bestFit="1" customWidth="1"/>
    <col min="15107" max="15108" width="16.5703125" style="48" bestFit="1" customWidth="1"/>
    <col min="15109" max="15110" width="13.140625" style="48" bestFit="1" customWidth="1"/>
    <col min="15111" max="15111" width="15.5703125" style="48" bestFit="1" customWidth="1"/>
    <col min="15112" max="15112" width="13.7109375" style="48" bestFit="1" customWidth="1"/>
    <col min="15113" max="15115" width="12.28515625" style="48" bestFit="1" customWidth="1"/>
    <col min="15116" max="15116" width="17.5703125" style="48" bestFit="1" customWidth="1"/>
    <col min="15117" max="15117" width="12.28515625" style="48" bestFit="1" customWidth="1"/>
    <col min="15118" max="15118" width="13.42578125" style="48" bestFit="1" customWidth="1"/>
    <col min="15119" max="15352" width="9.140625" style="48"/>
    <col min="15353" max="15353" width="33.7109375" style="48" customWidth="1"/>
    <col min="15354" max="15354" width="16" style="48" customWidth="1"/>
    <col min="15355" max="15356" width="15" style="48" bestFit="1" customWidth="1"/>
    <col min="15357" max="15357" width="16.5703125" style="48" bestFit="1" customWidth="1"/>
    <col min="15358" max="15358" width="12.5703125" style="48" customWidth="1"/>
    <col min="15359" max="15359" width="17.5703125" style="48" bestFit="1" customWidth="1"/>
    <col min="15360" max="15361" width="18.140625" style="48" bestFit="1" customWidth="1"/>
    <col min="15362" max="15362" width="12.85546875" style="48" bestFit="1" customWidth="1"/>
    <col min="15363" max="15364" width="16.5703125" style="48" bestFit="1" customWidth="1"/>
    <col min="15365" max="15366" width="13.140625" style="48" bestFit="1" customWidth="1"/>
    <col min="15367" max="15367" width="15.5703125" style="48" bestFit="1" customWidth="1"/>
    <col min="15368" max="15368" width="13.7109375" style="48" bestFit="1" customWidth="1"/>
    <col min="15369" max="15371" width="12.28515625" style="48" bestFit="1" customWidth="1"/>
    <col min="15372" max="15372" width="17.5703125" style="48" bestFit="1" customWidth="1"/>
    <col min="15373" max="15373" width="12.28515625" style="48" bestFit="1" customWidth="1"/>
    <col min="15374" max="15374" width="13.42578125" style="48" bestFit="1" customWidth="1"/>
    <col min="15375" max="15608" width="9.140625" style="48"/>
    <col min="15609" max="15609" width="33.7109375" style="48" customWidth="1"/>
    <col min="15610" max="15610" width="16" style="48" customWidth="1"/>
    <col min="15611" max="15612" width="15" style="48" bestFit="1" customWidth="1"/>
    <col min="15613" max="15613" width="16.5703125" style="48" bestFit="1" customWidth="1"/>
    <col min="15614" max="15614" width="12.5703125" style="48" customWidth="1"/>
    <col min="15615" max="15615" width="17.5703125" style="48" bestFit="1" customWidth="1"/>
    <col min="15616" max="15617" width="18.140625" style="48" bestFit="1" customWidth="1"/>
    <col min="15618" max="15618" width="12.85546875" style="48" bestFit="1" customWidth="1"/>
    <col min="15619" max="15620" width="16.5703125" style="48" bestFit="1" customWidth="1"/>
    <col min="15621" max="15622" width="13.140625" style="48" bestFit="1" customWidth="1"/>
    <col min="15623" max="15623" width="15.5703125" style="48" bestFit="1" customWidth="1"/>
    <col min="15624" max="15624" width="13.7109375" style="48" bestFit="1" customWidth="1"/>
    <col min="15625" max="15627" width="12.28515625" style="48" bestFit="1" customWidth="1"/>
    <col min="15628" max="15628" width="17.5703125" style="48" bestFit="1" customWidth="1"/>
    <col min="15629" max="15629" width="12.28515625" style="48" bestFit="1" customWidth="1"/>
    <col min="15630" max="15630" width="13.42578125" style="48" bestFit="1" customWidth="1"/>
    <col min="15631" max="15864" width="9.140625" style="48"/>
    <col min="15865" max="15865" width="33.7109375" style="48" customWidth="1"/>
    <col min="15866" max="15866" width="16" style="48" customWidth="1"/>
    <col min="15867" max="15868" width="15" style="48" bestFit="1" customWidth="1"/>
    <col min="15869" max="15869" width="16.5703125" style="48" bestFit="1" customWidth="1"/>
    <col min="15870" max="15870" width="12.5703125" style="48" customWidth="1"/>
    <col min="15871" max="15871" width="17.5703125" style="48" bestFit="1" customWidth="1"/>
    <col min="15872" max="15873" width="18.140625" style="48" bestFit="1" customWidth="1"/>
    <col min="15874" max="15874" width="12.85546875" style="48" bestFit="1" customWidth="1"/>
    <col min="15875" max="15876" width="16.5703125" style="48" bestFit="1" customWidth="1"/>
    <col min="15877" max="15878" width="13.140625" style="48" bestFit="1" customWidth="1"/>
    <col min="15879" max="15879" width="15.5703125" style="48" bestFit="1" customWidth="1"/>
    <col min="15880" max="15880" width="13.7109375" style="48" bestFit="1" customWidth="1"/>
    <col min="15881" max="15883" width="12.28515625" style="48" bestFit="1" customWidth="1"/>
    <col min="15884" max="15884" width="17.5703125" style="48" bestFit="1" customWidth="1"/>
    <col min="15885" max="15885" width="12.28515625" style="48" bestFit="1" customWidth="1"/>
    <col min="15886" max="15886" width="13.42578125" style="48" bestFit="1" customWidth="1"/>
    <col min="15887" max="16120" width="9.140625" style="48"/>
    <col min="16121" max="16121" width="33.7109375" style="48" customWidth="1"/>
    <col min="16122" max="16122" width="16" style="48" customWidth="1"/>
    <col min="16123" max="16124" width="15" style="48" bestFit="1" customWidth="1"/>
    <col min="16125" max="16125" width="16.5703125" style="48" bestFit="1" customWidth="1"/>
    <col min="16126" max="16126" width="12.5703125" style="48" customWidth="1"/>
    <col min="16127" max="16127" width="17.5703125" style="48" bestFit="1" customWidth="1"/>
    <col min="16128" max="16129" width="18.140625" style="48" bestFit="1" customWidth="1"/>
    <col min="16130" max="16130" width="12.85546875" style="48" bestFit="1" customWidth="1"/>
    <col min="16131" max="16132" width="16.5703125" style="48" bestFit="1" customWidth="1"/>
    <col min="16133" max="16134" width="13.140625" style="48" bestFit="1" customWidth="1"/>
    <col min="16135" max="16135" width="15.5703125" style="48" bestFit="1" customWidth="1"/>
    <col min="16136" max="16136" width="13.7109375" style="48" bestFit="1" customWidth="1"/>
    <col min="16137" max="16139" width="12.28515625" style="48" bestFit="1" customWidth="1"/>
    <col min="16140" max="16140" width="17.5703125" style="48" bestFit="1" customWidth="1"/>
    <col min="16141" max="16141" width="12.28515625" style="48" bestFit="1" customWidth="1"/>
    <col min="16142" max="16142" width="13.42578125" style="48" bestFit="1" customWidth="1"/>
    <col min="16143" max="16384" width="9.140625" style="48"/>
  </cols>
  <sheetData>
    <row r="1" spans="1:40">
      <c r="A1" s="537" t="s">
        <v>28</v>
      </c>
      <c r="B1" s="537"/>
      <c r="C1" s="537"/>
      <c r="D1" s="537"/>
      <c r="E1" s="537"/>
      <c r="F1" s="537"/>
      <c r="G1" s="537"/>
      <c r="H1" s="537"/>
      <c r="I1" s="537"/>
      <c r="J1" s="537"/>
      <c r="K1" s="537"/>
      <c r="L1" s="537"/>
      <c r="M1" s="537"/>
    </row>
    <row r="2" spans="1:40" s="325" customFormat="1" ht="22.5">
      <c r="A2" s="538" t="s">
        <v>29</v>
      </c>
      <c r="B2" s="344" t="s">
        <v>30</v>
      </c>
      <c r="C2" s="538" t="s">
        <v>31</v>
      </c>
      <c r="D2" s="538"/>
      <c r="E2" s="344" t="s">
        <v>30</v>
      </c>
      <c r="F2" s="367" t="s">
        <v>32</v>
      </c>
      <c r="G2" s="540" t="s">
        <v>260</v>
      </c>
      <c r="H2" s="541"/>
      <c r="I2" s="541"/>
      <c r="J2" s="542"/>
      <c r="K2" s="543" t="s">
        <v>261</v>
      </c>
      <c r="L2" s="544"/>
      <c r="M2" s="539" t="s">
        <v>9</v>
      </c>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row>
    <row r="3" spans="1:40" s="325" customFormat="1" ht="45.75">
      <c r="A3" s="538"/>
      <c r="B3" s="345">
        <v>44104</v>
      </c>
      <c r="C3" s="344" t="s">
        <v>33</v>
      </c>
      <c r="D3" s="344" t="s">
        <v>17</v>
      </c>
      <c r="E3" s="345">
        <v>44104</v>
      </c>
      <c r="F3" s="367" t="s">
        <v>34</v>
      </c>
      <c r="G3" s="346" t="s">
        <v>71</v>
      </c>
      <c r="H3" s="347" t="s">
        <v>72</v>
      </c>
      <c r="I3" s="347" t="s">
        <v>73</v>
      </c>
      <c r="J3" s="347" t="s">
        <v>74</v>
      </c>
      <c r="K3" s="348" t="s">
        <v>262</v>
      </c>
      <c r="L3" s="348" t="s">
        <v>263</v>
      </c>
      <c r="M3" s="539"/>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row>
    <row r="4" spans="1:40" s="63" customFormat="1" ht="12.75" customHeight="1">
      <c r="A4" s="326" t="s">
        <v>138</v>
      </c>
      <c r="B4" s="60">
        <f>SUMIF('Clasificación 09.20'!D:D,'CA EF'!A4,'Clasificación 09.20'!G:G)</f>
        <v>0</v>
      </c>
      <c r="C4" s="329">
        <v>0</v>
      </c>
      <c r="D4" s="329">
        <v>0</v>
      </c>
      <c r="E4" s="328">
        <v>0</v>
      </c>
      <c r="F4" s="368"/>
      <c r="G4" s="61"/>
      <c r="H4" s="61"/>
      <c r="I4" s="61"/>
      <c r="J4" s="61"/>
      <c r="K4" s="61"/>
      <c r="L4" s="61"/>
      <c r="M4" s="61"/>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row>
    <row r="5" spans="1:40" s="68" customFormat="1" ht="11.25">
      <c r="A5" s="327" t="s">
        <v>140</v>
      </c>
      <c r="B5" s="60">
        <f>SUMIF('Clasificación 09.20'!D:D,'CA EF'!A5,'Clasificación 09.20'!G:G)</f>
        <v>0</v>
      </c>
      <c r="C5" s="329">
        <v>0</v>
      </c>
      <c r="D5" s="329">
        <v>0</v>
      </c>
      <c r="E5" s="328">
        <v>0</v>
      </c>
      <c r="F5" s="369"/>
      <c r="G5" s="65"/>
      <c r="H5" s="65"/>
      <c r="I5" s="65"/>
      <c r="J5" s="65"/>
      <c r="K5" s="65"/>
      <c r="L5" s="65"/>
      <c r="M5" s="66"/>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1:40" s="68" customFormat="1" ht="11.25">
      <c r="A6" s="162" t="s">
        <v>142</v>
      </c>
      <c r="B6" s="60">
        <f>SUMIF('Clasificación 09.20'!D:D,'CA EF'!A6,'Clasificación 09.20'!G:G)</f>
        <v>0</v>
      </c>
      <c r="C6" s="329">
        <v>0</v>
      </c>
      <c r="D6" s="329">
        <v>0</v>
      </c>
      <c r="E6" s="328">
        <v>0</v>
      </c>
      <c r="F6" s="369">
        <f>B6+C6-D6-E6</f>
        <v>0</v>
      </c>
      <c r="G6" s="64"/>
      <c r="H6" s="64"/>
      <c r="I6" s="64"/>
      <c r="J6" s="64"/>
      <c r="K6" s="64"/>
      <c r="L6" s="64"/>
      <c r="M6" s="64">
        <f t="shared" ref="M6:M38" si="0">SUM(F6:L6)</f>
        <v>0</v>
      </c>
      <c r="N6" s="70"/>
      <c r="O6" s="70"/>
      <c r="P6" s="70"/>
      <c r="Q6" s="70"/>
      <c r="R6" s="70"/>
      <c r="S6" s="70"/>
      <c r="T6" s="70"/>
      <c r="U6" s="70"/>
      <c r="V6" s="70"/>
      <c r="W6" s="70"/>
      <c r="X6" s="70"/>
      <c r="Y6" s="70"/>
      <c r="Z6" s="70"/>
      <c r="AA6" s="67"/>
      <c r="AB6" s="67"/>
      <c r="AC6" s="67"/>
      <c r="AD6" s="67"/>
      <c r="AE6" s="67"/>
      <c r="AF6" s="67"/>
      <c r="AG6" s="67"/>
      <c r="AH6" s="67"/>
      <c r="AI6" s="67"/>
      <c r="AJ6" s="67"/>
      <c r="AK6" s="67"/>
      <c r="AL6" s="67"/>
      <c r="AM6" s="67"/>
      <c r="AN6" s="67"/>
    </row>
    <row r="7" spans="1:40" s="68" customFormat="1" ht="11.25">
      <c r="A7" s="162" t="s">
        <v>144</v>
      </c>
      <c r="B7" s="60">
        <f>SUMIF('Clasificación 09.20'!D:D,'CA EF'!A7,'Clasificación 09.20'!G:G)</f>
        <v>0</v>
      </c>
      <c r="C7" s="329">
        <v>0</v>
      </c>
      <c r="D7" s="329">
        <v>0</v>
      </c>
      <c r="E7" s="328">
        <v>0</v>
      </c>
      <c r="F7" s="369">
        <f t="shared" ref="F7:F47" si="1">B7+C7-D7-E7</f>
        <v>0</v>
      </c>
      <c r="G7" s="64"/>
      <c r="H7" s="64"/>
      <c r="I7" s="64"/>
      <c r="J7" s="64"/>
      <c r="K7" s="64"/>
      <c r="L7" s="64"/>
      <c r="M7" s="64">
        <f t="shared" si="0"/>
        <v>0</v>
      </c>
      <c r="N7" s="70"/>
      <c r="O7" s="70"/>
      <c r="P7" s="70"/>
      <c r="Q7" s="70"/>
      <c r="R7" s="70"/>
      <c r="S7" s="70"/>
      <c r="T7" s="70"/>
      <c r="U7" s="70"/>
      <c r="V7" s="70"/>
      <c r="W7" s="70"/>
      <c r="X7" s="70"/>
      <c r="Y7" s="70"/>
      <c r="Z7" s="70"/>
      <c r="AA7" s="67"/>
      <c r="AB7" s="67"/>
      <c r="AC7" s="67"/>
      <c r="AD7" s="67"/>
      <c r="AE7" s="67"/>
      <c r="AF7" s="67"/>
      <c r="AG7" s="67"/>
      <c r="AH7" s="67"/>
      <c r="AI7" s="67"/>
      <c r="AJ7" s="67"/>
      <c r="AK7" s="67"/>
      <c r="AL7" s="67"/>
      <c r="AM7" s="67"/>
      <c r="AN7" s="67"/>
    </row>
    <row r="8" spans="1:40" s="68" customFormat="1" ht="11.25">
      <c r="A8" s="162" t="s">
        <v>146</v>
      </c>
      <c r="B8" s="60">
        <f>SUMIF('Clasificación 09.20'!D:D,'CA EF'!A8,'Clasificación 09.20'!G:G)</f>
        <v>518666699.37</v>
      </c>
      <c r="C8" s="329">
        <v>0</v>
      </c>
      <c r="D8" s="329">
        <v>0</v>
      </c>
      <c r="E8" s="328">
        <v>0</v>
      </c>
      <c r="F8" s="369">
        <f>+B8-E8+C8-D8</f>
        <v>518666699.37</v>
      </c>
      <c r="G8" s="64">
        <v>0</v>
      </c>
      <c r="H8" s="64"/>
      <c r="I8" s="64"/>
      <c r="J8" s="64"/>
      <c r="K8" s="64"/>
      <c r="L8" s="64"/>
      <c r="M8" s="159">
        <f t="shared" si="0"/>
        <v>518666699.37</v>
      </c>
      <c r="N8" s="70"/>
      <c r="O8" s="70"/>
      <c r="P8" s="70"/>
      <c r="Q8" s="70"/>
      <c r="R8" s="70"/>
      <c r="S8" s="70"/>
      <c r="T8" s="70"/>
      <c r="U8" s="70"/>
      <c r="V8" s="70"/>
      <c r="W8" s="70"/>
      <c r="X8" s="70"/>
      <c r="Y8" s="70"/>
      <c r="Z8" s="70"/>
      <c r="AA8" s="67"/>
      <c r="AB8" s="67"/>
      <c r="AC8" s="67"/>
      <c r="AD8" s="67"/>
      <c r="AE8" s="67"/>
      <c r="AF8" s="67"/>
      <c r="AG8" s="67"/>
      <c r="AH8" s="67"/>
      <c r="AI8" s="67"/>
      <c r="AJ8" s="67"/>
      <c r="AK8" s="67"/>
      <c r="AL8" s="67"/>
      <c r="AM8" s="67"/>
      <c r="AN8" s="67"/>
    </row>
    <row r="9" spans="1:40" s="68" customFormat="1" ht="11.25">
      <c r="A9" s="162" t="s">
        <v>148</v>
      </c>
      <c r="B9" s="60">
        <f>SUMIF('Clasificación 09.20'!D:D,'CA EF'!A9,'Clasificación 09.20'!G:G)</f>
        <v>0</v>
      </c>
      <c r="C9" s="329">
        <v>0</v>
      </c>
      <c r="D9" s="329">
        <v>0</v>
      </c>
      <c r="E9" s="328">
        <v>0</v>
      </c>
      <c r="F9" s="369">
        <f t="shared" si="1"/>
        <v>0</v>
      </c>
      <c r="G9" s="64">
        <f>-F9</f>
        <v>0</v>
      </c>
      <c r="H9" s="64"/>
      <c r="I9" s="64"/>
      <c r="J9" s="64"/>
      <c r="K9" s="64"/>
      <c r="L9" s="64"/>
      <c r="M9" s="159">
        <f t="shared" si="0"/>
        <v>0</v>
      </c>
      <c r="N9" s="70"/>
      <c r="O9" s="70"/>
      <c r="P9" s="70"/>
      <c r="Q9" s="70"/>
      <c r="R9" s="70"/>
      <c r="S9" s="70"/>
      <c r="T9" s="70"/>
      <c r="U9" s="70"/>
      <c r="V9" s="70"/>
      <c r="W9" s="70"/>
      <c r="X9" s="70"/>
      <c r="Y9" s="70"/>
      <c r="Z9" s="70"/>
      <c r="AA9" s="67"/>
      <c r="AB9" s="67"/>
      <c r="AC9" s="67"/>
      <c r="AD9" s="67"/>
      <c r="AE9" s="67"/>
      <c r="AF9" s="67"/>
      <c r="AG9" s="67"/>
      <c r="AH9" s="67"/>
      <c r="AI9" s="67"/>
      <c r="AJ9" s="67"/>
      <c r="AK9" s="67"/>
      <c r="AL9" s="67"/>
      <c r="AM9" s="67"/>
      <c r="AN9" s="67"/>
    </row>
    <row r="10" spans="1:40" s="161" customFormat="1" ht="11.25">
      <c r="A10" s="162" t="s">
        <v>150</v>
      </c>
      <c r="B10" s="60">
        <f>SUMIF('Clasificación 09.20'!D:D,'CA EF'!A10,'Clasificación 09.20'!G:G)</f>
        <v>0</v>
      </c>
      <c r="C10" s="329">
        <v>0</v>
      </c>
      <c r="D10" s="329">
        <v>0</v>
      </c>
      <c r="E10" s="328">
        <v>0</v>
      </c>
      <c r="F10" s="369">
        <f t="shared" si="1"/>
        <v>0</v>
      </c>
      <c r="G10" s="159"/>
      <c r="H10" s="159"/>
      <c r="I10" s="159"/>
      <c r="J10" s="159"/>
      <c r="K10" s="159"/>
      <c r="L10" s="159"/>
      <c r="M10" s="159">
        <f t="shared" si="0"/>
        <v>0</v>
      </c>
      <c r="N10" s="163"/>
      <c r="O10" s="163"/>
      <c r="P10" s="163"/>
      <c r="Q10" s="163"/>
      <c r="R10" s="163"/>
      <c r="S10" s="163"/>
      <c r="T10" s="163"/>
      <c r="U10" s="163"/>
      <c r="V10" s="163"/>
      <c r="W10" s="163"/>
      <c r="X10" s="163"/>
      <c r="Y10" s="163"/>
      <c r="Z10" s="163"/>
      <c r="AA10" s="160"/>
      <c r="AB10" s="160"/>
      <c r="AC10" s="160"/>
      <c r="AD10" s="160"/>
      <c r="AE10" s="160"/>
      <c r="AF10" s="160"/>
      <c r="AG10" s="160"/>
      <c r="AH10" s="160"/>
      <c r="AI10" s="160"/>
      <c r="AJ10" s="160"/>
      <c r="AK10" s="160"/>
      <c r="AL10" s="160"/>
      <c r="AM10" s="160"/>
      <c r="AN10" s="160"/>
    </row>
    <row r="11" spans="1:40" s="68" customFormat="1" ht="11.25">
      <c r="A11" s="162" t="s">
        <v>152</v>
      </c>
      <c r="B11" s="60">
        <f>SUMIF('Clasificación 09.20'!D:D,'CA EF'!A11,'Clasificación 09.20'!G:G)</f>
        <v>0</v>
      </c>
      <c r="C11" s="329">
        <v>0</v>
      </c>
      <c r="D11" s="329">
        <v>0</v>
      </c>
      <c r="E11" s="328">
        <v>0</v>
      </c>
      <c r="F11" s="369">
        <f t="shared" si="1"/>
        <v>0</v>
      </c>
      <c r="G11" s="64"/>
      <c r="H11" s="64"/>
      <c r="I11" s="64"/>
      <c r="J11" s="64"/>
      <c r="K11" s="64"/>
      <c r="L11" s="64"/>
      <c r="M11" s="159">
        <f t="shared" si="0"/>
        <v>0</v>
      </c>
      <c r="N11" s="70"/>
      <c r="O11" s="70"/>
      <c r="P11" s="70"/>
      <c r="Q11" s="70"/>
      <c r="R11" s="70"/>
      <c r="S11" s="70"/>
      <c r="T11" s="70"/>
      <c r="U11" s="70"/>
      <c r="V11" s="70"/>
      <c r="W11" s="70"/>
      <c r="X11" s="70"/>
      <c r="Y11" s="70"/>
      <c r="Z11" s="70"/>
      <c r="AA11" s="67"/>
      <c r="AB11" s="67"/>
      <c r="AC11" s="67"/>
      <c r="AD11" s="67"/>
      <c r="AE11" s="67"/>
      <c r="AF11" s="67"/>
      <c r="AG11" s="67"/>
      <c r="AH11" s="67"/>
      <c r="AI11" s="67"/>
      <c r="AJ11" s="67"/>
      <c r="AK11" s="67"/>
      <c r="AL11" s="67"/>
      <c r="AM11" s="67"/>
      <c r="AN11" s="67"/>
    </row>
    <row r="12" spans="1:40" s="68" customFormat="1" ht="11.25">
      <c r="A12" s="162" t="s">
        <v>154</v>
      </c>
      <c r="B12" s="60">
        <f>SUMIF('Clasificación 09.20'!D:D,'CA EF'!A12,'Clasificación 09.20'!G:G)</f>
        <v>2636541902.75</v>
      </c>
      <c r="C12" s="329">
        <v>0</v>
      </c>
      <c r="D12" s="329">
        <v>0</v>
      </c>
      <c r="E12" s="328">
        <v>0</v>
      </c>
      <c r="F12" s="369">
        <f t="shared" si="1"/>
        <v>2636541902.75</v>
      </c>
      <c r="G12" s="64">
        <f>-F12</f>
        <v>-2636541902.75</v>
      </c>
      <c r="H12" s="64"/>
      <c r="I12" s="64"/>
      <c r="J12" s="64"/>
      <c r="K12" s="64"/>
      <c r="L12" s="64"/>
      <c r="M12" s="159">
        <f t="shared" si="0"/>
        <v>0</v>
      </c>
      <c r="N12" s="70"/>
      <c r="O12" s="70"/>
      <c r="P12" s="70"/>
      <c r="Q12" s="70"/>
      <c r="R12" s="70"/>
      <c r="S12" s="70"/>
      <c r="T12" s="70"/>
      <c r="U12" s="70"/>
      <c r="V12" s="70"/>
      <c r="W12" s="70"/>
      <c r="X12" s="70"/>
      <c r="Y12" s="70"/>
      <c r="Z12" s="70"/>
      <c r="AA12" s="67"/>
      <c r="AB12" s="67"/>
      <c r="AC12" s="67"/>
      <c r="AD12" s="67"/>
      <c r="AE12" s="67"/>
      <c r="AF12" s="67"/>
      <c r="AG12" s="67"/>
      <c r="AH12" s="67"/>
      <c r="AI12" s="67"/>
      <c r="AJ12" s="67"/>
      <c r="AK12" s="67"/>
      <c r="AL12" s="67"/>
      <c r="AM12" s="67"/>
      <c r="AN12" s="67"/>
    </row>
    <row r="13" spans="1:40" s="68" customFormat="1" ht="11.25">
      <c r="A13" s="162" t="s">
        <v>156</v>
      </c>
      <c r="B13" s="60">
        <f>SUMIF('Clasificación 09.20'!D:D,'CA EF'!A13,'Clasificación 09.20'!G:G)</f>
        <v>7827161666.25</v>
      </c>
      <c r="C13" s="329">
        <v>0</v>
      </c>
      <c r="D13" s="329">
        <v>0</v>
      </c>
      <c r="E13" s="328">
        <v>0</v>
      </c>
      <c r="F13" s="369">
        <f t="shared" si="1"/>
        <v>7827161666.25</v>
      </c>
      <c r="G13" s="64">
        <f>-F13</f>
        <v>-7827161666.25</v>
      </c>
      <c r="H13" s="64"/>
      <c r="I13" s="64"/>
      <c r="J13" s="64"/>
      <c r="K13" s="64"/>
      <c r="L13" s="64"/>
      <c r="M13" s="159">
        <f t="shared" si="0"/>
        <v>0</v>
      </c>
      <c r="N13" s="70"/>
      <c r="O13" s="70"/>
      <c r="P13" s="70"/>
      <c r="Q13" s="70"/>
      <c r="R13" s="70"/>
      <c r="S13" s="70"/>
      <c r="T13" s="70"/>
      <c r="U13" s="70"/>
      <c r="V13" s="70"/>
      <c r="W13" s="70"/>
      <c r="X13" s="70"/>
      <c r="Y13" s="70"/>
      <c r="Z13" s="70"/>
      <c r="AA13" s="67"/>
      <c r="AB13" s="67"/>
      <c r="AC13" s="67"/>
      <c r="AD13" s="67"/>
      <c r="AE13" s="67"/>
      <c r="AF13" s="67"/>
      <c r="AG13" s="67"/>
      <c r="AH13" s="67"/>
      <c r="AI13" s="67"/>
      <c r="AJ13" s="67"/>
      <c r="AK13" s="67"/>
      <c r="AL13" s="67"/>
      <c r="AM13" s="67"/>
      <c r="AN13" s="67"/>
    </row>
    <row r="14" spans="1:40" s="68" customFormat="1" ht="11.25">
      <c r="A14" s="162" t="s">
        <v>158</v>
      </c>
      <c r="B14" s="60">
        <v>-11</v>
      </c>
      <c r="C14" s="329">
        <v>0</v>
      </c>
      <c r="D14" s="329">
        <v>0</v>
      </c>
      <c r="E14" s="328">
        <v>0</v>
      </c>
      <c r="F14" s="369">
        <f t="shared" si="1"/>
        <v>-11</v>
      </c>
      <c r="G14" s="64">
        <f>-F14</f>
        <v>11</v>
      </c>
      <c r="H14" s="64"/>
      <c r="I14" s="64"/>
      <c r="J14" s="64"/>
      <c r="K14" s="64"/>
      <c r="L14" s="64"/>
      <c r="M14" s="159">
        <f t="shared" si="0"/>
        <v>0</v>
      </c>
      <c r="N14" s="70"/>
      <c r="O14" s="70"/>
      <c r="P14" s="70"/>
      <c r="Q14" s="70"/>
      <c r="R14" s="70"/>
      <c r="S14" s="70"/>
      <c r="T14" s="70"/>
      <c r="U14" s="70"/>
      <c r="V14" s="70"/>
      <c r="W14" s="70"/>
      <c r="X14" s="70"/>
      <c r="Y14" s="70"/>
      <c r="Z14" s="70"/>
      <c r="AA14" s="67"/>
      <c r="AB14" s="67"/>
      <c r="AC14" s="67"/>
      <c r="AD14" s="67"/>
      <c r="AE14" s="67"/>
      <c r="AF14" s="67"/>
      <c r="AG14" s="67"/>
      <c r="AH14" s="67"/>
      <c r="AI14" s="67"/>
      <c r="AJ14" s="67"/>
      <c r="AK14" s="67"/>
      <c r="AL14" s="67"/>
      <c r="AM14" s="67"/>
      <c r="AN14" s="67"/>
    </row>
    <row r="15" spans="1:40" s="68" customFormat="1" ht="11.25">
      <c r="A15" s="162" t="s">
        <v>160</v>
      </c>
      <c r="B15" s="60">
        <f>SUMIF('Clasificación 09.20'!D:D,'CA EF'!A15,'Clasificación 09.20'!G:G)</f>
        <v>258858840.68000001</v>
      </c>
      <c r="C15" s="329">
        <v>0</v>
      </c>
      <c r="D15" s="329">
        <v>0</v>
      </c>
      <c r="E15" s="328">
        <v>0</v>
      </c>
      <c r="F15" s="369">
        <f t="shared" si="1"/>
        <v>258858840.68000001</v>
      </c>
      <c r="G15" s="64">
        <f>-F15</f>
        <v>-258858840.68000001</v>
      </c>
      <c r="H15" s="64"/>
      <c r="I15" s="64"/>
      <c r="J15" s="64"/>
      <c r="K15" s="64"/>
      <c r="L15" s="64"/>
      <c r="M15" s="159">
        <f t="shared" si="0"/>
        <v>0</v>
      </c>
      <c r="N15" s="70"/>
      <c r="O15" s="70"/>
      <c r="P15" s="70"/>
      <c r="Q15" s="70"/>
      <c r="R15" s="70"/>
      <c r="S15" s="70"/>
      <c r="T15" s="70"/>
      <c r="U15" s="70"/>
      <c r="V15" s="70"/>
      <c r="W15" s="70"/>
      <c r="X15" s="70"/>
      <c r="Y15" s="70"/>
      <c r="Z15" s="70"/>
      <c r="AA15" s="67"/>
      <c r="AB15" s="67"/>
      <c r="AC15" s="67"/>
      <c r="AD15" s="67"/>
      <c r="AE15" s="67"/>
      <c r="AF15" s="67"/>
      <c r="AG15" s="67"/>
      <c r="AH15" s="67"/>
      <c r="AI15" s="67"/>
      <c r="AJ15" s="67"/>
      <c r="AK15" s="67"/>
      <c r="AL15" s="67"/>
      <c r="AM15" s="67"/>
      <c r="AN15" s="67"/>
    </row>
    <row r="16" spans="1:40" s="68" customFormat="1" ht="11.25">
      <c r="A16" s="159" t="s">
        <v>162</v>
      </c>
      <c r="B16" s="60">
        <f>SUMIF('Clasificación 09.20'!D:D,'CA EF'!A16,'Clasificación 09.20'!G:G)</f>
        <v>525102452.05000001</v>
      </c>
      <c r="C16" s="329">
        <v>0</v>
      </c>
      <c r="D16" s="329">
        <v>0</v>
      </c>
      <c r="E16" s="328">
        <v>0</v>
      </c>
      <c r="F16" s="369">
        <f t="shared" si="1"/>
        <v>525102452.05000001</v>
      </c>
      <c r="G16" s="64">
        <f>-F16</f>
        <v>-525102452.05000001</v>
      </c>
      <c r="H16" s="64"/>
      <c r="I16" s="64"/>
      <c r="J16" s="64"/>
      <c r="K16" s="64"/>
      <c r="L16" s="64"/>
      <c r="M16" s="159">
        <f t="shared" si="0"/>
        <v>0</v>
      </c>
      <c r="N16" s="70"/>
      <c r="O16" s="70"/>
      <c r="P16" s="70"/>
      <c r="Q16" s="70"/>
      <c r="R16" s="70"/>
      <c r="S16" s="70"/>
      <c r="T16" s="70"/>
      <c r="U16" s="70"/>
      <c r="V16" s="70"/>
      <c r="W16" s="70"/>
      <c r="X16" s="70"/>
      <c r="Y16" s="70"/>
      <c r="Z16" s="70"/>
      <c r="AA16" s="67"/>
      <c r="AB16" s="67"/>
      <c r="AC16" s="67"/>
      <c r="AD16" s="67"/>
      <c r="AE16" s="67"/>
      <c r="AF16" s="67"/>
      <c r="AG16" s="67"/>
      <c r="AH16" s="67"/>
      <c r="AI16" s="67"/>
      <c r="AJ16" s="67"/>
      <c r="AK16" s="67"/>
      <c r="AL16" s="67"/>
      <c r="AM16" s="67"/>
      <c r="AN16" s="67"/>
    </row>
    <row r="17" spans="1:40" s="68" customFormat="1" ht="11.25">
      <c r="A17" s="162" t="s">
        <v>164</v>
      </c>
      <c r="B17" s="60">
        <f>SUMIF('Clasificación 09.20'!D:D,'CA EF'!A17,'Clasificación 09.20'!G:G)</f>
        <v>0</v>
      </c>
      <c r="C17" s="329">
        <v>0</v>
      </c>
      <c r="D17" s="329">
        <v>0</v>
      </c>
      <c r="E17" s="328">
        <v>0</v>
      </c>
      <c r="F17" s="369">
        <f t="shared" si="1"/>
        <v>0</v>
      </c>
      <c r="G17" s="64"/>
      <c r="H17" s="64"/>
      <c r="I17" s="64"/>
      <c r="J17" s="64"/>
      <c r="K17" s="64"/>
      <c r="L17" s="64"/>
      <c r="M17" s="159">
        <f t="shared" si="0"/>
        <v>0</v>
      </c>
      <c r="N17" s="70"/>
      <c r="O17" s="70"/>
      <c r="P17" s="70"/>
      <c r="Q17" s="70"/>
      <c r="R17" s="70"/>
      <c r="S17" s="70"/>
      <c r="T17" s="70"/>
      <c r="U17" s="70"/>
      <c r="V17" s="70"/>
      <c r="W17" s="70"/>
      <c r="X17" s="70"/>
      <c r="Y17" s="70"/>
      <c r="Z17" s="70"/>
      <c r="AA17" s="67"/>
      <c r="AB17" s="67"/>
      <c r="AC17" s="67"/>
      <c r="AD17" s="67"/>
      <c r="AE17" s="67"/>
      <c r="AF17" s="67"/>
      <c r="AG17" s="67"/>
      <c r="AH17" s="67"/>
      <c r="AI17" s="67"/>
      <c r="AJ17" s="67"/>
      <c r="AK17" s="67"/>
      <c r="AL17" s="67"/>
      <c r="AM17" s="67"/>
      <c r="AN17" s="67"/>
    </row>
    <row r="18" spans="1:40" s="68" customFormat="1" ht="11.25">
      <c r="A18" s="162" t="s">
        <v>166</v>
      </c>
      <c r="B18" s="60">
        <f>SUMIF('Clasificación 09.20'!D:D,'CA EF'!A18,'Clasificación 09.20'!G:G)</f>
        <v>25580546.629999999</v>
      </c>
      <c r="C18" s="329">
        <v>0</v>
      </c>
      <c r="D18" s="329">
        <v>0</v>
      </c>
      <c r="E18" s="328">
        <v>0</v>
      </c>
      <c r="F18" s="369">
        <f t="shared" si="1"/>
        <v>25580546.629999999</v>
      </c>
      <c r="G18" s="64">
        <f>-F18</f>
        <v>-25580546.629999999</v>
      </c>
      <c r="H18" s="64"/>
      <c r="I18" s="64"/>
      <c r="J18" s="64"/>
      <c r="K18" s="64"/>
      <c r="L18" s="64"/>
      <c r="M18" s="159">
        <f t="shared" si="0"/>
        <v>0</v>
      </c>
      <c r="N18" s="70"/>
      <c r="O18" s="70"/>
      <c r="P18" s="70"/>
      <c r="Q18" s="70"/>
      <c r="R18" s="70"/>
      <c r="S18" s="70"/>
      <c r="T18" s="70"/>
      <c r="U18" s="70"/>
      <c r="V18" s="70"/>
      <c r="W18" s="70"/>
      <c r="X18" s="70"/>
      <c r="Y18" s="70"/>
      <c r="Z18" s="70"/>
      <c r="AA18" s="67"/>
      <c r="AB18" s="67"/>
      <c r="AC18" s="67"/>
      <c r="AD18" s="67"/>
      <c r="AE18" s="67"/>
      <c r="AF18" s="67"/>
      <c r="AG18" s="67"/>
      <c r="AH18" s="67"/>
      <c r="AI18" s="67"/>
      <c r="AJ18" s="67"/>
      <c r="AK18" s="67"/>
      <c r="AL18" s="67"/>
      <c r="AM18" s="67"/>
      <c r="AN18" s="67"/>
    </row>
    <row r="19" spans="1:40" s="68" customFormat="1" ht="11.25">
      <c r="A19" s="162" t="s">
        <v>168</v>
      </c>
      <c r="B19" s="60">
        <f>SUMIF('Clasificación 09.20'!D:D,'CA EF'!A19,'Clasificación 09.20'!G:G)</f>
        <v>51331467.75</v>
      </c>
      <c r="C19" s="329">
        <v>0</v>
      </c>
      <c r="D19" s="329">
        <v>0</v>
      </c>
      <c r="E19" s="328">
        <v>0</v>
      </c>
      <c r="F19" s="369">
        <f t="shared" si="1"/>
        <v>51331467.75</v>
      </c>
      <c r="G19" s="159">
        <f t="shared" ref="G19:G25" si="2">-F19</f>
        <v>-51331467.75</v>
      </c>
      <c r="H19" s="64"/>
      <c r="I19" s="64"/>
      <c r="J19" s="64"/>
      <c r="K19" s="64"/>
      <c r="L19" s="64"/>
      <c r="M19" s="159">
        <f t="shared" si="0"/>
        <v>0</v>
      </c>
      <c r="N19" s="70"/>
      <c r="O19" s="70"/>
      <c r="P19" s="70"/>
      <c r="Q19" s="70"/>
      <c r="R19" s="70"/>
      <c r="S19" s="70"/>
      <c r="T19" s="70"/>
      <c r="U19" s="70"/>
      <c r="V19" s="70"/>
      <c r="W19" s="70"/>
      <c r="X19" s="70"/>
      <c r="Y19" s="70"/>
      <c r="Z19" s="70"/>
      <c r="AA19" s="67"/>
      <c r="AB19" s="67"/>
      <c r="AC19" s="67"/>
      <c r="AD19" s="67"/>
      <c r="AE19" s="67"/>
      <c r="AF19" s="67"/>
      <c r="AG19" s="67"/>
      <c r="AH19" s="67"/>
      <c r="AI19" s="67"/>
      <c r="AJ19" s="67"/>
      <c r="AK19" s="67"/>
      <c r="AL19" s="67"/>
      <c r="AM19" s="67"/>
      <c r="AN19" s="67"/>
    </row>
    <row r="20" spans="1:40" s="68" customFormat="1" ht="11.25">
      <c r="A20" s="162" t="s">
        <v>170</v>
      </c>
      <c r="B20" s="60">
        <f>SUMIF('Clasificación 09.20'!D:D,'CA EF'!A20,'Clasificación 09.20'!G:G)</f>
        <v>51331467.75</v>
      </c>
      <c r="C20" s="329">
        <v>0</v>
      </c>
      <c r="D20" s="329">
        <v>0</v>
      </c>
      <c r="E20" s="328">
        <v>0</v>
      </c>
      <c r="F20" s="369">
        <f t="shared" si="1"/>
        <v>51331467.75</v>
      </c>
      <c r="G20" s="159">
        <f t="shared" si="2"/>
        <v>-51331467.75</v>
      </c>
      <c r="H20" s="64"/>
      <c r="I20" s="64"/>
      <c r="J20" s="64"/>
      <c r="K20" s="64"/>
      <c r="L20" s="64"/>
      <c r="M20" s="159">
        <f t="shared" si="0"/>
        <v>0</v>
      </c>
      <c r="N20" s="70"/>
      <c r="O20" s="70"/>
      <c r="P20" s="70"/>
      <c r="Q20" s="70"/>
      <c r="R20" s="70"/>
      <c r="S20" s="70"/>
      <c r="T20" s="70"/>
      <c r="U20" s="70"/>
      <c r="V20" s="70"/>
      <c r="W20" s="70"/>
      <c r="X20" s="70"/>
      <c r="Y20" s="70"/>
      <c r="Z20" s="70"/>
      <c r="AA20" s="67"/>
      <c r="AB20" s="67"/>
      <c r="AC20" s="67"/>
      <c r="AD20" s="67"/>
      <c r="AE20" s="67"/>
      <c r="AF20" s="67"/>
      <c r="AG20" s="67"/>
      <c r="AH20" s="67"/>
      <c r="AI20" s="67"/>
      <c r="AJ20" s="67"/>
      <c r="AK20" s="67"/>
      <c r="AL20" s="67"/>
      <c r="AM20" s="67"/>
      <c r="AN20" s="67"/>
    </row>
    <row r="21" spans="1:40" s="68" customFormat="1" ht="11.25">
      <c r="A21" s="162" t="s">
        <v>172</v>
      </c>
      <c r="B21" s="60">
        <f>SUMIF('Clasificación 09.20'!D:D,'CA EF'!A21,'Clasificación 09.20'!G:G)</f>
        <v>51331467.75</v>
      </c>
      <c r="C21" s="329">
        <v>0</v>
      </c>
      <c r="D21" s="329">
        <v>0</v>
      </c>
      <c r="E21" s="328">
        <v>0</v>
      </c>
      <c r="F21" s="370">
        <f t="shared" si="1"/>
        <v>51331467.75</v>
      </c>
      <c r="G21" s="159">
        <f t="shared" si="2"/>
        <v>-51331467.75</v>
      </c>
      <c r="H21" s="64"/>
      <c r="I21" s="64"/>
      <c r="J21" s="64"/>
      <c r="K21" s="64"/>
      <c r="L21" s="64"/>
      <c r="M21" s="159">
        <f t="shared" si="0"/>
        <v>0</v>
      </c>
      <c r="N21" s="70"/>
      <c r="O21" s="70"/>
      <c r="P21" s="70"/>
      <c r="Q21" s="70"/>
      <c r="R21" s="70"/>
      <c r="S21" s="70"/>
      <c r="T21" s="70"/>
      <c r="U21" s="70"/>
      <c r="V21" s="70"/>
      <c r="W21" s="70"/>
      <c r="X21" s="70"/>
      <c r="Y21" s="70"/>
      <c r="Z21" s="70"/>
      <c r="AA21" s="67"/>
      <c r="AB21" s="67"/>
      <c r="AC21" s="67"/>
      <c r="AD21" s="67"/>
      <c r="AE21" s="67"/>
      <c r="AF21" s="67"/>
      <c r="AG21" s="67"/>
      <c r="AH21" s="67"/>
      <c r="AI21" s="67"/>
      <c r="AJ21" s="67"/>
      <c r="AK21" s="67"/>
      <c r="AL21" s="67"/>
      <c r="AM21" s="67"/>
      <c r="AN21" s="67"/>
    </row>
    <row r="22" spans="1:40" s="68" customFormat="1" ht="11.25">
      <c r="A22" s="162" t="s">
        <v>174</v>
      </c>
      <c r="B22" s="60">
        <f>SUMIF('Clasificación 09.20'!D:D,'CA EF'!A22,'Clasificación 09.20'!G:G)</f>
        <v>51331467.75</v>
      </c>
      <c r="C22" s="329">
        <v>0</v>
      </c>
      <c r="D22" s="329">
        <v>0</v>
      </c>
      <c r="E22" s="328">
        <v>0</v>
      </c>
      <c r="F22" s="369">
        <f t="shared" si="1"/>
        <v>51331467.75</v>
      </c>
      <c r="G22" s="159">
        <f t="shared" si="2"/>
        <v>-51331467.75</v>
      </c>
      <c r="H22" s="64"/>
      <c r="I22" s="64"/>
      <c r="J22" s="64"/>
      <c r="K22" s="64"/>
      <c r="L22" s="64"/>
      <c r="M22" s="159">
        <f t="shared" si="0"/>
        <v>0</v>
      </c>
      <c r="N22" s="70"/>
      <c r="O22" s="70"/>
      <c r="P22" s="70"/>
      <c r="Q22" s="70"/>
      <c r="R22" s="70"/>
      <c r="S22" s="70"/>
      <c r="T22" s="70"/>
      <c r="U22" s="70"/>
      <c r="V22" s="70"/>
      <c r="W22" s="70"/>
      <c r="X22" s="70"/>
      <c r="Y22" s="70"/>
      <c r="Z22" s="70"/>
      <c r="AA22" s="67"/>
      <c r="AB22" s="67"/>
      <c r="AC22" s="67"/>
      <c r="AD22" s="67"/>
      <c r="AE22" s="67"/>
      <c r="AF22" s="67"/>
      <c r="AG22" s="67"/>
      <c r="AH22" s="67"/>
      <c r="AI22" s="67"/>
      <c r="AJ22" s="67"/>
      <c r="AK22" s="67"/>
      <c r="AL22" s="67"/>
      <c r="AM22" s="67"/>
      <c r="AN22" s="67"/>
    </row>
    <row r="23" spans="1:40" s="68" customFormat="1" ht="11.25">
      <c r="A23" s="162" t="s">
        <v>176</v>
      </c>
      <c r="B23" s="60">
        <f>SUMIF('Clasificación 09.20'!D:D,'CA EF'!A23,'Clasificación 09.20'!G:G)</f>
        <v>51331467.75</v>
      </c>
      <c r="C23" s="329">
        <v>0</v>
      </c>
      <c r="D23" s="329">
        <v>0</v>
      </c>
      <c r="E23" s="328">
        <v>0</v>
      </c>
      <c r="F23" s="369">
        <f t="shared" si="1"/>
        <v>51331467.75</v>
      </c>
      <c r="G23" s="159">
        <f t="shared" si="2"/>
        <v>-51331467.75</v>
      </c>
      <c r="H23" s="64"/>
      <c r="I23" s="64"/>
      <c r="J23" s="64"/>
      <c r="K23" s="64"/>
      <c r="L23" s="64"/>
      <c r="M23" s="159">
        <f t="shared" si="0"/>
        <v>0</v>
      </c>
      <c r="N23" s="70"/>
      <c r="O23" s="70"/>
      <c r="P23" s="70"/>
      <c r="Q23" s="70"/>
      <c r="R23" s="70"/>
      <c r="S23" s="70"/>
      <c r="T23" s="70"/>
      <c r="U23" s="70"/>
      <c r="V23" s="70"/>
      <c r="W23" s="70"/>
      <c r="X23" s="70"/>
      <c r="Y23" s="70"/>
      <c r="Z23" s="70"/>
      <c r="AA23" s="67"/>
      <c r="AB23" s="67"/>
      <c r="AC23" s="67"/>
      <c r="AD23" s="67"/>
      <c r="AE23" s="67"/>
      <c r="AF23" s="67"/>
      <c r="AG23" s="67"/>
      <c r="AH23" s="67"/>
      <c r="AI23" s="67"/>
      <c r="AJ23" s="67"/>
      <c r="AK23" s="67"/>
      <c r="AL23" s="67"/>
      <c r="AM23" s="67"/>
      <c r="AN23" s="67"/>
    </row>
    <row r="24" spans="1:40" s="68" customFormat="1" ht="11.25">
      <c r="A24" s="162" t="s">
        <v>178</v>
      </c>
      <c r="B24" s="60">
        <f>SUMIF('Clasificación 09.20'!D:D,'CA EF'!A24,'Clasificación 09.20'!G:G)</f>
        <v>51331467.75</v>
      </c>
      <c r="C24" s="329">
        <v>0</v>
      </c>
      <c r="D24" s="329">
        <v>0</v>
      </c>
      <c r="E24" s="328">
        <v>0</v>
      </c>
      <c r="F24" s="369">
        <f t="shared" si="1"/>
        <v>51331467.75</v>
      </c>
      <c r="G24" s="159">
        <f t="shared" si="2"/>
        <v>-51331467.75</v>
      </c>
      <c r="H24" s="64"/>
      <c r="I24" s="64"/>
      <c r="J24" s="64"/>
      <c r="K24" s="64"/>
      <c r="L24" s="64"/>
      <c r="M24" s="159">
        <f t="shared" si="0"/>
        <v>0</v>
      </c>
      <c r="N24" s="70"/>
      <c r="O24" s="70"/>
      <c r="P24" s="70"/>
      <c r="Q24" s="70"/>
      <c r="R24" s="70"/>
      <c r="S24" s="70"/>
      <c r="T24" s="70"/>
      <c r="U24" s="70"/>
      <c r="V24" s="70"/>
      <c r="W24" s="70"/>
      <c r="X24" s="70"/>
      <c r="Y24" s="70"/>
      <c r="Z24" s="70"/>
      <c r="AA24" s="67"/>
      <c r="AB24" s="67"/>
      <c r="AC24" s="67"/>
      <c r="AD24" s="67"/>
      <c r="AE24" s="67"/>
      <c r="AF24" s="67"/>
      <c r="AG24" s="67"/>
      <c r="AH24" s="67"/>
      <c r="AI24" s="67"/>
      <c r="AJ24" s="67"/>
      <c r="AK24" s="67"/>
      <c r="AL24" s="67"/>
      <c r="AM24" s="67"/>
      <c r="AN24" s="67"/>
    </row>
    <row r="25" spans="1:40" s="68" customFormat="1" ht="11.25">
      <c r="A25" s="162" t="s">
        <v>180</v>
      </c>
      <c r="B25" s="60">
        <f>SUMIF('Clasificación 09.20'!D:D,'CA EF'!A25,'Clasificación 09.20'!G:G)</f>
        <v>507640019</v>
      </c>
      <c r="C25" s="329">
        <v>0</v>
      </c>
      <c r="D25" s="329">
        <v>0</v>
      </c>
      <c r="E25" s="328">
        <v>0</v>
      </c>
      <c r="F25" s="369">
        <f t="shared" si="1"/>
        <v>507640019</v>
      </c>
      <c r="G25" s="159">
        <f t="shared" si="2"/>
        <v>-507640019</v>
      </c>
      <c r="H25" s="64"/>
      <c r="I25" s="64"/>
      <c r="J25" s="64"/>
      <c r="K25" s="64"/>
      <c r="L25" s="64"/>
      <c r="M25" s="159">
        <f t="shared" si="0"/>
        <v>0</v>
      </c>
      <c r="N25" s="70"/>
      <c r="O25" s="70"/>
      <c r="P25" s="70"/>
      <c r="Q25" s="70"/>
      <c r="R25" s="70"/>
      <c r="S25" s="70"/>
      <c r="T25" s="70"/>
      <c r="U25" s="70"/>
      <c r="V25" s="70"/>
      <c r="W25" s="70"/>
      <c r="X25" s="70"/>
      <c r="Y25" s="70"/>
      <c r="Z25" s="70"/>
      <c r="AA25" s="67"/>
      <c r="AB25" s="67"/>
      <c r="AC25" s="67"/>
      <c r="AD25" s="67"/>
      <c r="AE25" s="67"/>
      <c r="AF25" s="67"/>
      <c r="AG25" s="67"/>
      <c r="AH25" s="67"/>
      <c r="AI25" s="67"/>
      <c r="AJ25" s="67"/>
      <c r="AK25" s="67"/>
      <c r="AL25" s="67"/>
      <c r="AM25" s="67"/>
      <c r="AN25" s="67"/>
    </row>
    <row r="26" spans="1:40" s="336" customFormat="1" ht="11.25">
      <c r="A26" s="331" t="s">
        <v>264</v>
      </c>
      <c r="B26" s="332">
        <f>SUM(B4:B25)</f>
        <v>12607540922.229998</v>
      </c>
      <c r="C26" s="333"/>
      <c r="D26" s="333"/>
      <c r="E26" s="333"/>
      <c r="F26" s="371"/>
      <c r="G26" s="332"/>
      <c r="H26" s="332"/>
      <c r="I26" s="332"/>
      <c r="J26" s="332"/>
      <c r="K26" s="332"/>
      <c r="L26" s="332"/>
      <c r="M26" s="332"/>
      <c r="N26" s="334"/>
      <c r="O26" s="334"/>
      <c r="P26" s="334"/>
      <c r="Q26" s="334"/>
      <c r="R26" s="334"/>
      <c r="S26" s="334"/>
      <c r="T26" s="334"/>
      <c r="U26" s="334"/>
      <c r="V26" s="334"/>
      <c r="W26" s="334"/>
      <c r="X26" s="334"/>
      <c r="Y26" s="334"/>
      <c r="Z26" s="334"/>
      <c r="AA26" s="335"/>
      <c r="AB26" s="335"/>
      <c r="AC26" s="335"/>
      <c r="AD26" s="335"/>
      <c r="AE26" s="335"/>
      <c r="AF26" s="335"/>
      <c r="AG26" s="335"/>
      <c r="AH26" s="335"/>
      <c r="AI26" s="335"/>
      <c r="AJ26" s="335"/>
      <c r="AK26" s="335"/>
      <c r="AL26" s="335"/>
      <c r="AM26" s="335"/>
      <c r="AN26" s="335"/>
    </row>
    <row r="27" spans="1:40" s="68" customFormat="1" ht="11.25">
      <c r="A27" s="162" t="s">
        <v>182</v>
      </c>
      <c r="B27" s="60">
        <f>SUMIF('Clasificación 09.20'!D:D,'CA EF'!A27,'Clasificación 09.20'!G:G)</f>
        <v>0</v>
      </c>
      <c r="C27" s="329">
        <v>0</v>
      </c>
      <c r="D27" s="329">
        <v>0</v>
      </c>
      <c r="E27" s="328">
        <v>0</v>
      </c>
      <c r="F27" s="369">
        <f t="shared" si="1"/>
        <v>0</v>
      </c>
      <c r="G27" s="64"/>
      <c r="H27" s="64"/>
      <c r="I27" s="64"/>
      <c r="J27" s="64"/>
      <c r="K27" s="64"/>
      <c r="L27" s="64"/>
      <c r="M27" s="159">
        <f t="shared" si="0"/>
        <v>0</v>
      </c>
      <c r="N27" s="70"/>
      <c r="O27" s="70"/>
      <c r="P27" s="70"/>
      <c r="Q27" s="70"/>
      <c r="R27" s="70"/>
      <c r="S27" s="70"/>
      <c r="T27" s="70"/>
      <c r="U27" s="70"/>
      <c r="V27" s="70"/>
      <c r="W27" s="70"/>
      <c r="X27" s="70"/>
      <c r="Y27" s="70"/>
      <c r="Z27" s="70"/>
      <c r="AA27" s="67"/>
      <c r="AB27" s="67"/>
      <c r="AC27" s="67"/>
      <c r="AD27" s="67"/>
      <c r="AE27" s="67"/>
      <c r="AF27" s="67"/>
      <c r="AG27" s="67"/>
      <c r="AH27" s="67"/>
      <c r="AI27" s="67"/>
      <c r="AJ27" s="67"/>
      <c r="AK27" s="67"/>
      <c r="AL27" s="67"/>
      <c r="AM27" s="67"/>
      <c r="AN27" s="67"/>
    </row>
    <row r="28" spans="1:40" s="68" customFormat="1" ht="11.25">
      <c r="A28" s="162" t="s">
        <v>184</v>
      </c>
      <c r="B28" s="60">
        <f>SUMIF('Clasificación 09.20'!D:D,'CA EF'!A28,'Clasificación 09.20'!G:G)</f>
        <v>0</v>
      </c>
      <c r="C28" s="329">
        <v>0</v>
      </c>
      <c r="D28" s="329">
        <v>0</v>
      </c>
      <c r="E28" s="328">
        <v>0</v>
      </c>
      <c r="F28" s="369">
        <f t="shared" si="1"/>
        <v>0</v>
      </c>
      <c r="G28" s="64"/>
      <c r="H28" s="64"/>
      <c r="I28" s="64"/>
      <c r="J28" s="64"/>
      <c r="K28" s="64"/>
      <c r="L28" s="64"/>
      <c r="M28" s="159">
        <f t="shared" si="0"/>
        <v>0</v>
      </c>
      <c r="N28" s="70"/>
      <c r="O28" s="70"/>
      <c r="P28" s="70"/>
      <c r="Q28" s="70"/>
      <c r="R28" s="70"/>
      <c r="S28" s="70"/>
      <c r="T28" s="70"/>
      <c r="U28" s="70"/>
      <c r="V28" s="70"/>
      <c r="W28" s="70"/>
      <c r="X28" s="70"/>
      <c r="Y28" s="70"/>
      <c r="Z28" s="70"/>
      <c r="AA28" s="67"/>
      <c r="AB28" s="67"/>
      <c r="AC28" s="67"/>
      <c r="AD28" s="67"/>
      <c r="AE28" s="67"/>
      <c r="AF28" s="67"/>
      <c r="AG28" s="67"/>
      <c r="AH28" s="67"/>
      <c r="AI28" s="67"/>
      <c r="AJ28" s="67"/>
      <c r="AK28" s="67"/>
      <c r="AL28" s="67"/>
      <c r="AM28" s="67"/>
      <c r="AN28" s="67"/>
    </row>
    <row r="29" spans="1:40" s="68" customFormat="1" ht="11.25">
      <c r="A29" s="162" t="s">
        <v>186</v>
      </c>
      <c r="B29" s="60">
        <f>SUMIF('Clasificación 09.20'!D:D,'CA EF'!A29,'Clasificación 09.20'!G:G)</f>
        <v>0</v>
      </c>
      <c r="C29" s="329">
        <v>0</v>
      </c>
      <c r="D29" s="329">
        <v>0</v>
      </c>
      <c r="E29" s="328">
        <v>0</v>
      </c>
      <c r="F29" s="369">
        <f t="shared" si="1"/>
        <v>0</v>
      </c>
      <c r="G29" s="64"/>
      <c r="H29" s="64"/>
      <c r="I29" s="64"/>
      <c r="J29" s="64"/>
      <c r="K29" s="64"/>
      <c r="L29" s="64"/>
      <c r="M29" s="159">
        <f t="shared" si="0"/>
        <v>0</v>
      </c>
      <c r="N29" s="70"/>
      <c r="O29" s="70"/>
      <c r="P29" s="70"/>
      <c r="Q29" s="70"/>
      <c r="R29" s="70"/>
      <c r="S29" s="70"/>
      <c r="T29" s="70"/>
      <c r="U29" s="70"/>
      <c r="V29" s="70"/>
      <c r="W29" s="70"/>
      <c r="X29" s="70"/>
      <c r="Y29" s="70"/>
      <c r="Z29" s="70"/>
      <c r="AA29" s="67"/>
      <c r="AB29" s="67"/>
      <c r="AC29" s="67"/>
      <c r="AD29" s="67"/>
      <c r="AE29" s="67"/>
      <c r="AF29" s="67"/>
      <c r="AG29" s="67"/>
      <c r="AH29" s="67"/>
      <c r="AI29" s="67"/>
      <c r="AJ29" s="67"/>
      <c r="AK29" s="67"/>
      <c r="AL29" s="67"/>
      <c r="AM29" s="67"/>
      <c r="AN29" s="67"/>
    </row>
    <row r="30" spans="1:40" s="68" customFormat="1" ht="11.25">
      <c r="A30" s="162" t="s">
        <v>188</v>
      </c>
      <c r="B30" s="60">
        <f>SUMIF('Clasificación 09.20'!D:D,'CA EF'!A30,'Clasificación 09.20'!G:G)</f>
        <v>5.68</v>
      </c>
      <c r="C30" s="329">
        <v>0</v>
      </c>
      <c r="D30" s="329">
        <v>0</v>
      </c>
      <c r="E30" s="328">
        <v>0</v>
      </c>
      <c r="F30" s="369">
        <f t="shared" si="1"/>
        <v>5.68</v>
      </c>
      <c r="G30" s="64">
        <f>-F30</f>
        <v>-5.68</v>
      </c>
      <c r="H30" s="64"/>
      <c r="I30" s="64"/>
      <c r="J30" s="64"/>
      <c r="K30" s="64"/>
      <c r="L30" s="64"/>
      <c r="M30" s="159">
        <f t="shared" si="0"/>
        <v>0</v>
      </c>
      <c r="N30" s="70"/>
      <c r="O30" s="70"/>
      <c r="P30" s="70"/>
      <c r="Q30" s="70"/>
      <c r="R30" s="70"/>
      <c r="S30" s="70"/>
      <c r="T30" s="70"/>
      <c r="U30" s="70"/>
      <c r="V30" s="70"/>
      <c r="W30" s="70"/>
      <c r="X30" s="70"/>
      <c r="Y30" s="70"/>
      <c r="Z30" s="70"/>
      <c r="AA30" s="67"/>
      <c r="AB30" s="67"/>
      <c r="AC30" s="67"/>
      <c r="AD30" s="67"/>
      <c r="AE30" s="67"/>
      <c r="AF30" s="67"/>
      <c r="AG30" s="67"/>
      <c r="AH30" s="67"/>
      <c r="AI30" s="67"/>
      <c r="AJ30" s="67"/>
      <c r="AK30" s="67"/>
      <c r="AL30" s="67"/>
      <c r="AM30" s="67"/>
      <c r="AN30" s="67"/>
    </row>
    <row r="31" spans="1:40" s="68" customFormat="1" ht="12" customHeight="1">
      <c r="A31" s="327" t="s">
        <v>190</v>
      </c>
      <c r="B31" s="60">
        <f>SUMIF('Clasificación 09.20'!D:D,'CA EF'!A31,'Clasificación 09.20'!G:G)</f>
        <v>0</v>
      </c>
      <c r="C31" s="329">
        <v>0</v>
      </c>
      <c r="D31" s="329">
        <v>0</v>
      </c>
      <c r="E31" s="328">
        <v>0</v>
      </c>
      <c r="F31" s="370">
        <f t="shared" si="1"/>
        <v>0</v>
      </c>
      <c r="G31" s="64"/>
      <c r="H31" s="64"/>
      <c r="I31" s="64"/>
      <c r="J31" s="64"/>
      <c r="K31" s="64"/>
      <c r="L31" s="64"/>
      <c r="M31" s="159">
        <f t="shared" si="0"/>
        <v>0</v>
      </c>
      <c r="N31" s="70"/>
      <c r="O31" s="70"/>
      <c r="P31" s="70"/>
      <c r="Q31" s="70"/>
      <c r="R31" s="70"/>
      <c r="S31" s="70"/>
      <c r="T31" s="70"/>
      <c r="U31" s="70"/>
      <c r="V31" s="70"/>
      <c r="W31" s="70"/>
      <c r="X31" s="70"/>
      <c r="Y31" s="70"/>
      <c r="Z31" s="70"/>
      <c r="AA31" s="67"/>
      <c r="AB31" s="67"/>
      <c r="AC31" s="67"/>
      <c r="AD31" s="67"/>
      <c r="AE31" s="67"/>
      <c r="AF31" s="67"/>
      <c r="AG31" s="67"/>
      <c r="AH31" s="67"/>
      <c r="AI31" s="67"/>
      <c r="AJ31" s="67"/>
      <c r="AK31" s="67"/>
      <c r="AL31" s="67"/>
      <c r="AM31" s="67"/>
      <c r="AN31" s="67"/>
    </row>
    <row r="32" spans="1:40" s="68" customFormat="1" ht="11.25">
      <c r="A32" s="162" t="s">
        <v>192</v>
      </c>
      <c r="B32" s="60">
        <f>SUMIF('Clasificación 09.20'!D:D,'CA EF'!A32,'Clasificación 09.20'!G:G)</f>
        <v>8858386.2599999998</v>
      </c>
      <c r="C32" s="329">
        <v>0</v>
      </c>
      <c r="D32" s="329">
        <v>0</v>
      </c>
      <c r="E32" s="328">
        <v>0</v>
      </c>
      <c r="F32" s="369">
        <f>+E32-B32+C32-D32</f>
        <v>-8858386.2599999998</v>
      </c>
      <c r="G32" s="64"/>
      <c r="H32" s="64"/>
      <c r="I32" s="64">
        <f>-F32</f>
        <v>8858386.2599999998</v>
      </c>
      <c r="J32" s="64"/>
      <c r="K32" s="64"/>
      <c r="L32" s="64"/>
      <c r="M32" s="159">
        <f t="shared" si="0"/>
        <v>0</v>
      </c>
      <c r="N32" s="70"/>
      <c r="O32" s="70"/>
      <c r="P32" s="70"/>
      <c r="Q32" s="70"/>
      <c r="R32" s="70"/>
      <c r="S32" s="70"/>
      <c r="T32" s="70"/>
      <c r="U32" s="70"/>
      <c r="V32" s="70"/>
      <c r="W32" s="70"/>
      <c r="X32" s="70"/>
      <c r="Y32" s="70"/>
      <c r="Z32" s="70"/>
      <c r="AA32" s="67"/>
      <c r="AB32" s="67"/>
      <c r="AC32" s="67"/>
      <c r="AD32" s="67"/>
      <c r="AE32" s="67"/>
      <c r="AF32" s="67"/>
      <c r="AG32" s="67"/>
      <c r="AH32" s="67"/>
      <c r="AI32" s="67"/>
      <c r="AJ32" s="67"/>
      <c r="AK32" s="67"/>
      <c r="AL32" s="67"/>
      <c r="AM32" s="67"/>
      <c r="AN32" s="67"/>
    </row>
    <row r="33" spans="1:40" s="68" customFormat="1" ht="11.25">
      <c r="A33" s="162" t="s">
        <v>194</v>
      </c>
      <c r="B33" s="60">
        <f>SUMIF('Clasificación 09.20'!D:D,'CA EF'!A33,'Clasificación 09.20'!G:G)</f>
        <v>885838.65</v>
      </c>
      <c r="C33" s="329">
        <v>0</v>
      </c>
      <c r="D33" s="329">
        <v>0</v>
      </c>
      <c r="E33" s="328">
        <v>0</v>
      </c>
      <c r="F33" s="369">
        <f t="shared" ref="F33:F37" si="3">+E33-B33+C33-D33</f>
        <v>-885838.65</v>
      </c>
      <c r="G33" s="64"/>
      <c r="H33" s="64"/>
      <c r="I33" s="64">
        <f>-F33</f>
        <v>885838.65</v>
      </c>
      <c r="J33" s="64"/>
      <c r="K33" s="64"/>
      <c r="L33" s="64"/>
      <c r="M33" s="159">
        <f t="shared" si="0"/>
        <v>0</v>
      </c>
      <c r="N33" s="70"/>
      <c r="O33" s="70"/>
      <c r="P33" s="70"/>
      <c r="Q33" s="70"/>
      <c r="R33" s="70"/>
      <c r="S33" s="70"/>
      <c r="T33" s="70"/>
      <c r="U33" s="70"/>
      <c r="V33" s="70"/>
      <c r="W33" s="70"/>
      <c r="X33" s="70"/>
      <c r="Y33" s="70"/>
      <c r="Z33" s="70"/>
      <c r="AA33" s="67"/>
      <c r="AB33" s="67"/>
      <c r="AC33" s="67"/>
      <c r="AD33" s="67"/>
      <c r="AE33" s="67"/>
      <c r="AF33" s="67"/>
      <c r="AG33" s="67"/>
      <c r="AH33" s="67"/>
      <c r="AI33" s="67"/>
      <c r="AJ33" s="67"/>
      <c r="AK33" s="67"/>
      <c r="AL33" s="67"/>
      <c r="AM33" s="67"/>
      <c r="AN33" s="67"/>
    </row>
    <row r="34" spans="1:40" s="68" customFormat="1" ht="11.25">
      <c r="A34" s="162" t="s">
        <v>196</v>
      </c>
      <c r="B34" s="60">
        <f>SUMIF('Clasificación 09.20'!D:D,'CA EF'!A34,'Clasificación 09.20'!G:G)</f>
        <v>0</v>
      </c>
      <c r="C34" s="329">
        <v>0</v>
      </c>
      <c r="D34" s="329">
        <v>0</v>
      </c>
      <c r="E34" s="328">
        <v>0</v>
      </c>
      <c r="F34" s="369">
        <f t="shared" si="3"/>
        <v>0</v>
      </c>
      <c r="G34" s="64"/>
      <c r="H34" s="64"/>
      <c r="I34" s="64"/>
      <c r="J34" s="64"/>
      <c r="K34" s="64"/>
      <c r="L34" s="64"/>
      <c r="M34" s="159">
        <f t="shared" si="0"/>
        <v>0</v>
      </c>
      <c r="N34" s="70"/>
      <c r="O34" s="70"/>
      <c r="P34" s="70"/>
      <c r="Q34" s="70"/>
      <c r="R34" s="70"/>
      <c r="S34" s="70"/>
      <c r="T34" s="70"/>
      <c r="U34" s="70"/>
      <c r="V34" s="70"/>
      <c r="W34" s="70"/>
      <c r="X34" s="70"/>
      <c r="Y34" s="70"/>
      <c r="Z34" s="70"/>
      <c r="AA34" s="67"/>
      <c r="AB34" s="67"/>
      <c r="AC34" s="67"/>
      <c r="AD34" s="67"/>
      <c r="AE34" s="67"/>
      <c r="AF34" s="67"/>
      <c r="AG34" s="67"/>
      <c r="AH34" s="67"/>
      <c r="AI34" s="67"/>
      <c r="AJ34" s="67"/>
      <c r="AK34" s="67"/>
      <c r="AL34" s="67"/>
      <c r="AM34" s="67"/>
      <c r="AN34" s="67"/>
    </row>
    <row r="35" spans="1:40" s="68" customFormat="1" ht="11.25">
      <c r="A35" s="162" t="s">
        <v>198</v>
      </c>
      <c r="B35" s="60">
        <f>SUMIF('Clasificación 09.20'!D:D,'CA EF'!A35,'Clasificación 09.20'!G:G)</f>
        <v>0</v>
      </c>
      <c r="C35" s="329">
        <v>0</v>
      </c>
      <c r="D35" s="329">
        <v>0</v>
      </c>
      <c r="E35" s="328">
        <v>0</v>
      </c>
      <c r="F35" s="369">
        <f t="shared" si="3"/>
        <v>0</v>
      </c>
      <c r="G35" s="64"/>
      <c r="H35" s="77"/>
      <c r="I35" s="64"/>
      <c r="J35" s="64"/>
      <c r="K35" s="64"/>
      <c r="L35" s="64"/>
      <c r="M35" s="159">
        <f t="shared" si="0"/>
        <v>0</v>
      </c>
      <c r="N35" s="70"/>
      <c r="O35" s="70"/>
      <c r="P35" s="70"/>
      <c r="Q35" s="70"/>
      <c r="R35" s="70"/>
      <c r="S35" s="70"/>
      <c r="T35" s="70"/>
      <c r="U35" s="70"/>
      <c r="V35" s="70"/>
      <c r="W35" s="70"/>
      <c r="X35" s="70"/>
      <c r="Y35" s="70"/>
      <c r="Z35" s="70"/>
      <c r="AA35" s="67"/>
      <c r="AB35" s="67"/>
      <c r="AC35" s="67"/>
      <c r="AD35" s="67"/>
      <c r="AE35" s="67"/>
      <c r="AF35" s="67"/>
      <c r="AG35" s="67"/>
      <c r="AH35" s="67"/>
      <c r="AI35" s="67"/>
      <c r="AJ35" s="67"/>
      <c r="AK35" s="67"/>
      <c r="AL35" s="67"/>
      <c r="AM35" s="67"/>
      <c r="AN35" s="67"/>
    </row>
    <row r="36" spans="1:40" s="68" customFormat="1" ht="11.25">
      <c r="A36" s="162" t="s">
        <v>200</v>
      </c>
      <c r="B36" s="60">
        <f>SUMIF('Clasificación 09.20'!D:D,'CA EF'!A36,'Clasificación 09.20'!G:G)</f>
        <v>12580965334.32</v>
      </c>
      <c r="C36" s="329">
        <v>0</v>
      </c>
      <c r="D36" s="329">
        <v>0</v>
      </c>
      <c r="E36" s="328">
        <v>0</v>
      </c>
      <c r="F36" s="369">
        <f t="shared" si="3"/>
        <v>-12580965334.32</v>
      </c>
      <c r="G36" s="64"/>
      <c r="H36" s="64"/>
      <c r="I36" s="64"/>
      <c r="J36" s="64"/>
      <c r="K36" s="64"/>
      <c r="L36" s="77">
        <f>-F36</f>
        <v>12580965334.32</v>
      </c>
      <c r="M36" s="159">
        <f t="shared" si="0"/>
        <v>0</v>
      </c>
      <c r="N36" s="70"/>
      <c r="O36" s="70"/>
      <c r="P36" s="70"/>
      <c r="Q36" s="70"/>
      <c r="R36" s="70"/>
      <c r="S36" s="70"/>
      <c r="T36" s="70"/>
      <c r="U36" s="70"/>
      <c r="V36" s="70"/>
      <c r="W36" s="70"/>
      <c r="X36" s="70"/>
      <c r="Y36" s="70"/>
      <c r="Z36" s="70"/>
      <c r="AA36" s="67"/>
      <c r="AB36" s="67"/>
      <c r="AC36" s="67"/>
      <c r="AD36" s="67"/>
      <c r="AE36" s="67"/>
      <c r="AF36" s="67"/>
      <c r="AG36" s="67"/>
      <c r="AH36" s="67"/>
      <c r="AI36" s="67"/>
      <c r="AJ36" s="67"/>
      <c r="AK36" s="67"/>
      <c r="AL36" s="67"/>
      <c r="AM36" s="67"/>
      <c r="AN36" s="67"/>
    </row>
    <row r="37" spans="1:40" s="68" customFormat="1" ht="11.25">
      <c r="A37" s="162" t="s">
        <v>202</v>
      </c>
      <c r="B37" s="60">
        <f>SUMIF('Clasificación 09.20'!D:D,'CA EF'!A37,'Clasificación 09.20'!G:G)</f>
        <v>-2000000.88</v>
      </c>
      <c r="C37" s="329">
        <v>0</v>
      </c>
      <c r="D37" s="329">
        <v>0</v>
      </c>
      <c r="E37" s="328">
        <v>0</v>
      </c>
      <c r="F37" s="369">
        <f t="shared" si="3"/>
        <v>2000000.88</v>
      </c>
      <c r="G37" s="64"/>
      <c r="H37" s="64"/>
      <c r="I37" s="64"/>
      <c r="J37" s="64"/>
      <c r="K37" s="64">
        <f>-F37</f>
        <v>-2000000.88</v>
      </c>
      <c r="L37" s="64"/>
      <c r="M37" s="159">
        <f t="shared" si="0"/>
        <v>0</v>
      </c>
      <c r="N37" s="70"/>
      <c r="O37" s="70"/>
      <c r="P37" s="70"/>
      <c r="Q37" s="70"/>
      <c r="R37" s="70"/>
      <c r="S37" s="70"/>
      <c r="T37" s="70"/>
      <c r="U37" s="70"/>
      <c r="V37" s="70"/>
      <c r="W37" s="70"/>
      <c r="X37" s="70"/>
      <c r="Y37" s="70"/>
      <c r="Z37" s="70"/>
      <c r="AA37" s="67"/>
      <c r="AB37" s="67"/>
      <c r="AC37" s="67"/>
      <c r="AD37" s="67"/>
      <c r="AE37" s="67"/>
      <c r="AF37" s="67"/>
      <c r="AG37" s="67"/>
      <c r="AH37" s="67"/>
      <c r="AI37" s="67"/>
      <c r="AJ37" s="67"/>
      <c r="AK37" s="67"/>
      <c r="AL37" s="67"/>
      <c r="AM37" s="67"/>
      <c r="AN37" s="67"/>
    </row>
    <row r="38" spans="1:40" s="68" customFormat="1" ht="11.25">
      <c r="A38" s="162" t="s">
        <v>204</v>
      </c>
      <c r="B38" s="60">
        <f>SUMIF('Clasificación 09.20'!D:D,'CA EF'!A38,'Clasificación 09.20'!G:G)</f>
        <v>18831369.199999999</v>
      </c>
      <c r="C38" s="329">
        <v>18831369</v>
      </c>
      <c r="D38" s="329">
        <v>0</v>
      </c>
      <c r="E38" s="328">
        <v>0</v>
      </c>
      <c r="F38" s="369">
        <f>+E38-B38+C38-D38</f>
        <v>-0.19999999925494194</v>
      </c>
      <c r="G38" s="64">
        <f>-F38</f>
        <v>0.19999999925494194</v>
      </c>
      <c r="H38" s="64"/>
      <c r="I38" s="64"/>
      <c r="J38" s="64"/>
      <c r="K38" s="64"/>
      <c r="L38" s="64"/>
      <c r="M38" s="159">
        <f t="shared" si="0"/>
        <v>0</v>
      </c>
      <c r="N38" s="70"/>
      <c r="O38" s="70"/>
      <c r="P38" s="70"/>
      <c r="Q38" s="70"/>
      <c r="R38" s="70"/>
      <c r="S38" s="70"/>
      <c r="T38" s="70"/>
      <c r="U38" s="70"/>
      <c r="V38" s="70"/>
      <c r="W38" s="70"/>
      <c r="X38" s="70"/>
      <c r="Y38" s="70"/>
      <c r="Z38" s="70"/>
      <c r="AA38" s="67"/>
      <c r="AB38" s="67"/>
      <c r="AC38" s="67"/>
      <c r="AD38" s="67"/>
      <c r="AE38" s="67"/>
      <c r="AF38" s="67"/>
      <c r="AG38" s="67"/>
      <c r="AH38" s="67"/>
      <c r="AI38" s="67"/>
      <c r="AJ38" s="67"/>
      <c r="AK38" s="67"/>
      <c r="AL38" s="67"/>
      <c r="AM38" s="67"/>
      <c r="AN38" s="67"/>
    </row>
    <row r="39" spans="1:40" s="336" customFormat="1" ht="11.25">
      <c r="A39" s="331" t="s">
        <v>265</v>
      </c>
      <c r="B39" s="332">
        <f>SUM(B27:B38)</f>
        <v>12607540933.230001</v>
      </c>
      <c r="C39" s="333"/>
      <c r="D39" s="333"/>
      <c r="E39" s="333"/>
      <c r="F39" s="371"/>
      <c r="G39" s="332"/>
      <c r="H39" s="332"/>
      <c r="I39" s="332"/>
      <c r="J39" s="332"/>
      <c r="K39" s="332"/>
      <c r="L39" s="332"/>
      <c r="M39" s="332"/>
      <c r="N39" s="334"/>
      <c r="O39" s="334"/>
      <c r="P39" s="334"/>
      <c r="Q39" s="334"/>
      <c r="R39" s="334"/>
      <c r="S39" s="334"/>
      <c r="T39" s="334"/>
      <c r="U39" s="334"/>
      <c r="V39" s="334"/>
      <c r="W39" s="334"/>
      <c r="X39" s="334"/>
      <c r="Y39" s="334"/>
      <c r="Z39" s="334"/>
      <c r="AA39" s="335"/>
      <c r="AB39" s="335"/>
      <c r="AC39" s="335"/>
      <c r="AD39" s="335"/>
      <c r="AE39" s="335"/>
      <c r="AF39" s="335"/>
      <c r="AG39" s="335"/>
      <c r="AH39" s="335"/>
      <c r="AI39" s="335"/>
      <c r="AJ39" s="335"/>
      <c r="AK39" s="335"/>
      <c r="AL39" s="335"/>
      <c r="AM39" s="335"/>
      <c r="AN39" s="335"/>
    </row>
    <row r="40" spans="1:40" s="343" customFormat="1" ht="11.25">
      <c r="A40" s="337" t="s">
        <v>266</v>
      </c>
      <c r="B40" s="338">
        <f>+B26-B39</f>
        <v>-11.000003814697266</v>
      </c>
      <c r="C40" s="339"/>
      <c r="D40" s="339"/>
      <c r="E40" s="339"/>
      <c r="F40" s="372"/>
      <c r="G40" s="340"/>
      <c r="H40" s="340"/>
      <c r="I40" s="340"/>
      <c r="J40" s="340"/>
      <c r="K40" s="340"/>
      <c r="L40" s="340"/>
      <c r="M40" s="340"/>
      <c r="N40" s="341"/>
      <c r="O40" s="341"/>
      <c r="P40" s="341"/>
      <c r="Q40" s="341"/>
      <c r="R40" s="341"/>
      <c r="S40" s="341"/>
      <c r="T40" s="341"/>
      <c r="U40" s="341"/>
      <c r="V40" s="341"/>
      <c r="W40" s="341"/>
      <c r="X40" s="341"/>
      <c r="Y40" s="341"/>
      <c r="Z40" s="341"/>
      <c r="AA40" s="342"/>
      <c r="AB40" s="342"/>
      <c r="AC40" s="342"/>
      <c r="AD40" s="342"/>
      <c r="AE40" s="342"/>
      <c r="AF40" s="342"/>
      <c r="AG40" s="342"/>
      <c r="AH40" s="342"/>
      <c r="AI40" s="342"/>
      <c r="AJ40" s="342"/>
      <c r="AK40" s="342"/>
      <c r="AL40" s="342"/>
      <c r="AM40" s="342"/>
      <c r="AN40" s="342"/>
    </row>
    <row r="41" spans="1:40" s="68" customFormat="1" ht="11.25">
      <c r="A41" s="162" t="s">
        <v>206</v>
      </c>
      <c r="B41" s="60">
        <f>SUMIF('Clasificación 09.20'!D:D,'CA EF'!A41,'Clasificación 09.20'!G:G)</f>
        <v>0</v>
      </c>
      <c r="C41" s="329">
        <v>0</v>
      </c>
      <c r="D41" s="329">
        <v>0</v>
      </c>
      <c r="E41" s="328">
        <v>0</v>
      </c>
      <c r="F41" s="369">
        <f t="shared" si="1"/>
        <v>0</v>
      </c>
      <c r="G41" s="64"/>
      <c r="H41" s="64"/>
      <c r="I41" s="64"/>
      <c r="J41" s="64"/>
      <c r="K41" s="64"/>
      <c r="L41" s="64"/>
      <c r="M41" s="159">
        <f t="shared" ref="M41:M60" si="4">SUM(F41:L41)</f>
        <v>0</v>
      </c>
      <c r="N41" s="70"/>
      <c r="O41" s="70"/>
      <c r="P41" s="70"/>
      <c r="Q41" s="70"/>
      <c r="R41" s="70"/>
      <c r="S41" s="70"/>
      <c r="T41" s="70"/>
      <c r="U41" s="70"/>
      <c r="V41" s="70"/>
      <c r="W41" s="70"/>
      <c r="X41" s="70"/>
      <c r="Y41" s="70"/>
      <c r="Z41" s="70"/>
      <c r="AA41" s="67"/>
      <c r="AB41" s="67"/>
      <c r="AC41" s="67"/>
      <c r="AD41" s="67"/>
      <c r="AE41" s="67"/>
      <c r="AF41" s="67"/>
      <c r="AG41" s="67"/>
      <c r="AH41" s="67"/>
      <c r="AI41" s="67"/>
      <c r="AJ41" s="67"/>
      <c r="AK41" s="67"/>
      <c r="AL41" s="67"/>
      <c r="AM41" s="67"/>
      <c r="AN41" s="67"/>
    </row>
    <row r="42" spans="1:40" s="68" customFormat="1" ht="11.25">
      <c r="A42" s="162" t="s">
        <v>208</v>
      </c>
      <c r="B42" s="60">
        <f>SUMIF('Clasificación 09.20'!D:D,'CA EF'!A42,'Clasificación 09.20'!G:G)</f>
        <v>0</v>
      </c>
      <c r="C42" s="329">
        <v>0</v>
      </c>
      <c r="D42" s="329">
        <v>0</v>
      </c>
      <c r="E42" s="328">
        <v>0</v>
      </c>
      <c r="F42" s="369">
        <f t="shared" si="1"/>
        <v>0</v>
      </c>
      <c r="G42" s="64"/>
      <c r="H42" s="64"/>
      <c r="I42" s="64"/>
      <c r="J42" s="64"/>
      <c r="K42" s="64"/>
      <c r="L42" s="64"/>
      <c r="M42" s="159">
        <f t="shared" si="4"/>
        <v>0</v>
      </c>
      <c r="N42" s="70"/>
      <c r="O42" s="70"/>
      <c r="P42" s="70"/>
      <c r="Q42" s="70"/>
      <c r="R42" s="70"/>
      <c r="S42" s="70"/>
      <c r="T42" s="70"/>
      <c r="U42" s="70"/>
      <c r="V42" s="70"/>
      <c r="W42" s="70"/>
      <c r="X42" s="70"/>
      <c r="Y42" s="70"/>
      <c r="Z42" s="70"/>
      <c r="AA42" s="67"/>
      <c r="AB42" s="67"/>
      <c r="AC42" s="67"/>
      <c r="AD42" s="67"/>
      <c r="AE42" s="67"/>
      <c r="AF42" s="67"/>
      <c r="AG42" s="67"/>
      <c r="AH42" s="67"/>
      <c r="AI42" s="67"/>
      <c r="AJ42" s="67"/>
      <c r="AK42" s="67"/>
      <c r="AL42" s="67"/>
      <c r="AM42" s="67"/>
      <c r="AN42" s="67"/>
    </row>
    <row r="43" spans="1:40" s="68" customFormat="1" ht="11.25">
      <c r="A43" s="162" t="s">
        <v>210</v>
      </c>
      <c r="B43" s="60">
        <f>SUMIF('Clasificación 09.20'!D:D,'CA EF'!A43,'Clasificación 09.20'!G:G)</f>
        <v>8127159308</v>
      </c>
      <c r="C43" s="329">
        <v>0</v>
      </c>
      <c r="D43" s="329">
        <v>0</v>
      </c>
      <c r="E43" s="328">
        <v>0</v>
      </c>
      <c r="F43" s="369">
        <f t="shared" si="1"/>
        <v>8127159308</v>
      </c>
      <c r="G43" s="64">
        <f>-F43</f>
        <v>-8127159308</v>
      </c>
      <c r="H43" s="64"/>
      <c r="I43" s="64"/>
      <c r="J43" s="64"/>
      <c r="K43" s="64"/>
      <c r="L43" s="64"/>
      <c r="M43" s="159">
        <f t="shared" si="4"/>
        <v>0</v>
      </c>
      <c r="N43" s="70"/>
      <c r="O43" s="70"/>
      <c r="P43" s="70"/>
      <c r="Q43" s="70"/>
      <c r="R43" s="70"/>
      <c r="S43" s="70"/>
      <c r="T43" s="70"/>
      <c r="U43" s="70"/>
      <c r="V43" s="70"/>
      <c r="W43" s="70"/>
      <c r="X43" s="70"/>
      <c r="Y43" s="70"/>
      <c r="Z43" s="70"/>
      <c r="AA43" s="67"/>
      <c r="AB43" s="67"/>
      <c r="AC43" s="67"/>
      <c r="AD43" s="67"/>
      <c r="AE43" s="67"/>
      <c r="AF43" s="67"/>
      <c r="AG43" s="67"/>
      <c r="AH43" s="67"/>
      <c r="AI43" s="67"/>
      <c r="AJ43" s="67"/>
      <c r="AK43" s="67"/>
      <c r="AL43" s="67"/>
      <c r="AM43" s="67"/>
      <c r="AN43" s="67"/>
    </row>
    <row r="44" spans="1:40" s="68" customFormat="1" ht="11.25">
      <c r="A44" s="162" t="s">
        <v>212</v>
      </c>
      <c r="B44" s="60">
        <f>SUMIF('Clasificación 09.20'!D:D,'CA EF'!A44,'Clasificación 09.20'!G:G)</f>
        <v>0</v>
      </c>
      <c r="C44" s="329">
        <v>0</v>
      </c>
      <c r="D44" s="329">
        <v>0</v>
      </c>
      <c r="E44" s="328">
        <v>0</v>
      </c>
      <c r="F44" s="369">
        <f t="shared" si="1"/>
        <v>0</v>
      </c>
      <c r="G44" s="64"/>
      <c r="H44" s="64"/>
      <c r="I44" s="64"/>
      <c r="J44" s="64"/>
      <c r="K44" s="64"/>
      <c r="L44" s="64"/>
      <c r="M44" s="159">
        <f t="shared" si="4"/>
        <v>0</v>
      </c>
      <c r="N44" s="70"/>
      <c r="O44" s="70"/>
      <c r="P44" s="70"/>
      <c r="Q44" s="70"/>
      <c r="R44" s="70"/>
      <c r="S44" s="70"/>
      <c r="T44" s="70"/>
      <c r="U44" s="70"/>
      <c r="V44" s="70"/>
      <c r="W44" s="70"/>
      <c r="X44" s="70"/>
      <c r="Y44" s="70"/>
      <c r="Z44" s="70"/>
      <c r="AA44" s="67"/>
      <c r="AB44" s="67"/>
      <c r="AC44" s="67"/>
      <c r="AD44" s="67"/>
      <c r="AE44" s="67"/>
      <c r="AF44" s="67"/>
      <c r="AG44" s="67"/>
      <c r="AH44" s="67"/>
      <c r="AI44" s="67"/>
      <c r="AJ44" s="67"/>
      <c r="AK44" s="67"/>
      <c r="AL44" s="67"/>
      <c r="AM44" s="67"/>
      <c r="AN44" s="67"/>
    </row>
    <row r="45" spans="1:40" s="161" customFormat="1" ht="11.25">
      <c r="A45" s="162" t="s">
        <v>214</v>
      </c>
      <c r="B45" s="60">
        <f>SUMIF('Clasificación 09.20'!D:D,'CA EF'!A45,'Clasificación 09.20'!G:G)</f>
        <v>0</v>
      </c>
      <c r="C45" s="329">
        <v>0</v>
      </c>
      <c r="D45" s="329">
        <v>0</v>
      </c>
      <c r="E45" s="328">
        <v>0</v>
      </c>
      <c r="F45" s="369">
        <f t="shared" si="1"/>
        <v>0</v>
      </c>
      <c r="G45" s="159"/>
      <c r="H45" s="159"/>
      <c r="I45" s="159"/>
      <c r="J45" s="159"/>
      <c r="K45" s="159"/>
      <c r="L45" s="159"/>
      <c r="M45" s="159">
        <f t="shared" si="4"/>
        <v>0</v>
      </c>
      <c r="N45" s="163"/>
      <c r="O45" s="163"/>
      <c r="P45" s="163"/>
      <c r="Q45" s="163"/>
      <c r="R45" s="163"/>
      <c r="S45" s="163"/>
      <c r="T45" s="163"/>
      <c r="U45" s="163"/>
      <c r="V45" s="163"/>
      <c r="W45" s="163"/>
      <c r="X45" s="163"/>
      <c r="Y45" s="163"/>
      <c r="Z45" s="163"/>
      <c r="AA45" s="160"/>
      <c r="AB45" s="160"/>
      <c r="AC45" s="160"/>
      <c r="AD45" s="160"/>
      <c r="AE45" s="160"/>
      <c r="AF45" s="160"/>
      <c r="AG45" s="160"/>
      <c r="AH45" s="160"/>
      <c r="AI45" s="160"/>
      <c r="AJ45" s="160"/>
      <c r="AK45" s="160"/>
      <c r="AL45" s="160"/>
      <c r="AM45" s="160"/>
      <c r="AN45" s="160"/>
    </row>
    <row r="46" spans="1:40" s="68" customFormat="1" ht="11.25">
      <c r="A46" s="162" t="s">
        <v>216</v>
      </c>
      <c r="B46" s="60">
        <f>SUMIF('Clasificación 09.20'!D:D,'CA EF'!A46,'Clasificación 09.20'!G:G)</f>
        <v>8858386.2599999998</v>
      </c>
      <c r="C46" s="329">
        <v>0</v>
      </c>
      <c r="D46" s="329">
        <v>0</v>
      </c>
      <c r="E46" s="328">
        <v>0</v>
      </c>
      <c r="F46" s="369">
        <f t="shared" si="1"/>
        <v>8858386.2599999998</v>
      </c>
      <c r="G46" s="64"/>
      <c r="H46" s="64"/>
      <c r="I46" s="64">
        <f>-F46</f>
        <v>-8858386.2599999998</v>
      </c>
      <c r="J46" s="64"/>
      <c r="K46" s="64"/>
      <c r="L46" s="64"/>
      <c r="M46" s="159">
        <f t="shared" si="4"/>
        <v>0</v>
      </c>
      <c r="N46" s="70"/>
      <c r="O46" s="70"/>
      <c r="P46" s="70"/>
      <c r="Q46" s="70"/>
      <c r="R46" s="70"/>
      <c r="S46" s="70"/>
      <c r="T46" s="70"/>
      <c r="U46" s="70"/>
      <c r="V46" s="70"/>
      <c r="W46" s="70"/>
      <c r="X46" s="70"/>
      <c r="Y46" s="70"/>
      <c r="Z46" s="70"/>
      <c r="AA46" s="67"/>
      <c r="AB46" s="67"/>
      <c r="AC46" s="67"/>
      <c r="AD46" s="67"/>
      <c r="AE46" s="67"/>
      <c r="AF46" s="67"/>
      <c r="AG46" s="67"/>
      <c r="AH46" s="67"/>
      <c r="AI46" s="67"/>
      <c r="AJ46" s="67"/>
      <c r="AK46" s="67"/>
      <c r="AL46" s="67"/>
      <c r="AM46" s="67"/>
      <c r="AN46" s="67"/>
    </row>
    <row r="47" spans="1:40" s="68" customFormat="1" ht="11.25">
      <c r="A47" s="162" t="s">
        <v>218</v>
      </c>
      <c r="B47" s="60">
        <f>SUMIF('Clasificación 09.20'!D:D,'CA EF'!A47,'Clasificación 09.20'!G:G)</f>
        <v>885838.65</v>
      </c>
      <c r="C47" s="329">
        <v>0</v>
      </c>
      <c r="D47" s="329">
        <v>0</v>
      </c>
      <c r="E47" s="328">
        <v>0</v>
      </c>
      <c r="F47" s="369">
        <f t="shared" si="1"/>
        <v>885838.65</v>
      </c>
      <c r="G47" s="64"/>
      <c r="H47" s="64"/>
      <c r="I47" s="64">
        <f>-F47</f>
        <v>-885838.65</v>
      </c>
      <c r="J47" s="64"/>
      <c r="K47" s="64"/>
      <c r="L47" s="64"/>
      <c r="M47" s="159">
        <f t="shared" si="4"/>
        <v>0</v>
      </c>
      <c r="N47" s="70"/>
      <c r="O47" s="70"/>
      <c r="P47" s="70"/>
      <c r="Q47" s="70"/>
      <c r="R47" s="70"/>
      <c r="S47" s="70"/>
      <c r="T47" s="70"/>
      <c r="U47" s="70"/>
      <c r="V47" s="70"/>
      <c r="W47" s="70"/>
      <c r="X47" s="70"/>
      <c r="Y47" s="70"/>
      <c r="Z47" s="70"/>
      <c r="AA47" s="67"/>
      <c r="AB47" s="67"/>
      <c r="AC47" s="67"/>
      <c r="AD47" s="67"/>
      <c r="AE47" s="67"/>
      <c r="AF47" s="67"/>
      <c r="AG47" s="67"/>
      <c r="AH47" s="67"/>
      <c r="AI47" s="67"/>
      <c r="AJ47" s="67"/>
      <c r="AK47" s="67"/>
      <c r="AL47" s="67"/>
      <c r="AM47" s="67"/>
      <c r="AN47" s="67"/>
    </row>
    <row r="48" spans="1:40" s="354" customFormat="1" ht="11.25">
      <c r="A48" s="349" t="s">
        <v>55</v>
      </c>
      <c r="B48" s="71">
        <f>SUM(B41:B47)</f>
        <v>8136903532.9099998</v>
      </c>
      <c r="C48" s="351"/>
      <c r="D48" s="351"/>
      <c r="E48" s="351"/>
      <c r="F48" s="373"/>
      <c r="G48" s="71"/>
      <c r="H48" s="71"/>
      <c r="I48" s="71"/>
      <c r="J48" s="71"/>
      <c r="K48" s="71"/>
      <c r="L48" s="71"/>
      <c r="M48" s="71"/>
      <c r="N48" s="352"/>
      <c r="O48" s="352"/>
      <c r="P48" s="352"/>
      <c r="Q48" s="352"/>
      <c r="R48" s="352"/>
      <c r="S48" s="352"/>
      <c r="T48" s="352"/>
      <c r="U48" s="352"/>
      <c r="V48" s="352"/>
      <c r="W48" s="352"/>
      <c r="X48" s="352"/>
      <c r="Y48" s="352"/>
      <c r="Z48" s="352"/>
      <c r="AA48" s="353"/>
      <c r="AB48" s="353"/>
      <c r="AC48" s="353"/>
      <c r="AD48" s="353"/>
      <c r="AE48" s="353"/>
      <c r="AF48" s="353"/>
      <c r="AG48" s="353"/>
      <c r="AH48" s="353"/>
      <c r="AI48" s="353"/>
      <c r="AJ48" s="353"/>
      <c r="AK48" s="353"/>
      <c r="AL48" s="353"/>
      <c r="AM48" s="353"/>
      <c r="AN48" s="353"/>
    </row>
    <row r="49" spans="1:40" s="68" customFormat="1" ht="11.25">
      <c r="A49" s="327" t="s">
        <v>220</v>
      </c>
      <c r="B49" s="60">
        <f>SUMIF('Clasificación 09.20'!D:D,'CA EF'!A49,'Clasificación 09.20'!G:G)</f>
        <v>0</v>
      </c>
      <c r="C49" s="329">
        <v>0</v>
      </c>
      <c r="D49" s="329">
        <v>0</v>
      </c>
      <c r="E49" s="328">
        <v>0</v>
      </c>
      <c r="F49" s="370">
        <f>-B49+C49-D49</f>
        <v>0</v>
      </c>
      <c r="G49" s="64"/>
      <c r="H49" s="64"/>
      <c r="I49" s="64"/>
      <c r="J49" s="64"/>
      <c r="K49" s="64"/>
      <c r="L49" s="64"/>
      <c r="M49" s="159">
        <f t="shared" si="4"/>
        <v>0</v>
      </c>
      <c r="N49" s="70"/>
      <c r="O49" s="70"/>
      <c r="P49" s="70"/>
      <c r="Q49" s="70"/>
      <c r="R49" s="70"/>
      <c r="S49" s="70"/>
      <c r="T49" s="70"/>
      <c r="U49" s="70"/>
      <c r="V49" s="70"/>
      <c r="W49" s="70"/>
      <c r="X49" s="70"/>
      <c r="Y49" s="70"/>
      <c r="Z49" s="70"/>
      <c r="AA49" s="67"/>
      <c r="AB49" s="67"/>
      <c r="AC49" s="67"/>
      <c r="AD49" s="67"/>
      <c r="AE49" s="67"/>
      <c r="AF49" s="67"/>
      <c r="AG49" s="67"/>
      <c r="AH49" s="67"/>
      <c r="AI49" s="67"/>
      <c r="AJ49" s="67"/>
      <c r="AK49" s="67"/>
      <c r="AL49" s="67"/>
      <c r="AM49" s="67"/>
      <c r="AN49" s="67"/>
    </row>
    <row r="50" spans="1:40" s="68" customFormat="1" ht="11.25">
      <c r="A50" s="162" t="s">
        <v>222</v>
      </c>
      <c r="B50" s="60">
        <f>SUMIF('Clasificación 09.20'!D:D,'CA EF'!A50,'Clasificación 09.20'!G:G)</f>
        <v>0</v>
      </c>
      <c r="C50" s="329">
        <v>0</v>
      </c>
      <c r="D50" s="329">
        <v>0</v>
      </c>
      <c r="E50" s="328">
        <v>0</v>
      </c>
      <c r="F50" s="370">
        <f t="shared" ref="F50:F59" si="5">-B50+C50-D50</f>
        <v>0</v>
      </c>
      <c r="G50" s="64"/>
      <c r="H50" s="64"/>
      <c r="I50" s="64"/>
      <c r="J50" s="64"/>
      <c r="K50" s="64"/>
      <c r="L50" s="64"/>
      <c r="M50" s="159">
        <f t="shared" si="4"/>
        <v>0</v>
      </c>
      <c r="N50" s="70"/>
      <c r="O50" s="70"/>
      <c r="P50" s="70"/>
      <c r="Q50" s="70"/>
      <c r="R50" s="70"/>
      <c r="S50" s="70"/>
      <c r="T50" s="70"/>
      <c r="U50" s="70"/>
      <c r="V50" s="70"/>
      <c r="W50" s="70"/>
      <c r="X50" s="70"/>
      <c r="Y50" s="70"/>
      <c r="Z50" s="70"/>
      <c r="AA50" s="67"/>
      <c r="AB50" s="67"/>
      <c r="AC50" s="67"/>
      <c r="AD50" s="67"/>
      <c r="AE50" s="67"/>
      <c r="AF50" s="67"/>
      <c r="AG50" s="67"/>
      <c r="AH50" s="67"/>
      <c r="AI50" s="67"/>
      <c r="AJ50" s="67"/>
      <c r="AK50" s="67"/>
      <c r="AL50" s="67"/>
      <c r="AM50" s="67"/>
      <c r="AN50" s="67"/>
    </row>
    <row r="51" spans="1:40" s="68" customFormat="1" ht="11.25">
      <c r="A51" s="162" t="s">
        <v>224</v>
      </c>
      <c r="B51" s="60">
        <f>SUMIF('Clasificación 09.20'!D:D,'CA EF'!A51,'Clasificación 09.20'!G:G)</f>
        <v>8129390348.8000002</v>
      </c>
      <c r="C51" s="329">
        <v>0</v>
      </c>
      <c r="D51" s="329">
        <v>0</v>
      </c>
      <c r="E51" s="328">
        <v>0</v>
      </c>
      <c r="F51" s="370">
        <f t="shared" si="5"/>
        <v>-8129390348.8000002</v>
      </c>
      <c r="G51" s="64">
        <f>-F51</f>
        <v>8129390348.8000002</v>
      </c>
      <c r="H51" s="64"/>
      <c r="I51" s="64"/>
      <c r="J51" s="64"/>
      <c r="K51" s="64"/>
      <c r="L51" s="64"/>
      <c r="M51" s="159">
        <f t="shared" si="4"/>
        <v>0</v>
      </c>
      <c r="N51" s="70"/>
      <c r="O51" s="70"/>
      <c r="P51" s="70"/>
      <c r="Q51" s="70"/>
      <c r="R51" s="70"/>
      <c r="S51" s="70"/>
      <c r="T51" s="70"/>
      <c r="U51" s="70"/>
      <c r="V51" s="70"/>
      <c r="W51" s="70"/>
      <c r="X51" s="70"/>
      <c r="Y51" s="70"/>
      <c r="Z51" s="70"/>
      <c r="AA51" s="67"/>
      <c r="AB51" s="67"/>
      <c r="AC51" s="67"/>
      <c r="AD51" s="67"/>
      <c r="AE51" s="67"/>
      <c r="AF51" s="67"/>
      <c r="AG51" s="67"/>
      <c r="AH51" s="67"/>
      <c r="AI51" s="67"/>
      <c r="AJ51" s="67"/>
      <c r="AK51" s="67"/>
      <c r="AL51" s="67"/>
      <c r="AM51" s="67"/>
      <c r="AN51" s="67"/>
    </row>
    <row r="52" spans="1:40" s="68" customFormat="1" ht="11.25">
      <c r="A52" s="162" t="s">
        <v>226</v>
      </c>
      <c r="B52" s="60">
        <f>SUMIF('Clasificación 09.20'!D:D,'CA EF'!A52,'Clasificación 09.20'!G:G)</f>
        <v>0</v>
      </c>
      <c r="C52" s="329">
        <v>0</v>
      </c>
      <c r="D52" s="329">
        <v>0</v>
      </c>
      <c r="E52" s="328">
        <v>0</v>
      </c>
      <c r="F52" s="370">
        <f t="shared" si="5"/>
        <v>0</v>
      </c>
      <c r="G52" s="64"/>
      <c r="I52" s="64"/>
      <c r="J52" s="69"/>
      <c r="K52" s="64"/>
      <c r="L52" s="64"/>
      <c r="M52" s="159">
        <f t="shared" si="4"/>
        <v>0</v>
      </c>
      <c r="N52" s="70"/>
      <c r="O52" s="70"/>
      <c r="P52" s="70"/>
      <c r="Q52" s="70"/>
      <c r="R52" s="70"/>
      <c r="S52" s="70"/>
      <c r="T52" s="70"/>
      <c r="U52" s="70"/>
      <c r="V52" s="70"/>
      <c r="W52" s="70"/>
      <c r="X52" s="70"/>
      <c r="Y52" s="70"/>
      <c r="Z52" s="70"/>
      <c r="AA52" s="67"/>
      <c r="AB52" s="67"/>
      <c r="AC52" s="67"/>
      <c r="AD52" s="67"/>
      <c r="AE52" s="67"/>
      <c r="AF52" s="67"/>
      <c r="AG52" s="67"/>
      <c r="AH52" s="67"/>
      <c r="AI52" s="67"/>
      <c r="AJ52" s="67"/>
      <c r="AK52" s="67"/>
      <c r="AL52" s="67"/>
      <c r="AM52" s="67"/>
      <c r="AN52" s="67"/>
    </row>
    <row r="53" spans="1:40" s="68" customFormat="1" ht="11.25">
      <c r="A53" s="162" t="s">
        <v>228</v>
      </c>
      <c r="B53" s="60">
        <f>SUMIF('Clasificación 09.20'!D:D,'CA EF'!A53,'Clasificación 09.20'!G:G)</f>
        <v>3801369.85</v>
      </c>
      <c r="C53" s="329">
        <v>0</v>
      </c>
      <c r="D53" s="329">
        <v>0</v>
      </c>
      <c r="E53" s="328">
        <v>0</v>
      </c>
      <c r="F53" s="370">
        <f t="shared" si="5"/>
        <v>-3801369.85</v>
      </c>
      <c r="G53" s="64"/>
      <c r="H53" s="64">
        <f>-F53</f>
        <v>3801369.85</v>
      </c>
      <c r="I53" s="64"/>
      <c r="J53" s="64"/>
      <c r="K53" s="64"/>
      <c r="L53" s="64"/>
      <c r="M53" s="159">
        <f t="shared" si="4"/>
        <v>0</v>
      </c>
      <c r="N53" s="70"/>
      <c r="O53" s="70"/>
      <c r="P53" s="70"/>
      <c r="Q53" s="70"/>
      <c r="R53" s="70"/>
      <c r="S53" s="70"/>
      <c r="T53" s="70"/>
      <c r="U53" s="70"/>
      <c r="V53" s="70"/>
      <c r="W53" s="70"/>
      <c r="X53" s="70"/>
      <c r="Y53" s="70"/>
      <c r="Z53" s="70"/>
      <c r="AA53" s="67"/>
      <c r="AB53" s="67"/>
      <c r="AC53" s="67"/>
      <c r="AD53" s="67"/>
      <c r="AE53" s="67"/>
      <c r="AF53" s="67"/>
      <c r="AG53" s="67"/>
      <c r="AH53" s="67"/>
      <c r="AI53" s="67"/>
      <c r="AJ53" s="67"/>
      <c r="AK53" s="67"/>
      <c r="AL53" s="67"/>
      <c r="AM53" s="67"/>
      <c r="AN53" s="67"/>
    </row>
    <row r="54" spans="1:40" s="68" customFormat="1" ht="11.25">
      <c r="A54" s="162" t="s">
        <v>230</v>
      </c>
      <c r="B54" s="60">
        <f>SUMIF('Clasificación 09.20'!D:D,'CA EF'!A54,'Clasificación 09.20'!G:G)</f>
        <v>0</v>
      </c>
      <c r="C54" s="329">
        <v>0</v>
      </c>
      <c r="D54" s="329">
        <v>0</v>
      </c>
      <c r="E54" s="328">
        <v>0</v>
      </c>
      <c r="F54" s="370">
        <f t="shared" si="5"/>
        <v>0</v>
      </c>
      <c r="G54" s="64"/>
      <c r="H54" s="64"/>
      <c r="I54" s="64"/>
      <c r="J54" s="64"/>
      <c r="K54" s="64"/>
      <c r="L54" s="64"/>
      <c r="M54" s="159">
        <f t="shared" si="4"/>
        <v>0</v>
      </c>
      <c r="N54" s="70"/>
      <c r="O54" s="70"/>
      <c r="P54" s="70"/>
      <c r="Q54" s="70"/>
      <c r="R54" s="70"/>
      <c r="S54" s="70"/>
      <c r="T54" s="70"/>
      <c r="U54" s="70"/>
      <c r="V54" s="70"/>
      <c r="W54" s="70"/>
      <c r="X54" s="70"/>
      <c r="Y54" s="70"/>
      <c r="Z54" s="70"/>
      <c r="AA54" s="67"/>
      <c r="AB54" s="67"/>
      <c r="AC54" s="67"/>
      <c r="AD54" s="67"/>
      <c r="AE54" s="67"/>
      <c r="AF54" s="67"/>
      <c r="AG54" s="67"/>
      <c r="AH54" s="67"/>
      <c r="AI54" s="67"/>
      <c r="AJ54" s="67"/>
      <c r="AK54" s="67"/>
      <c r="AL54" s="67"/>
      <c r="AM54" s="67"/>
      <c r="AN54" s="67"/>
    </row>
    <row r="55" spans="1:40" s="68" customFormat="1" ht="11.25">
      <c r="A55" s="162" t="s">
        <v>232</v>
      </c>
      <c r="B55" s="60">
        <f>SUMIF('Clasificación 09.20'!D:D,'CA EF'!A55,'Clasificación 09.20'!G:G)</f>
        <v>586316</v>
      </c>
      <c r="C55" s="329">
        <v>0</v>
      </c>
      <c r="D55" s="329">
        <v>0</v>
      </c>
      <c r="E55" s="328">
        <v>0</v>
      </c>
      <c r="F55" s="370">
        <f t="shared" si="5"/>
        <v>-586316</v>
      </c>
      <c r="G55" s="64"/>
      <c r="H55" s="64">
        <f>-F55</f>
        <v>586316</v>
      </c>
      <c r="I55" s="64"/>
      <c r="J55" s="64"/>
      <c r="K55" s="64"/>
      <c r="L55" s="64"/>
      <c r="M55" s="159">
        <f t="shared" si="4"/>
        <v>0</v>
      </c>
      <c r="N55" s="70"/>
      <c r="O55" s="70"/>
      <c r="P55" s="70"/>
      <c r="Q55" s="70"/>
      <c r="R55" s="70"/>
      <c r="S55" s="70"/>
      <c r="T55" s="70"/>
      <c r="U55" s="70"/>
      <c r="V55" s="70"/>
      <c r="W55" s="70"/>
      <c r="X55" s="70"/>
      <c r="Y55" s="70"/>
      <c r="Z55" s="70"/>
      <c r="AA55" s="67"/>
      <c r="AB55" s="67"/>
      <c r="AC55" s="67"/>
      <c r="AD55" s="67"/>
      <c r="AE55" s="67"/>
      <c r="AF55" s="67"/>
      <c r="AG55" s="67"/>
      <c r="AH55" s="67"/>
      <c r="AI55" s="67"/>
      <c r="AJ55" s="67"/>
      <c r="AK55" s="67"/>
      <c r="AL55" s="67"/>
      <c r="AM55" s="67"/>
      <c r="AN55" s="67"/>
    </row>
    <row r="56" spans="1:40" s="68" customFormat="1" ht="11.25">
      <c r="A56" s="162" t="s">
        <v>234</v>
      </c>
      <c r="B56" s="60">
        <f>SUMIF('Clasificación 09.20'!D:D,'CA EF'!A56,'Clasificación 09.20'!G:G)</f>
        <v>0</v>
      </c>
      <c r="C56" s="329">
        <v>0</v>
      </c>
      <c r="D56" s="329">
        <v>0</v>
      </c>
      <c r="E56" s="328">
        <v>0</v>
      </c>
      <c r="F56" s="370">
        <f t="shared" si="5"/>
        <v>0</v>
      </c>
      <c r="G56" s="64"/>
      <c r="H56" s="64"/>
      <c r="I56" s="64"/>
      <c r="J56" s="64"/>
      <c r="K56" s="64"/>
      <c r="L56" s="64"/>
      <c r="M56" s="159">
        <f t="shared" si="4"/>
        <v>0</v>
      </c>
      <c r="N56" s="70"/>
      <c r="O56" s="70"/>
      <c r="P56" s="70"/>
      <c r="Q56" s="70"/>
      <c r="R56" s="70"/>
      <c r="S56" s="70"/>
      <c r="T56" s="70"/>
      <c r="U56" s="70"/>
      <c r="V56" s="70"/>
      <c r="W56" s="70"/>
      <c r="X56" s="70"/>
      <c r="Y56" s="70"/>
      <c r="Z56" s="70"/>
      <c r="AA56" s="67"/>
      <c r="AB56" s="67"/>
      <c r="AC56" s="67"/>
      <c r="AD56" s="67"/>
      <c r="AE56" s="67"/>
      <c r="AF56" s="67"/>
      <c r="AG56" s="67"/>
      <c r="AH56" s="67"/>
      <c r="AI56" s="67"/>
      <c r="AJ56" s="67"/>
      <c r="AK56" s="67"/>
      <c r="AL56" s="67"/>
      <c r="AM56" s="67"/>
      <c r="AN56" s="67"/>
    </row>
    <row r="57" spans="1:40" s="68" customFormat="1" ht="11.25">
      <c r="A57" s="162" t="s">
        <v>236</v>
      </c>
      <c r="B57" s="60">
        <f>SUMIF('Clasificación 09.20'!D:D,'CA EF'!A57,'Clasificación 09.20'!G:G)</f>
        <v>14756065.25</v>
      </c>
      <c r="C57" s="329">
        <v>0</v>
      </c>
      <c r="D57" s="329">
        <v>0</v>
      </c>
      <c r="E57" s="328">
        <v>0</v>
      </c>
      <c r="F57" s="370">
        <f t="shared" si="5"/>
        <v>-14756065.25</v>
      </c>
      <c r="G57" s="64"/>
      <c r="H57" s="64">
        <f>-F57</f>
        <v>14756065.25</v>
      </c>
      <c r="I57" s="64"/>
      <c r="J57" s="64"/>
      <c r="K57" s="64"/>
      <c r="L57" s="64"/>
      <c r="M57" s="159">
        <f t="shared" si="4"/>
        <v>0</v>
      </c>
      <c r="N57" s="70"/>
      <c r="O57" s="70"/>
      <c r="P57" s="70"/>
      <c r="Q57" s="70"/>
      <c r="R57" s="70"/>
      <c r="S57" s="70"/>
      <c r="T57" s="70"/>
      <c r="U57" s="70"/>
      <c r="V57" s="70"/>
      <c r="W57" s="70"/>
      <c r="X57" s="70"/>
      <c r="Y57" s="70"/>
      <c r="Z57" s="70"/>
      <c r="AA57" s="67"/>
      <c r="AB57" s="67"/>
      <c r="AC57" s="67"/>
      <c r="AD57" s="67"/>
      <c r="AE57" s="67"/>
      <c r="AF57" s="67"/>
      <c r="AG57" s="67"/>
      <c r="AH57" s="67"/>
      <c r="AI57" s="67"/>
      <c r="AJ57" s="67"/>
      <c r="AK57" s="67"/>
      <c r="AL57" s="67"/>
      <c r="AM57" s="67"/>
      <c r="AN57" s="67"/>
    </row>
    <row r="58" spans="1:40" s="68" customFormat="1" ht="11.25">
      <c r="A58" s="162" t="s">
        <v>238</v>
      </c>
      <c r="B58" s="60">
        <f>SUMIF('Clasificación 09.20'!D:D,'CA EF'!A58,'Clasificación 09.20'!G:G)</f>
        <v>-2535442.27</v>
      </c>
      <c r="C58" s="329">
        <v>0</v>
      </c>
      <c r="D58" s="329">
        <v>0</v>
      </c>
      <c r="E58" s="328">
        <v>0</v>
      </c>
      <c r="F58" s="370">
        <f t="shared" si="5"/>
        <v>2535442.27</v>
      </c>
      <c r="G58" s="64"/>
      <c r="H58" s="64">
        <f>-F58</f>
        <v>-2535442.27</v>
      </c>
      <c r="I58" s="64"/>
      <c r="J58" s="64"/>
      <c r="K58" s="64"/>
      <c r="L58" s="64"/>
      <c r="M58" s="159">
        <f t="shared" si="4"/>
        <v>0</v>
      </c>
      <c r="N58" s="70"/>
      <c r="O58" s="70"/>
      <c r="P58" s="70"/>
      <c r="Q58" s="70"/>
      <c r="R58" s="70"/>
      <c r="S58" s="70"/>
      <c r="T58" s="70"/>
      <c r="U58" s="70"/>
      <c r="V58" s="70"/>
      <c r="W58" s="70"/>
      <c r="X58" s="70"/>
      <c r="Y58" s="70"/>
      <c r="Z58" s="70"/>
      <c r="AA58" s="67"/>
      <c r="AB58" s="67"/>
      <c r="AC58" s="67"/>
      <c r="AD58" s="67"/>
      <c r="AE58" s="67"/>
      <c r="AF58" s="67"/>
      <c r="AG58" s="67"/>
      <c r="AH58" s="67"/>
      <c r="AI58" s="67"/>
      <c r="AJ58" s="67"/>
      <c r="AK58" s="67"/>
      <c r="AL58" s="67"/>
      <c r="AM58" s="67"/>
      <c r="AN58" s="67"/>
    </row>
    <row r="59" spans="1:40" s="68" customFormat="1" ht="11.25">
      <c r="A59" s="162" t="s">
        <v>240</v>
      </c>
      <c r="B59" s="60">
        <f>SUMIF('Clasificación 09.20'!D:D,'CA EF'!A59,'Clasificación 09.20'!G:G)</f>
        <v>9736244.4800000004</v>
      </c>
      <c r="C59" s="329">
        <v>0</v>
      </c>
      <c r="D59" s="329">
        <v>0</v>
      </c>
      <c r="E59" s="328">
        <v>0</v>
      </c>
      <c r="F59" s="370">
        <f t="shared" si="5"/>
        <v>-9736244.4800000004</v>
      </c>
      <c r="G59" s="64"/>
      <c r="H59" s="64">
        <f>-F59</f>
        <v>9736244.4800000004</v>
      </c>
      <c r="I59" s="64"/>
      <c r="J59" s="64"/>
      <c r="K59" s="64"/>
      <c r="L59" s="64"/>
      <c r="M59" s="159">
        <f t="shared" si="4"/>
        <v>0</v>
      </c>
      <c r="N59" s="70"/>
      <c r="O59" s="70"/>
      <c r="P59" s="70"/>
      <c r="Q59" s="70"/>
      <c r="R59" s="70"/>
      <c r="S59" s="70"/>
      <c r="T59" s="70"/>
      <c r="U59" s="70"/>
      <c r="V59" s="70"/>
      <c r="W59" s="70"/>
      <c r="X59" s="70"/>
      <c r="Y59" s="70"/>
      <c r="Z59" s="70"/>
      <c r="AA59" s="67"/>
      <c r="AB59" s="67"/>
      <c r="AC59" s="67"/>
      <c r="AD59" s="67"/>
      <c r="AE59" s="67"/>
      <c r="AF59" s="67"/>
      <c r="AG59" s="67"/>
      <c r="AH59" s="67"/>
      <c r="AI59" s="67"/>
      <c r="AJ59" s="67"/>
      <c r="AK59" s="67"/>
      <c r="AL59" s="67"/>
      <c r="AM59" s="67"/>
      <c r="AN59" s="67"/>
    </row>
    <row r="60" spans="1:40" s="354" customFormat="1" ht="11.25">
      <c r="A60" s="349" t="s">
        <v>54</v>
      </c>
      <c r="B60" s="350">
        <f>SUM(B49:B59)</f>
        <v>8155734902.1099997</v>
      </c>
      <c r="C60" s="351">
        <v>0</v>
      </c>
      <c r="D60" s="351">
        <v>0</v>
      </c>
      <c r="E60" s="71"/>
      <c r="F60" s="373">
        <v>0</v>
      </c>
      <c r="G60" s="71"/>
      <c r="H60" s="71"/>
      <c r="I60" s="71"/>
      <c r="J60" s="71"/>
      <c r="K60" s="71"/>
      <c r="L60" s="71"/>
      <c r="M60" s="71">
        <f t="shared" si="4"/>
        <v>0</v>
      </c>
      <c r="N60" s="352"/>
      <c r="O60" s="352"/>
      <c r="P60" s="352"/>
      <c r="Q60" s="352"/>
      <c r="R60" s="352"/>
      <c r="S60" s="352"/>
      <c r="T60" s="352"/>
      <c r="U60" s="352"/>
      <c r="V60" s="352"/>
      <c r="W60" s="352"/>
      <c r="X60" s="352"/>
      <c r="Y60" s="352"/>
      <c r="Z60" s="352"/>
      <c r="AA60" s="353"/>
      <c r="AB60" s="353"/>
      <c r="AC60" s="353"/>
      <c r="AD60" s="353"/>
      <c r="AE60" s="353"/>
      <c r="AF60" s="353"/>
      <c r="AG60" s="353"/>
      <c r="AH60" s="353"/>
      <c r="AI60" s="353"/>
      <c r="AJ60" s="353"/>
      <c r="AK60" s="353"/>
      <c r="AL60" s="353"/>
      <c r="AM60" s="353"/>
      <c r="AN60" s="353"/>
    </row>
    <row r="61" spans="1:40" s="343" customFormat="1" ht="11.25">
      <c r="A61" s="361" t="s">
        <v>267</v>
      </c>
      <c r="B61" s="362">
        <f>+B60-B48</f>
        <v>18831369.199999809</v>
      </c>
      <c r="C61" s="364"/>
      <c r="D61" s="365">
        <v>18831369</v>
      </c>
      <c r="E61" s="363"/>
      <c r="F61" s="374">
        <f>+B61+C61-D61</f>
        <v>0.19999980926513672</v>
      </c>
      <c r="G61" s="340"/>
      <c r="H61" s="340"/>
      <c r="I61" s="340"/>
      <c r="J61" s="340"/>
      <c r="K61" s="340"/>
      <c r="L61" s="340"/>
      <c r="M61" s="340"/>
      <c r="N61" s="341"/>
      <c r="O61" s="341"/>
      <c r="P61" s="341"/>
      <c r="Q61" s="341"/>
      <c r="R61" s="341"/>
      <c r="S61" s="341"/>
      <c r="T61" s="341"/>
      <c r="U61" s="341"/>
      <c r="V61" s="341"/>
      <c r="W61" s="341"/>
      <c r="X61" s="341"/>
      <c r="Y61" s="341"/>
      <c r="Z61" s="341"/>
      <c r="AA61" s="342"/>
      <c r="AB61" s="342"/>
      <c r="AC61" s="342"/>
      <c r="AD61" s="342"/>
      <c r="AE61" s="342"/>
      <c r="AF61" s="342"/>
      <c r="AG61" s="342"/>
      <c r="AH61" s="342"/>
      <c r="AI61" s="342"/>
      <c r="AJ61" s="342"/>
      <c r="AK61" s="342"/>
      <c r="AL61" s="342"/>
      <c r="AM61" s="342"/>
      <c r="AN61" s="342"/>
    </row>
    <row r="62" spans="1:40" s="360" customFormat="1" ht="12" thickBot="1">
      <c r="A62" s="355" t="s">
        <v>14</v>
      </c>
      <c r="B62" s="356"/>
      <c r="C62" s="366">
        <f>SUM(C6:C60)</f>
        <v>18831369</v>
      </c>
      <c r="D62" s="366">
        <f>SUM(D6:D61)</f>
        <v>18831369</v>
      </c>
      <c r="E62" s="356">
        <f>SUM(E5:E60)</f>
        <v>0</v>
      </c>
      <c r="F62" s="375">
        <f>SUM(F5:F61)</f>
        <v>0.35999816656112671</v>
      </c>
      <c r="G62" s="357">
        <f t="shared" ref="G62:L62" si="6">SUM(G6:G60)</f>
        <v>-12086643187.539997</v>
      </c>
      <c r="H62" s="357">
        <f t="shared" si="6"/>
        <v>26344553.310000002</v>
      </c>
      <c r="I62" s="357">
        <f t="shared" si="6"/>
        <v>0</v>
      </c>
      <c r="J62" s="357">
        <f t="shared" si="6"/>
        <v>0</v>
      </c>
      <c r="K62" s="357">
        <f t="shared" si="6"/>
        <v>-2000000.88</v>
      </c>
      <c r="L62" s="357">
        <f t="shared" si="6"/>
        <v>12580965334.32</v>
      </c>
      <c r="M62" s="357">
        <f>SUM(M6:M60)</f>
        <v>518666699.37</v>
      </c>
      <c r="N62" s="358"/>
      <c r="O62" s="358"/>
      <c r="P62" s="358"/>
      <c r="Q62" s="358"/>
      <c r="R62" s="358"/>
      <c r="S62" s="358"/>
      <c r="T62" s="358"/>
      <c r="U62" s="358"/>
      <c r="V62" s="358"/>
      <c r="W62" s="358"/>
      <c r="X62" s="358"/>
      <c r="Y62" s="358"/>
      <c r="Z62" s="358"/>
      <c r="AA62" s="359"/>
      <c r="AB62" s="359"/>
      <c r="AC62" s="359"/>
      <c r="AD62" s="359"/>
      <c r="AE62" s="359"/>
      <c r="AF62" s="359"/>
      <c r="AG62" s="359"/>
      <c r="AH62" s="359"/>
      <c r="AI62" s="359"/>
      <c r="AJ62" s="359"/>
      <c r="AK62" s="359"/>
      <c r="AL62" s="359"/>
      <c r="AM62" s="359"/>
      <c r="AN62" s="359"/>
    </row>
    <row r="63" spans="1:40" ht="15.75" thickTop="1">
      <c r="B63" s="72">
        <f>B62/2</f>
        <v>0</v>
      </c>
      <c r="D63" s="57">
        <f>C62-D62</f>
        <v>0</v>
      </c>
      <c r="G63" s="79"/>
      <c r="H63" s="79"/>
      <c r="I63" s="79"/>
      <c r="J63" s="79"/>
      <c r="K63" s="79"/>
      <c r="L63" s="79"/>
      <c r="M63" s="79">
        <f>SUM(F62:L62)</f>
        <v>518666699.5700016</v>
      </c>
      <c r="N63" s="70"/>
      <c r="O63" s="70"/>
      <c r="P63" s="70"/>
      <c r="Q63" s="70"/>
      <c r="R63" s="70"/>
      <c r="S63" s="70"/>
      <c r="T63" s="70"/>
      <c r="U63" s="70"/>
      <c r="V63" s="70"/>
      <c r="W63" s="70"/>
      <c r="X63" s="70"/>
      <c r="Y63" s="70"/>
      <c r="Z63" s="70"/>
    </row>
    <row r="64" spans="1:40">
      <c r="A64" s="80"/>
      <c r="B64" s="80"/>
      <c r="C64" s="80"/>
      <c r="D64" s="81"/>
      <c r="E64" s="80"/>
      <c r="F64" s="377"/>
      <c r="G64" s="82"/>
      <c r="H64" s="82"/>
      <c r="I64" s="82"/>
      <c r="J64" s="82"/>
      <c r="K64" s="82"/>
      <c r="L64" s="82"/>
      <c r="M64" s="82">
        <f>+M63-M62</f>
        <v>0.20000159740447998</v>
      </c>
      <c r="N64" s="124"/>
      <c r="O64" s="70"/>
      <c r="P64" s="70"/>
      <c r="Q64" s="70"/>
      <c r="R64" s="70"/>
      <c r="S64" s="70"/>
      <c r="T64" s="70"/>
      <c r="U64" s="70"/>
      <c r="V64" s="70"/>
      <c r="W64" s="70"/>
      <c r="X64" s="70"/>
      <c r="Y64" s="70"/>
      <c r="Z64" s="70"/>
    </row>
    <row r="65" spans="1:14">
      <c r="A65" s="59"/>
      <c r="B65" s="59"/>
      <c r="C65" s="59"/>
      <c r="D65" s="59"/>
      <c r="E65" s="59"/>
      <c r="F65" s="378"/>
      <c r="G65" s="59"/>
      <c r="H65" s="59"/>
      <c r="I65" s="59"/>
      <c r="J65" s="59"/>
      <c r="K65" s="59"/>
      <c r="L65" s="59"/>
      <c r="M65" s="73"/>
      <c r="N65" s="124"/>
    </row>
    <row r="66" spans="1:14">
      <c r="B66" s="57"/>
      <c r="C66" s="74"/>
      <c r="E66" s="57"/>
      <c r="F66" s="379"/>
      <c r="G66" s="75"/>
      <c r="H66" s="75"/>
      <c r="I66" s="75"/>
      <c r="J66" s="75"/>
      <c r="K66" s="75"/>
      <c r="L66" s="75"/>
    </row>
    <row r="67" spans="1:14">
      <c r="B67" s="72"/>
      <c r="G67" s="76"/>
      <c r="H67" s="76"/>
      <c r="I67" s="76"/>
      <c r="J67" s="76"/>
      <c r="K67" s="76"/>
      <c r="L67" s="76"/>
      <c r="M67" s="57"/>
    </row>
    <row r="68" spans="1:14" ht="15" customHeight="1">
      <c r="B68" s="72"/>
    </row>
  </sheetData>
  <customSheetViews>
    <customSheetView guid="{B9F63820-5C32-455A-BC9D-0BE84D6B0867}" scale="113" state="hidden">
      <pane xSplit="6" ySplit="3" topLeftCell="G47" activePane="bottomRight" state="frozen"/>
      <selection pane="bottomRight" activeCell="A58" sqref="A58"/>
      <pageMargins left="0.7" right="0.7" top="0.75" bottom="0.75" header="0.3" footer="0.3"/>
      <pageSetup orientation="portrait" r:id="rId1"/>
    </customSheetView>
    <customSheetView guid="{7015FC6D-0680-4B00-AA0E-B83DA1D0B666}" scale="113">
      <pane xSplit="6" ySplit="3" topLeftCell="G47" activePane="bottomRight" state="frozen"/>
      <selection pane="bottomRight" activeCell="A58" sqref="A58"/>
      <pageMargins left="0.7" right="0.7" top="0.75" bottom="0.75" header="0.3" footer="0.3"/>
      <pageSetup orientation="portrait" r:id="rId2"/>
    </customSheetView>
    <customSheetView guid="{5FCC9217-B3E9-4B91-A943-5F21728EBEE9}" scale="113">
      <pane xSplit="6" ySplit="3" topLeftCell="G47" activePane="bottomRight" state="frozen"/>
      <selection pane="bottomRight" activeCell="A58" sqref="A58"/>
      <pageMargins left="0.7" right="0.7" top="0.75" bottom="0.75" header="0.3" footer="0.3"/>
      <pageSetup orientation="portrait" r:id="rId3"/>
    </customSheetView>
    <customSheetView guid="{F3648BCD-1CED-4BBB-AE63-37BDB925883F}" scale="113" state="hidden">
      <pane xSplit="6" ySplit="3" topLeftCell="G47" activePane="bottomRight" state="frozen"/>
      <selection pane="bottomRight" activeCell="A58" sqref="A58"/>
      <pageMargins left="0.7" right="0.7" top="0.75" bottom="0.75" header="0.3" footer="0.3"/>
      <pageSetup orientation="portrait" r:id="rId4"/>
    </customSheetView>
  </customSheetViews>
  <mergeCells count="6">
    <mergeCell ref="A1:M1"/>
    <mergeCell ref="A2:A3"/>
    <mergeCell ref="C2:D2"/>
    <mergeCell ref="M2:M3"/>
    <mergeCell ref="G2:J2"/>
    <mergeCell ref="K2:L2"/>
  </mergeCell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A15F-1F51-465A-8547-B054741836B9}">
  <sheetPr>
    <tabColor rgb="FF006699"/>
  </sheetPr>
  <dimension ref="A1:L305"/>
  <sheetViews>
    <sheetView showGridLines="0" view="pageBreakPreview" zoomScale="101" zoomScaleNormal="90" zoomScaleSheetLayoutView="76" workbookViewId="0">
      <selection activeCell="B9" sqref="B9:K9"/>
    </sheetView>
  </sheetViews>
  <sheetFormatPr baseColWidth="10" defaultColWidth="11.42578125" defaultRowHeight="15"/>
  <cols>
    <col min="1" max="1" width="3.5703125" style="50" customWidth="1"/>
    <col min="2" max="3" width="11.42578125" style="50"/>
    <col min="4" max="4" width="13.5703125" style="50" bestFit="1" customWidth="1"/>
    <col min="5" max="5" width="11.42578125" style="50"/>
    <col min="6" max="6" width="20.42578125" style="50" bestFit="1" customWidth="1"/>
    <col min="7" max="10" width="11.42578125" style="50"/>
    <col min="11" max="11" width="12.5703125" style="50" customWidth="1"/>
    <col min="12" max="12" width="4.42578125" style="50" customWidth="1"/>
    <col min="13" max="16384" width="11.42578125" style="50"/>
  </cols>
  <sheetData>
    <row r="1" spans="1:12" ht="31.5" customHeight="1">
      <c r="A1" s="86"/>
      <c r="B1" s="545" t="s">
        <v>87</v>
      </c>
      <c r="C1" s="545"/>
      <c r="D1" s="545"/>
      <c r="E1" s="545"/>
      <c r="F1" s="545"/>
      <c r="G1" s="545"/>
      <c r="H1" s="545"/>
      <c r="I1" s="545"/>
      <c r="J1" s="545"/>
      <c r="K1" s="545"/>
      <c r="L1" s="52"/>
    </row>
    <row r="2" spans="1:12" ht="15.75">
      <c r="A2" s="83"/>
      <c r="B2" s="2"/>
      <c r="C2" s="2"/>
      <c r="D2" s="2"/>
      <c r="E2" s="2"/>
      <c r="F2" s="2"/>
      <c r="G2" s="2"/>
      <c r="H2" s="2"/>
      <c r="I2" s="2"/>
      <c r="J2" s="2"/>
      <c r="K2" s="2"/>
      <c r="L2" s="53"/>
    </row>
    <row r="3" spans="1:12">
      <c r="A3" s="83"/>
      <c r="B3" s="126"/>
      <c r="C3" s="126"/>
      <c r="D3" s="126"/>
      <c r="E3" s="126"/>
      <c r="F3" s="126"/>
      <c r="G3" s="126"/>
      <c r="H3" s="126"/>
      <c r="I3" s="126"/>
      <c r="J3" s="126"/>
      <c r="K3" s="126"/>
      <c r="L3" s="53"/>
    </row>
    <row r="4" spans="1:12" ht="15.75">
      <c r="A4" s="83"/>
      <c r="B4" s="127" t="s">
        <v>328</v>
      </c>
      <c r="C4" s="2"/>
      <c r="D4" s="2"/>
      <c r="E4" s="2"/>
      <c r="F4" s="2"/>
      <c r="G4" s="2"/>
      <c r="H4" s="2"/>
      <c r="I4" s="2"/>
      <c r="J4" s="2"/>
      <c r="K4" s="2"/>
      <c r="L4" s="53"/>
    </row>
    <row r="5" spans="1:12" ht="15.75">
      <c r="A5" s="156"/>
      <c r="B5" s="125"/>
      <c r="C5" s="2"/>
      <c r="D5" s="2"/>
      <c r="E5" s="2"/>
      <c r="F5" s="2"/>
      <c r="G5" s="2"/>
      <c r="H5" s="2"/>
      <c r="I5" s="2"/>
      <c r="J5" s="2"/>
      <c r="K5" s="2"/>
      <c r="L5" s="53"/>
    </row>
    <row r="6" spans="1:12">
      <c r="A6" s="156"/>
      <c r="B6" s="127" t="s">
        <v>357</v>
      </c>
      <c r="L6" s="53"/>
    </row>
    <row r="7" spans="1:12" ht="37.9" customHeight="1">
      <c r="A7" s="83"/>
      <c r="B7" s="546" t="s">
        <v>339</v>
      </c>
      <c r="C7" s="546"/>
      <c r="D7" s="546"/>
      <c r="E7" s="546"/>
      <c r="F7" s="546"/>
      <c r="G7" s="546"/>
      <c r="H7" s="546"/>
      <c r="I7" s="546"/>
      <c r="J7" s="546"/>
      <c r="K7" s="546"/>
      <c r="L7" s="53"/>
    </row>
    <row r="8" spans="1:12" s="386" customFormat="1" ht="47.45" customHeight="1">
      <c r="A8" s="384"/>
      <c r="B8" s="548" t="s">
        <v>268</v>
      </c>
      <c r="C8" s="548"/>
      <c r="D8" s="548"/>
      <c r="E8" s="548"/>
      <c r="F8" s="548"/>
      <c r="G8" s="548"/>
      <c r="H8" s="548"/>
      <c r="I8" s="548"/>
      <c r="J8" s="548"/>
      <c r="K8" s="548"/>
      <c r="L8" s="385"/>
    </row>
    <row r="9" spans="1:12" ht="49.15" customHeight="1">
      <c r="A9" s="156"/>
      <c r="B9" s="546" t="s">
        <v>323</v>
      </c>
      <c r="C9" s="546"/>
      <c r="D9" s="546"/>
      <c r="E9" s="546"/>
      <c r="F9" s="546"/>
      <c r="G9" s="546"/>
      <c r="H9" s="546"/>
      <c r="I9" s="546"/>
      <c r="J9" s="546"/>
      <c r="K9" s="546"/>
      <c r="L9" s="53"/>
    </row>
    <row r="10" spans="1:12" s="386" customFormat="1">
      <c r="A10" s="384"/>
      <c r="B10" s="387"/>
      <c r="C10" s="387"/>
      <c r="D10" s="387"/>
      <c r="E10" s="387"/>
      <c r="F10" s="387"/>
      <c r="G10" s="387"/>
      <c r="H10" s="387"/>
      <c r="I10" s="387"/>
      <c r="J10" s="387"/>
      <c r="K10" s="387"/>
      <c r="L10" s="385"/>
    </row>
    <row r="11" spans="1:12">
      <c r="A11" s="156"/>
      <c r="B11" s="127" t="s">
        <v>321</v>
      </c>
      <c r="L11" s="53"/>
    </row>
    <row r="12" spans="1:12" s="386" customFormat="1">
      <c r="A12" s="384"/>
      <c r="B12" s="387"/>
      <c r="C12" s="387"/>
      <c r="D12" s="387"/>
      <c r="E12" s="387"/>
      <c r="F12" s="387"/>
      <c r="G12" s="387"/>
      <c r="H12" s="387"/>
      <c r="I12" s="387"/>
      <c r="J12" s="387"/>
      <c r="K12" s="387"/>
      <c r="L12" s="385"/>
    </row>
    <row r="13" spans="1:12" ht="28.5" customHeight="1">
      <c r="A13" s="83"/>
      <c r="B13" s="547" t="s">
        <v>322</v>
      </c>
      <c r="C13" s="547"/>
      <c r="D13" s="547"/>
      <c r="E13" s="547"/>
      <c r="F13" s="547"/>
      <c r="G13" s="547"/>
      <c r="H13" s="547"/>
      <c r="I13" s="547"/>
      <c r="J13" s="547"/>
      <c r="K13" s="547"/>
      <c r="L13" s="53"/>
    </row>
    <row r="14" spans="1:12">
      <c r="A14" s="83"/>
      <c r="L14" s="53"/>
    </row>
    <row r="15" spans="1:12">
      <c r="A15" s="156"/>
      <c r="B15" s="127" t="s">
        <v>324</v>
      </c>
      <c r="L15" s="53"/>
    </row>
    <row r="16" spans="1:12">
      <c r="A16" s="156"/>
      <c r="L16" s="53"/>
    </row>
    <row r="17" spans="1:12">
      <c r="A17" s="156"/>
      <c r="B17" s="127" t="s">
        <v>325</v>
      </c>
      <c r="L17" s="53"/>
    </row>
    <row r="18" spans="1:12">
      <c r="A18" s="156"/>
      <c r="L18" s="53"/>
    </row>
    <row r="19" spans="1:12" s="386" customFormat="1" ht="31.9" customHeight="1">
      <c r="A19" s="384"/>
      <c r="B19" s="548" t="s">
        <v>287</v>
      </c>
      <c r="C19" s="548"/>
      <c r="D19" s="548"/>
      <c r="E19" s="548"/>
      <c r="F19" s="548"/>
      <c r="G19" s="548"/>
      <c r="H19" s="548"/>
      <c r="I19" s="548"/>
      <c r="J19" s="548"/>
      <c r="K19" s="548"/>
      <c r="L19" s="385"/>
    </row>
    <row r="20" spans="1:12" s="386" customFormat="1" ht="48.6" customHeight="1">
      <c r="A20" s="384"/>
      <c r="B20" s="548" t="s">
        <v>288</v>
      </c>
      <c r="C20" s="548"/>
      <c r="D20" s="548"/>
      <c r="E20" s="548"/>
      <c r="F20" s="548"/>
      <c r="G20" s="548"/>
      <c r="H20" s="548"/>
      <c r="I20" s="548"/>
      <c r="J20" s="548"/>
      <c r="K20" s="548"/>
      <c r="L20" s="385"/>
    </row>
    <row r="21" spans="1:12" s="386" customFormat="1" ht="46.5" customHeight="1">
      <c r="A21" s="384"/>
      <c r="B21" s="548" t="s">
        <v>289</v>
      </c>
      <c r="C21" s="548"/>
      <c r="D21" s="548"/>
      <c r="E21" s="548"/>
      <c r="F21" s="548"/>
      <c r="G21" s="548"/>
      <c r="H21" s="548"/>
      <c r="I21" s="548"/>
      <c r="J21" s="548"/>
      <c r="K21" s="548"/>
      <c r="L21" s="385"/>
    </row>
    <row r="22" spans="1:12" s="386" customFormat="1" ht="60.6" customHeight="1">
      <c r="A22" s="384"/>
      <c r="B22" s="548" t="s">
        <v>284</v>
      </c>
      <c r="C22" s="548"/>
      <c r="D22" s="548"/>
      <c r="E22" s="548"/>
      <c r="F22" s="548"/>
      <c r="G22" s="548"/>
      <c r="H22" s="548"/>
      <c r="I22" s="548"/>
      <c r="J22" s="548"/>
      <c r="K22" s="548"/>
      <c r="L22" s="385"/>
    </row>
    <row r="23" spans="1:12">
      <c r="A23" s="156"/>
      <c r="L23" s="53"/>
    </row>
    <row r="24" spans="1:12">
      <c r="A24" s="156"/>
      <c r="B24" s="127" t="s">
        <v>326</v>
      </c>
      <c r="L24" s="53"/>
    </row>
    <row r="25" spans="1:12">
      <c r="A25" s="156"/>
      <c r="B25" s="127"/>
      <c r="L25" s="53"/>
    </row>
    <row r="26" spans="1:12">
      <c r="A26" s="156"/>
      <c r="B26" s="50" t="s">
        <v>327</v>
      </c>
      <c r="L26" s="53"/>
    </row>
    <row r="27" spans="1:12" ht="15.75" thickBot="1">
      <c r="A27" s="156"/>
      <c r="L27" s="53"/>
    </row>
    <row r="28" spans="1:12" ht="28.5" customHeight="1" thickBot="1">
      <c r="A28" s="83"/>
      <c r="B28" s="568" t="s">
        <v>269</v>
      </c>
      <c r="C28" s="569"/>
      <c r="D28" s="569"/>
      <c r="E28" s="569"/>
      <c r="F28" s="569"/>
      <c r="G28" s="569"/>
      <c r="H28" s="566" t="s">
        <v>278</v>
      </c>
      <c r="I28" s="567"/>
      <c r="J28" s="564" t="s">
        <v>279</v>
      </c>
      <c r="K28" s="565"/>
      <c r="L28" s="53"/>
    </row>
    <row r="29" spans="1:12" ht="31.5" customHeight="1">
      <c r="A29" s="156"/>
      <c r="B29" s="549" t="s">
        <v>270</v>
      </c>
      <c r="C29" s="550"/>
      <c r="D29" s="550"/>
      <c r="E29" s="550"/>
      <c r="F29" s="550"/>
      <c r="G29" s="550"/>
      <c r="H29" s="551">
        <v>0</v>
      </c>
      <c r="I29" s="552"/>
      <c r="J29" s="553" t="s">
        <v>280</v>
      </c>
      <c r="K29" s="554"/>
      <c r="L29" s="53"/>
    </row>
    <row r="30" spans="1:12" s="390" customFormat="1" ht="24" customHeight="1">
      <c r="A30" s="388"/>
      <c r="B30" s="555" t="s">
        <v>271</v>
      </c>
      <c r="C30" s="556"/>
      <c r="D30" s="556"/>
      <c r="E30" s="556"/>
      <c r="F30" s="556"/>
      <c r="G30" s="556"/>
      <c r="H30" s="557">
        <v>0</v>
      </c>
      <c r="I30" s="558"/>
      <c r="J30" s="559" t="s">
        <v>280</v>
      </c>
      <c r="K30" s="560"/>
      <c r="L30" s="389"/>
    </row>
    <row r="31" spans="1:12" ht="27.75" customHeight="1">
      <c r="A31" s="156"/>
      <c r="B31" s="555" t="s">
        <v>272</v>
      </c>
      <c r="C31" s="556"/>
      <c r="D31" s="556"/>
      <c r="E31" s="556"/>
      <c r="F31" s="556"/>
      <c r="G31" s="556"/>
      <c r="H31" s="557">
        <v>0</v>
      </c>
      <c r="I31" s="558"/>
      <c r="J31" s="559" t="s">
        <v>280</v>
      </c>
      <c r="K31" s="560"/>
      <c r="L31" s="53"/>
    </row>
    <row r="32" spans="1:12" s="390" customFormat="1" ht="35.25" customHeight="1">
      <c r="A32" s="388"/>
      <c r="B32" s="555" t="s">
        <v>273</v>
      </c>
      <c r="C32" s="556"/>
      <c r="D32" s="556"/>
      <c r="E32" s="556"/>
      <c r="F32" s="556"/>
      <c r="G32" s="556"/>
      <c r="H32" s="557">
        <v>0</v>
      </c>
      <c r="I32" s="558"/>
      <c r="J32" s="559" t="s">
        <v>281</v>
      </c>
      <c r="K32" s="560"/>
      <c r="L32" s="389"/>
    </row>
    <row r="33" spans="1:12" s="390" customFormat="1" ht="45.75" customHeight="1">
      <c r="A33" s="388"/>
      <c r="B33" s="555" t="s">
        <v>274</v>
      </c>
      <c r="C33" s="556"/>
      <c r="D33" s="556"/>
      <c r="E33" s="556"/>
      <c r="F33" s="556"/>
      <c r="G33" s="556"/>
      <c r="H33" s="557">
        <v>0</v>
      </c>
      <c r="I33" s="558"/>
      <c r="J33" s="559" t="s">
        <v>281</v>
      </c>
      <c r="K33" s="560"/>
      <c r="L33" s="389"/>
    </row>
    <row r="34" spans="1:12" s="390" customFormat="1" ht="48" customHeight="1">
      <c r="A34" s="388"/>
      <c r="B34" s="555" t="s">
        <v>275</v>
      </c>
      <c r="C34" s="556"/>
      <c r="D34" s="556"/>
      <c r="E34" s="556"/>
      <c r="F34" s="556"/>
      <c r="G34" s="556"/>
      <c r="H34" s="557">
        <v>0</v>
      </c>
      <c r="I34" s="558"/>
      <c r="J34" s="559" t="s">
        <v>282</v>
      </c>
      <c r="K34" s="560"/>
      <c r="L34" s="389"/>
    </row>
    <row r="35" spans="1:12" ht="69" customHeight="1">
      <c r="A35" s="156"/>
      <c r="B35" s="555" t="s">
        <v>276</v>
      </c>
      <c r="C35" s="556"/>
      <c r="D35" s="556"/>
      <c r="E35" s="556"/>
      <c r="F35" s="556"/>
      <c r="G35" s="556"/>
      <c r="H35" s="557">
        <v>0</v>
      </c>
      <c r="I35" s="558"/>
      <c r="J35" s="559" t="s">
        <v>280</v>
      </c>
      <c r="K35" s="560"/>
      <c r="L35" s="53"/>
    </row>
    <row r="36" spans="1:12" s="390" customFormat="1" ht="24" customHeight="1" thickBot="1">
      <c r="A36" s="388"/>
      <c r="B36" s="570" t="s">
        <v>277</v>
      </c>
      <c r="C36" s="571"/>
      <c r="D36" s="571"/>
      <c r="E36" s="571"/>
      <c r="F36" s="571"/>
      <c r="G36" s="571"/>
      <c r="H36" s="572">
        <v>0</v>
      </c>
      <c r="I36" s="573"/>
      <c r="J36" s="574" t="s">
        <v>283</v>
      </c>
      <c r="K36" s="575"/>
      <c r="L36" s="389"/>
    </row>
    <row r="37" spans="1:12" s="390" customFormat="1">
      <c r="A37" s="388"/>
      <c r="B37" s="474"/>
      <c r="C37" s="474"/>
      <c r="D37" s="474"/>
      <c r="E37" s="474"/>
      <c r="F37" s="474"/>
      <c r="G37" s="474"/>
      <c r="H37" s="475"/>
      <c r="I37" s="476"/>
      <c r="J37" s="476"/>
      <c r="K37" s="476"/>
      <c r="L37" s="389"/>
    </row>
    <row r="38" spans="1:12" s="386" customFormat="1" ht="66" customHeight="1">
      <c r="A38" s="384"/>
      <c r="B38" s="548" t="s">
        <v>285</v>
      </c>
      <c r="C38" s="548"/>
      <c r="D38" s="548"/>
      <c r="E38" s="548"/>
      <c r="F38" s="548"/>
      <c r="G38" s="548"/>
      <c r="H38" s="548"/>
      <c r="I38" s="548"/>
      <c r="J38" s="548"/>
      <c r="K38" s="548"/>
      <c r="L38" s="385"/>
    </row>
    <row r="39" spans="1:12" s="386" customFormat="1">
      <c r="A39" s="384"/>
      <c r="B39" s="548" t="s">
        <v>286</v>
      </c>
      <c r="C39" s="548"/>
      <c r="D39" s="548"/>
      <c r="E39" s="548"/>
      <c r="F39" s="548"/>
      <c r="G39" s="548"/>
      <c r="H39" s="548"/>
      <c r="I39" s="548"/>
      <c r="J39" s="548"/>
      <c r="K39" s="548"/>
      <c r="L39" s="385"/>
    </row>
    <row r="40" spans="1:12" s="386" customFormat="1">
      <c r="A40" s="384"/>
      <c r="B40" s="387"/>
      <c r="C40" s="387"/>
      <c r="D40" s="387"/>
      <c r="E40" s="387"/>
      <c r="F40" s="387"/>
      <c r="G40" s="387"/>
      <c r="H40" s="387"/>
      <c r="I40" s="387"/>
      <c r="J40" s="387"/>
      <c r="K40" s="387"/>
      <c r="L40" s="385"/>
    </row>
    <row r="41" spans="1:12">
      <c r="A41" s="156"/>
      <c r="B41" s="127" t="s">
        <v>329</v>
      </c>
      <c r="L41" s="53"/>
    </row>
    <row r="42" spans="1:12" ht="15.75">
      <c r="A42" s="156"/>
      <c r="B42" s="125"/>
      <c r="L42" s="53"/>
    </row>
    <row r="43" spans="1:12">
      <c r="A43" s="156"/>
      <c r="B43" s="127" t="s">
        <v>346</v>
      </c>
      <c r="L43" s="53"/>
    </row>
    <row r="44" spans="1:12" s="386" customFormat="1" ht="89.25" customHeight="1">
      <c r="A44" s="384"/>
      <c r="B44" s="548" t="s">
        <v>290</v>
      </c>
      <c r="C44" s="548"/>
      <c r="D44" s="548"/>
      <c r="E44" s="548"/>
      <c r="F44" s="548"/>
      <c r="G44" s="548"/>
      <c r="H44" s="548"/>
      <c r="I44" s="548"/>
      <c r="J44" s="548"/>
      <c r="K44" s="548"/>
      <c r="L44" s="385"/>
    </row>
    <row r="45" spans="1:12">
      <c r="A45" s="156"/>
      <c r="L45" s="53"/>
    </row>
    <row r="46" spans="1:12">
      <c r="A46" s="156"/>
      <c r="B46" s="127" t="s">
        <v>88</v>
      </c>
      <c r="L46" s="53"/>
    </row>
    <row r="47" spans="1:12" s="390" customFormat="1" ht="32.25" customHeight="1">
      <c r="A47" s="388"/>
      <c r="B47" s="546" t="s">
        <v>347</v>
      </c>
      <c r="C47" s="546"/>
      <c r="D47" s="546"/>
      <c r="E47" s="546"/>
      <c r="F47" s="546"/>
      <c r="G47" s="546"/>
      <c r="H47" s="546"/>
      <c r="I47" s="546"/>
      <c r="J47" s="546"/>
      <c r="K47" s="546"/>
      <c r="L47" s="389"/>
    </row>
    <row r="48" spans="1:12" ht="36" customHeight="1">
      <c r="A48" s="156"/>
      <c r="B48" s="546" t="s">
        <v>291</v>
      </c>
      <c r="C48" s="546"/>
      <c r="D48" s="546"/>
      <c r="E48" s="546"/>
      <c r="F48" s="546"/>
      <c r="G48" s="546"/>
      <c r="H48" s="546"/>
      <c r="I48" s="546"/>
      <c r="J48" s="546"/>
      <c r="K48" s="546"/>
      <c r="L48" s="53"/>
    </row>
    <row r="49" spans="1:12" ht="35.25" customHeight="1">
      <c r="A49" s="156"/>
      <c r="B49" s="546" t="s">
        <v>340</v>
      </c>
      <c r="C49" s="546"/>
      <c r="D49" s="546"/>
      <c r="E49" s="546"/>
      <c r="F49" s="546"/>
      <c r="G49" s="546"/>
      <c r="H49" s="546"/>
      <c r="I49" s="546"/>
      <c r="J49" s="546"/>
      <c r="K49" s="546"/>
      <c r="L49" s="53"/>
    </row>
    <row r="50" spans="1:12" s="390" customFormat="1" ht="34.5" customHeight="1">
      <c r="A50" s="388"/>
      <c r="B50" s="546" t="s">
        <v>348</v>
      </c>
      <c r="C50" s="546"/>
      <c r="D50" s="546"/>
      <c r="E50" s="546"/>
      <c r="F50" s="546"/>
      <c r="G50" s="546"/>
      <c r="H50" s="546"/>
      <c r="I50" s="546"/>
      <c r="J50" s="546"/>
      <c r="K50" s="546"/>
      <c r="L50" s="389"/>
    </row>
    <row r="51" spans="1:12" s="390" customFormat="1" ht="45" customHeight="1">
      <c r="A51" s="388"/>
      <c r="B51" s="546" t="s">
        <v>349</v>
      </c>
      <c r="C51" s="546"/>
      <c r="D51" s="546"/>
      <c r="E51" s="546"/>
      <c r="F51" s="546"/>
      <c r="G51" s="546"/>
      <c r="H51" s="546"/>
      <c r="I51" s="546"/>
      <c r="J51" s="546"/>
      <c r="K51" s="546"/>
      <c r="L51" s="389"/>
    </row>
    <row r="52" spans="1:12">
      <c r="A52" s="156"/>
      <c r="L52" s="53"/>
    </row>
    <row r="53" spans="1:12" ht="15.75">
      <c r="A53" s="83"/>
      <c r="B53" s="125" t="s">
        <v>330</v>
      </c>
      <c r="L53" s="53"/>
    </row>
    <row r="54" spans="1:12" ht="15.75">
      <c r="A54" s="156"/>
      <c r="B54" s="125"/>
      <c r="L54" s="53"/>
    </row>
    <row r="55" spans="1:12" ht="15.6" customHeight="1">
      <c r="A55" s="83"/>
      <c r="B55" s="128" t="s">
        <v>333</v>
      </c>
      <c r="L55" s="53"/>
    </row>
    <row r="56" spans="1:12" ht="63.6" customHeight="1">
      <c r="A56" s="83"/>
      <c r="B56" s="546" t="s">
        <v>350</v>
      </c>
      <c r="C56" s="546"/>
      <c r="D56" s="546"/>
      <c r="E56" s="546"/>
      <c r="F56" s="546"/>
      <c r="G56" s="546"/>
      <c r="H56" s="546"/>
      <c r="I56" s="546"/>
      <c r="J56" s="546"/>
      <c r="K56" s="546"/>
      <c r="L56" s="53"/>
    </row>
    <row r="57" spans="1:12" ht="33.4" customHeight="1">
      <c r="A57" s="83"/>
      <c r="B57" s="561" t="s">
        <v>335</v>
      </c>
      <c r="C57" s="561"/>
      <c r="D57" s="561"/>
      <c r="E57" s="561"/>
      <c r="F57" s="561"/>
      <c r="G57" s="561"/>
      <c r="H57" s="561"/>
      <c r="I57" s="561"/>
      <c r="J57" s="561"/>
      <c r="K57" s="561"/>
      <c r="L57" s="53"/>
    </row>
    <row r="58" spans="1:12">
      <c r="A58" s="156"/>
      <c r="B58" s="477"/>
      <c r="C58" s="477"/>
      <c r="D58" s="477"/>
      <c r="E58" s="477"/>
      <c r="F58" s="477"/>
      <c r="G58" s="477"/>
      <c r="H58" s="477"/>
      <c r="I58" s="477"/>
      <c r="J58" s="477"/>
      <c r="K58" s="477"/>
      <c r="L58" s="53"/>
    </row>
    <row r="59" spans="1:12">
      <c r="A59" s="83"/>
      <c r="B59" s="127" t="s">
        <v>334</v>
      </c>
      <c r="L59" s="53"/>
    </row>
    <row r="60" spans="1:12" s="390" customFormat="1" ht="30" customHeight="1">
      <c r="A60" s="388"/>
      <c r="B60" s="546" t="s">
        <v>351</v>
      </c>
      <c r="C60" s="546"/>
      <c r="D60" s="546"/>
      <c r="E60" s="546"/>
      <c r="F60" s="546"/>
      <c r="G60" s="546"/>
      <c r="H60" s="546"/>
      <c r="I60" s="546"/>
      <c r="J60" s="546"/>
      <c r="K60" s="546"/>
      <c r="L60" s="389"/>
    </row>
    <row r="61" spans="1:12">
      <c r="A61" s="156"/>
      <c r="B61" s="477"/>
      <c r="C61" s="477"/>
      <c r="D61" s="477"/>
      <c r="E61" s="477"/>
      <c r="F61" s="477"/>
      <c r="G61" s="477"/>
      <c r="H61" s="477"/>
      <c r="I61" s="477"/>
      <c r="J61" s="477"/>
      <c r="K61" s="477"/>
      <c r="L61" s="53"/>
    </row>
    <row r="62" spans="1:12">
      <c r="A62" s="83"/>
      <c r="B62" s="128" t="s">
        <v>352</v>
      </c>
      <c r="C62" s="126"/>
      <c r="D62" s="126"/>
      <c r="E62" s="126"/>
      <c r="F62" s="126"/>
      <c r="G62" s="126"/>
      <c r="H62" s="126"/>
      <c r="I62" s="126"/>
      <c r="J62" s="126"/>
      <c r="K62" s="126"/>
      <c r="L62" s="53"/>
    </row>
    <row r="63" spans="1:12" s="393" customFormat="1" ht="63" customHeight="1">
      <c r="A63" s="391"/>
      <c r="B63" s="562" t="s">
        <v>331</v>
      </c>
      <c r="C63" s="562"/>
      <c r="D63" s="562"/>
      <c r="E63" s="562"/>
      <c r="F63" s="562"/>
      <c r="G63" s="562"/>
      <c r="H63" s="562"/>
      <c r="I63" s="562"/>
      <c r="J63" s="562"/>
      <c r="K63" s="562"/>
      <c r="L63" s="392"/>
    </row>
    <row r="64" spans="1:12" s="393" customFormat="1" ht="33.75" customHeight="1">
      <c r="A64" s="391"/>
      <c r="B64" s="562" t="s">
        <v>353</v>
      </c>
      <c r="C64" s="562"/>
      <c r="D64" s="562"/>
      <c r="E64" s="562"/>
      <c r="F64" s="562"/>
      <c r="G64" s="562"/>
      <c r="H64" s="562"/>
      <c r="I64" s="562"/>
      <c r="J64" s="562"/>
      <c r="K64" s="562"/>
      <c r="L64" s="392"/>
    </row>
    <row r="65" spans="1:12">
      <c r="A65" s="83"/>
      <c r="B65" s="126"/>
      <c r="C65" s="126"/>
      <c r="D65" s="126"/>
      <c r="E65" s="126"/>
      <c r="F65" s="126"/>
      <c r="G65" s="126"/>
      <c r="H65" s="126"/>
      <c r="I65" s="126"/>
      <c r="J65" s="126"/>
      <c r="K65" s="126"/>
      <c r="L65" s="53"/>
    </row>
    <row r="66" spans="1:12">
      <c r="A66" s="83"/>
      <c r="B66" s="128" t="s">
        <v>89</v>
      </c>
      <c r="C66" s="126"/>
      <c r="D66" s="126"/>
      <c r="E66" s="126"/>
      <c r="F66" s="126"/>
      <c r="G66" s="126"/>
      <c r="H66" s="126"/>
      <c r="I66" s="126"/>
      <c r="J66" s="126"/>
      <c r="K66" s="126"/>
      <c r="L66" s="53"/>
    </row>
    <row r="67" spans="1:12" ht="29.25" customHeight="1">
      <c r="A67" s="156"/>
      <c r="B67" s="546" t="s">
        <v>354</v>
      </c>
      <c r="C67" s="546"/>
      <c r="D67" s="546"/>
      <c r="E67" s="546"/>
      <c r="F67" s="546"/>
      <c r="G67" s="546"/>
      <c r="H67" s="546"/>
      <c r="I67" s="546"/>
      <c r="J67" s="546"/>
      <c r="K67" s="546"/>
      <c r="L67" s="53"/>
    </row>
    <row r="68" spans="1:12" ht="29.25" customHeight="1">
      <c r="A68" s="83"/>
      <c r="B68" s="563" t="s">
        <v>355</v>
      </c>
      <c r="C68" s="546"/>
      <c r="D68" s="546"/>
      <c r="E68" s="546"/>
      <c r="F68" s="546"/>
      <c r="G68" s="546"/>
      <c r="H68" s="546"/>
      <c r="I68" s="546"/>
      <c r="J68" s="546"/>
      <c r="K68" s="546"/>
      <c r="L68" s="53"/>
    </row>
    <row r="69" spans="1:12">
      <c r="A69" s="156"/>
      <c r="B69" s="259"/>
      <c r="C69" s="259"/>
      <c r="D69" s="259"/>
      <c r="E69" s="259"/>
      <c r="F69" s="259"/>
      <c r="G69" s="259"/>
      <c r="H69" s="259"/>
      <c r="I69" s="259"/>
      <c r="J69" s="259"/>
      <c r="K69" s="259"/>
      <c r="L69" s="53"/>
    </row>
    <row r="70" spans="1:12">
      <c r="A70" s="83"/>
      <c r="B70" s="127" t="s">
        <v>292</v>
      </c>
      <c r="L70" s="53"/>
    </row>
    <row r="71" spans="1:12" s="51" customFormat="1" ht="30" customHeight="1">
      <c r="A71" s="87"/>
      <c r="B71" s="547" t="s">
        <v>356</v>
      </c>
      <c r="C71" s="547"/>
      <c r="D71" s="547"/>
      <c r="E71" s="547"/>
      <c r="F71" s="547"/>
      <c r="G71" s="547"/>
      <c r="H71" s="547"/>
      <c r="I71" s="547"/>
      <c r="J71" s="547"/>
      <c r="K71" s="547"/>
      <c r="L71" s="88"/>
    </row>
    <row r="72" spans="1:12" s="51" customFormat="1" ht="30" customHeight="1">
      <c r="A72" s="87"/>
      <c r="B72" s="197"/>
      <c r="C72" s="197"/>
      <c r="D72" s="197"/>
      <c r="E72" s="197"/>
      <c r="F72" s="197"/>
      <c r="G72" s="197"/>
      <c r="H72" s="197"/>
      <c r="I72" s="197"/>
      <c r="J72" s="197"/>
      <c r="K72" s="197"/>
      <c r="L72" s="241"/>
    </row>
    <row r="73" spans="1:12" s="51" customFormat="1" ht="30" customHeight="1">
      <c r="A73" s="87"/>
      <c r="B73" s="260"/>
      <c r="C73" s="260"/>
      <c r="D73" s="260"/>
      <c r="E73" s="260"/>
      <c r="F73" s="260"/>
      <c r="G73" s="260"/>
      <c r="H73" s="260"/>
      <c r="I73" s="260"/>
      <c r="J73" s="260"/>
      <c r="K73" s="260"/>
      <c r="L73" s="241"/>
    </row>
    <row r="74" spans="1:12">
      <c r="A74" s="83"/>
      <c r="L74" s="53"/>
    </row>
    <row r="75" spans="1:12" ht="15.75">
      <c r="A75" s="83"/>
      <c r="D75" s="2"/>
      <c r="G75" s="2"/>
      <c r="I75" s="2"/>
      <c r="J75" s="2"/>
      <c r="L75" s="53"/>
    </row>
    <row r="76" spans="1:12">
      <c r="A76" s="83"/>
      <c r="B76" s="129" t="s">
        <v>42</v>
      </c>
      <c r="E76" s="130" t="s">
        <v>41</v>
      </c>
      <c r="F76" s="130"/>
      <c r="H76" s="96" t="s">
        <v>24</v>
      </c>
      <c r="I76" s="127"/>
      <c r="K76" s="96" t="s">
        <v>336</v>
      </c>
      <c r="L76" s="53"/>
    </row>
    <row r="77" spans="1:12">
      <c r="A77" s="83"/>
      <c r="B77" s="131" t="s">
        <v>15</v>
      </c>
      <c r="E77" s="132" t="s">
        <v>40</v>
      </c>
      <c r="F77" s="132"/>
      <c r="H77" s="132" t="s">
        <v>47</v>
      </c>
      <c r="I77" s="132"/>
      <c r="K77" s="131" t="s">
        <v>39</v>
      </c>
      <c r="L77" s="53"/>
    </row>
    <row r="78" spans="1:12">
      <c r="A78" s="83"/>
      <c r="L78" s="53"/>
    </row>
    <row r="79" spans="1:12">
      <c r="A79" s="54"/>
      <c r="B79" s="55"/>
      <c r="C79" s="55"/>
      <c r="D79" s="55"/>
      <c r="E79" s="55"/>
      <c r="F79" s="55"/>
      <c r="G79" s="55"/>
      <c r="H79" s="55"/>
      <c r="I79" s="55"/>
      <c r="J79" s="55"/>
      <c r="K79" s="55"/>
      <c r="L79" s="56"/>
    </row>
    <row r="305" spans="3:3">
      <c r="C305" s="50">
        <f>SUM(C303:C304)</f>
        <v>0</v>
      </c>
    </row>
  </sheetData>
  <customSheetViews>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F3648BCD-1CED-4BBB-AE63-37BDB925883F}" scale="80" showPageBreaks="1" showGridLines="0" printArea="1" view="pageBreakPreview">
      <selection activeCell="G307" sqref="G306:G307"/>
      <pageMargins left="0.7" right="0.7" top="0.75" bottom="0.75" header="0.3" footer="0.3"/>
      <pageSetup scale="67" orientation="portrait" r:id="rId3"/>
    </customSheetView>
  </customSheetViews>
  <mergeCells count="52">
    <mergeCell ref="B9:K9"/>
    <mergeCell ref="B51:K51"/>
    <mergeCell ref="B49:K49"/>
    <mergeCell ref="B67:K67"/>
    <mergeCell ref="B44:K44"/>
    <mergeCell ref="B47:K47"/>
    <mergeCell ref="B48:K48"/>
    <mergeCell ref="B56:K56"/>
    <mergeCell ref="H34:I34"/>
    <mergeCell ref="J34:K34"/>
    <mergeCell ref="B38:K38"/>
    <mergeCell ref="B19:K19"/>
    <mergeCell ref="B20:K20"/>
    <mergeCell ref="B21:K21"/>
    <mergeCell ref="B22:K22"/>
    <mergeCell ref="H32:I32"/>
    <mergeCell ref="B39:K39"/>
    <mergeCell ref="J28:K28"/>
    <mergeCell ref="H28:I28"/>
    <mergeCell ref="B28:G28"/>
    <mergeCell ref="B35:G35"/>
    <mergeCell ref="H35:I35"/>
    <mergeCell ref="J35:K35"/>
    <mergeCell ref="B36:G36"/>
    <mergeCell ref="H36:I36"/>
    <mergeCell ref="J36:K36"/>
    <mergeCell ref="B33:G33"/>
    <mergeCell ref="H33:I33"/>
    <mergeCell ref="J33:K33"/>
    <mergeCell ref="B34:G34"/>
    <mergeCell ref="B71:K71"/>
    <mergeCell ref="B57:K57"/>
    <mergeCell ref="B63:K63"/>
    <mergeCell ref="B64:K64"/>
    <mergeCell ref="B68:K68"/>
    <mergeCell ref="B60:K60"/>
    <mergeCell ref="B1:K1"/>
    <mergeCell ref="B7:K7"/>
    <mergeCell ref="B13:K13"/>
    <mergeCell ref="B50:K50"/>
    <mergeCell ref="B8:K8"/>
    <mergeCell ref="B29:G29"/>
    <mergeCell ref="H29:I29"/>
    <mergeCell ref="J29:K29"/>
    <mergeCell ref="B30:G30"/>
    <mergeCell ref="H30:I30"/>
    <mergeCell ref="J30:K30"/>
    <mergeCell ref="B31:G31"/>
    <mergeCell ref="H31:I31"/>
    <mergeCell ref="J31:K31"/>
    <mergeCell ref="B32:G32"/>
    <mergeCell ref="J32:K32"/>
  </mergeCells>
  <pageMargins left="0.7" right="0.7" top="0.75" bottom="0.75" header="0.3" footer="0.3"/>
  <pageSetup scale="67" orientation="portrait" r:id="rId4"/>
  <rowBreaks count="1" manualBreakCount="1">
    <brk id="4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0A9B-22A1-4C15-9143-12F4994C2BD5}">
  <sheetPr>
    <tabColor rgb="FF336699"/>
    <pageSetUpPr fitToPage="1"/>
  </sheetPr>
  <dimension ref="A1:P97"/>
  <sheetViews>
    <sheetView showGridLines="0" topLeftCell="A23" zoomScale="85" zoomScaleNormal="85" zoomScaleSheetLayoutView="100" workbookViewId="0">
      <selection activeCell="C23" sqref="C23"/>
    </sheetView>
  </sheetViews>
  <sheetFormatPr baseColWidth="10" defaultColWidth="9.28515625" defaultRowHeight="15"/>
  <cols>
    <col min="1" max="1" width="4.28515625" style="30" customWidth="1"/>
    <col min="2" max="2" width="57.28515625" style="30" customWidth="1"/>
    <col min="3" max="3" width="23.7109375" style="30" customWidth="1"/>
    <col min="4" max="4" width="19.42578125" style="30" customWidth="1"/>
    <col min="5" max="5" width="14.28515625" style="449" customWidth="1"/>
    <col min="6" max="6" width="13.42578125" style="30" customWidth="1"/>
    <col min="7" max="7" width="12.42578125" style="30" customWidth="1"/>
    <col min="8" max="8" width="10.5703125" style="30" bestFit="1" customWidth="1"/>
    <col min="9" max="9" width="16.140625" style="149" bestFit="1" customWidth="1"/>
    <col min="10" max="10" width="17" style="30" bestFit="1" customWidth="1"/>
    <col min="11" max="11" width="17.42578125" style="30" customWidth="1"/>
    <col min="12" max="12" width="17.7109375" style="30" customWidth="1"/>
    <col min="13" max="13" width="8.42578125" style="30" customWidth="1"/>
    <col min="14" max="14" width="18.7109375" style="30" customWidth="1"/>
    <col min="15" max="15" width="16.85546875" style="30" customWidth="1"/>
    <col min="16" max="16" width="16.5703125" style="30" customWidth="1"/>
    <col min="17" max="16384" width="9.28515625" style="30"/>
  </cols>
  <sheetData>
    <row r="1" spans="1:9">
      <c r="A1" s="85"/>
      <c r="D1" s="136"/>
    </row>
    <row r="2" spans="1:9" s="158" customFormat="1">
      <c r="A2" s="157"/>
      <c r="B2" s="134" t="s">
        <v>341</v>
      </c>
      <c r="E2" s="449"/>
      <c r="I2" s="149"/>
    </row>
    <row r="3" spans="1:9" s="158" customFormat="1" ht="15.75" thickBot="1">
      <c r="A3" s="157"/>
      <c r="D3" s="136"/>
      <c r="E3" s="449"/>
      <c r="I3" s="149"/>
    </row>
    <row r="4" spans="1:9" s="158" customFormat="1" ht="43.5" customHeight="1" thickBot="1">
      <c r="A4" s="157"/>
      <c r="B4" s="394" t="s">
        <v>23</v>
      </c>
      <c r="C4" s="395" t="s">
        <v>90</v>
      </c>
      <c r="D4" s="395" t="s">
        <v>91</v>
      </c>
      <c r="E4" s="449"/>
      <c r="I4" s="149"/>
    </row>
    <row r="5" spans="1:9" s="158" customFormat="1">
      <c r="A5" s="157"/>
      <c r="B5" s="165" t="s">
        <v>293</v>
      </c>
      <c r="C5" s="398">
        <v>9744224.9100000001</v>
      </c>
      <c r="D5" s="399">
        <v>0</v>
      </c>
      <c r="E5" s="449"/>
      <c r="I5" s="149"/>
    </row>
    <row r="6" spans="1:9" s="158" customFormat="1" ht="15.75" thickBot="1">
      <c r="A6" s="157"/>
      <c r="B6" s="167" t="s">
        <v>92</v>
      </c>
      <c r="C6" s="400">
        <v>0</v>
      </c>
      <c r="D6" s="401">
        <v>0</v>
      </c>
      <c r="E6" s="449"/>
      <c r="I6" s="149"/>
    </row>
    <row r="7" spans="1:9" s="158" customFormat="1" ht="15.75" thickBot="1">
      <c r="A7" s="157"/>
      <c r="B7" s="242" t="s">
        <v>12</v>
      </c>
      <c r="C7" s="397">
        <f>SUM(C5:C6)</f>
        <v>9744224.9100000001</v>
      </c>
      <c r="D7" s="397">
        <f>SUM(D5:D6)</f>
        <v>0</v>
      </c>
      <c r="E7" s="449"/>
      <c r="I7" s="149"/>
    </row>
    <row r="8" spans="1:9" s="158" customFormat="1">
      <c r="A8" s="157"/>
      <c r="D8" s="136"/>
      <c r="E8" s="449"/>
      <c r="I8" s="149"/>
    </row>
    <row r="9" spans="1:9" s="158" customFormat="1">
      <c r="A9" s="157"/>
      <c r="B9" s="134" t="s">
        <v>342</v>
      </c>
      <c r="E9" s="449"/>
      <c r="I9" s="149"/>
    </row>
    <row r="10" spans="1:9" s="158" customFormat="1" ht="15.75" thickBot="1">
      <c r="A10" s="157"/>
      <c r="D10" s="136"/>
      <c r="E10" s="449"/>
      <c r="I10" s="149"/>
    </row>
    <row r="11" spans="1:9" s="158" customFormat="1" ht="43.5" thickBot="1">
      <c r="A11" s="157"/>
      <c r="B11" s="198" t="s">
        <v>93</v>
      </c>
      <c r="C11" s="243" t="s">
        <v>94</v>
      </c>
      <c r="D11" s="243" t="s">
        <v>95</v>
      </c>
      <c r="E11" s="243" t="s">
        <v>96</v>
      </c>
      <c r="I11" s="149"/>
    </row>
    <row r="12" spans="1:9" s="134" customFormat="1" ht="14.25">
      <c r="A12" s="133"/>
      <c r="B12" s="245" t="s">
        <v>97</v>
      </c>
      <c r="C12" s="246"/>
      <c r="D12" s="247"/>
      <c r="E12" s="450"/>
      <c r="I12" s="248"/>
    </row>
    <row r="13" spans="1:9" s="158" customFormat="1">
      <c r="A13" s="157"/>
      <c r="B13" s="166" t="s">
        <v>98</v>
      </c>
      <c r="C13" s="402">
        <v>0</v>
      </c>
      <c r="D13" s="403">
        <v>0</v>
      </c>
      <c r="E13" s="451">
        <v>0</v>
      </c>
      <c r="I13" s="149"/>
    </row>
    <row r="14" spans="1:9" s="158" customFormat="1">
      <c r="A14" s="157"/>
      <c r="B14" s="166" t="s">
        <v>99</v>
      </c>
      <c r="C14" s="402">
        <v>0</v>
      </c>
      <c r="D14" s="403">
        <v>0</v>
      </c>
      <c r="E14" s="451">
        <v>0</v>
      </c>
      <c r="I14" s="149"/>
    </row>
    <row r="15" spans="1:9" s="158" customFormat="1" ht="15.75" thickBot="1">
      <c r="A15" s="157"/>
      <c r="B15" s="167" t="s">
        <v>100</v>
      </c>
      <c r="C15" s="396">
        <v>0</v>
      </c>
      <c r="D15" s="404">
        <v>0</v>
      </c>
      <c r="E15" s="452">
        <v>0</v>
      </c>
      <c r="I15" s="149"/>
    </row>
    <row r="16" spans="1:9" s="134" customFormat="1" ht="14.25">
      <c r="A16" s="133"/>
      <c r="B16" s="245" t="s">
        <v>101</v>
      </c>
      <c r="C16" s="405"/>
      <c r="D16" s="406"/>
      <c r="E16" s="453"/>
      <c r="I16" s="248"/>
    </row>
    <row r="17" spans="1:9" s="158" customFormat="1">
      <c r="A17" s="157"/>
      <c r="B17" s="166" t="s">
        <v>102</v>
      </c>
      <c r="C17" s="402">
        <v>0</v>
      </c>
      <c r="D17" s="403">
        <v>0</v>
      </c>
      <c r="E17" s="451">
        <v>0</v>
      </c>
      <c r="I17" s="149"/>
    </row>
    <row r="18" spans="1:9" s="158" customFormat="1">
      <c r="A18" s="157"/>
      <c r="B18" s="166" t="s">
        <v>103</v>
      </c>
      <c r="C18" s="402">
        <v>0</v>
      </c>
      <c r="D18" s="403">
        <v>0</v>
      </c>
      <c r="E18" s="451">
        <v>0</v>
      </c>
      <c r="I18" s="149"/>
    </row>
    <row r="19" spans="1:9" s="158" customFormat="1" ht="15.75" thickBot="1">
      <c r="A19" s="157"/>
      <c r="B19" s="167" t="s">
        <v>104</v>
      </c>
      <c r="C19" s="396">
        <v>0</v>
      </c>
      <c r="D19" s="404">
        <v>0</v>
      </c>
      <c r="E19" s="452">
        <v>0</v>
      </c>
      <c r="I19" s="149"/>
    </row>
    <row r="20" spans="1:9" s="134" customFormat="1" ht="14.25">
      <c r="A20" s="133"/>
      <c r="B20" s="245" t="s">
        <v>105</v>
      </c>
      <c r="C20" s="246"/>
      <c r="D20" s="247"/>
      <c r="E20" s="450"/>
      <c r="I20" s="248"/>
    </row>
    <row r="21" spans="1:9" s="158" customFormat="1">
      <c r="A21" s="157"/>
      <c r="B21" s="166" t="s">
        <v>106</v>
      </c>
      <c r="C21" s="402">
        <v>0</v>
      </c>
      <c r="D21" s="403">
        <v>0</v>
      </c>
      <c r="E21" s="451">
        <v>0</v>
      </c>
      <c r="I21" s="149"/>
    </row>
    <row r="22" spans="1:9" s="158" customFormat="1">
      <c r="A22" s="157"/>
      <c r="B22" s="166" t="s">
        <v>107</v>
      </c>
      <c r="C22" s="402">
        <v>0</v>
      </c>
      <c r="D22" s="403">
        <v>0</v>
      </c>
      <c r="E22" s="451">
        <v>0</v>
      </c>
      <c r="I22" s="149"/>
    </row>
    <row r="23" spans="1:9" s="158" customFormat="1" ht="15.75" thickBot="1">
      <c r="A23" s="157"/>
      <c r="B23" s="167" t="s">
        <v>108</v>
      </c>
      <c r="C23" s="482">
        <f>+'Balance General'!E22</f>
        <v>1002953.9670416412</v>
      </c>
      <c r="D23" s="244">
        <f>+'Balance General'!E20</f>
        <v>12597796702.639999</v>
      </c>
      <c r="E23" s="454">
        <v>10</v>
      </c>
      <c r="I23" s="149"/>
    </row>
    <row r="24" spans="1:9" s="134" customFormat="1" ht="14.25">
      <c r="A24" s="133"/>
      <c r="B24" s="245" t="s">
        <v>109</v>
      </c>
      <c r="C24" s="246"/>
      <c r="D24" s="247"/>
      <c r="E24" s="450"/>
      <c r="I24" s="248"/>
    </row>
    <row r="25" spans="1:9" s="158" customFormat="1">
      <c r="A25" s="157"/>
      <c r="B25" s="166" t="s">
        <v>110</v>
      </c>
      <c r="C25" s="402">
        <v>0</v>
      </c>
      <c r="D25" s="403">
        <v>0</v>
      </c>
      <c r="E25" s="451">
        <v>0</v>
      </c>
      <c r="I25" s="149"/>
    </row>
    <row r="26" spans="1:9" s="158" customFormat="1">
      <c r="A26" s="157"/>
      <c r="B26" s="166" t="s">
        <v>111</v>
      </c>
      <c r="C26" s="402">
        <v>0</v>
      </c>
      <c r="D26" s="403">
        <v>0</v>
      </c>
      <c r="E26" s="451">
        <v>0</v>
      </c>
      <c r="I26" s="149"/>
    </row>
    <row r="27" spans="1:9" s="158" customFormat="1" ht="15.75" thickBot="1">
      <c r="A27" s="157"/>
      <c r="B27" s="167" t="s">
        <v>112</v>
      </c>
      <c r="C27" s="396">
        <v>0</v>
      </c>
      <c r="D27" s="404">
        <v>0</v>
      </c>
      <c r="E27" s="452">
        <v>0</v>
      </c>
      <c r="I27" s="149"/>
    </row>
    <row r="28" spans="1:9" s="158" customFormat="1">
      <c r="A28" s="157"/>
      <c r="D28" s="136"/>
      <c r="E28" s="449"/>
      <c r="I28" s="149"/>
    </row>
    <row r="29" spans="1:9" s="158" customFormat="1">
      <c r="A29" s="157"/>
      <c r="D29" s="136"/>
      <c r="E29" s="449"/>
      <c r="I29" s="149"/>
    </row>
    <row r="30" spans="1:9" s="158" customFormat="1">
      <c r="A30" s="157"/>
      <c r="D30" s="136"/>
      <c r="E30" s="449"/>
      <c r="I30" s="149"/>
    </row>
    <row r="31" spans="1:9" s="158" customFormat="1" ht="15.75">
      <c r="A31" s="157"/>
      <c r="B31" s="135" t="s">
        <v>332</v>
      </c>
      <c r="D31" s="136"/>
      <c r="E31" s="449"/>
      <c r="I31" s="149"/>
    </row>
    <row r="32" spans="1:9" s="158" customFormat="1" ht="15.75">
      <c r="A32" s="157"/>
      <c r="B32" s="135"/>
      <c r="D32" s="136"/>
      <c r="E32" s="449"/>
      <c r="I32" s="149"/>
    </row>
    <row r="33" spans="1:16">
      <c r="A33" s="85"/>
      <c r="B33" s="134" t="s">
        <v>113</v>
      </c>
    </row>
    <row r="34" spans="1:16">
      <c r="A34" s="85"/>
      <c r="B34" s="30" t="s">
        <v>343</v>
      </c>
    </row>
    <row r="35" spans="1:16" ht="15.75" thickBot="1">
      <c r="A35" s="85"/>
      <c r="B35" s="134"/>
    </row>
    <row r="36" spans="1:16">
      <c r="A36" s="85"/>
      <c r="B36" s="169" t="s">
        <v>0</v>
      </c>
      <c r="C36" s="168">
        <v>44104</v>
      </c>
      <c r="D36" s="168">
        <v>43738</v>
      </c>
      <c r="E36" s="455"/>
    </row>
    <row r="37" spans="1:16" ht="15.75" thickBot="1">
      <c r="A37" s="137"/>
      <c r="B37" s="115" t="s">
        <v>294</v>
      </c>
      <c r="C37" s="138">
        <v>518666699.37</v>
      </c>
      <c r="D37" s="407">
        <v>0</v>
      </c>
      <c r="E37" s="455"/>
    </row>
    <row r="38" spans="1:16" ht="15.75" thickBot="1">
      <c r="A38" s="85"/>
      <c r="B38" s="170" t="s">
        <v>12</v>
      </c>
      <c r="C38" s="171">
        <f>SUM(C37)</f>
        <v>518666699.37</v>
      </c>
      <c r="D38" s="408">
        <v>0</v>
      </c>
    </row>
    <row r="39" spans="1:16">
      <c r="A39" s="85"/>
      <c r="D39" s="139"/>
    </row>
    <row r="40" spans="1:16" s="31" customFormat="1">
      <c r="A40" s="84"/>
      <c r="B40" s="134" t="s">
        <v>114</v>
      </c>
      <c r="C40" s="155"/>
      <c r="E40" s="456"/>
      <c r="I40" s="150"/>
    </row>
    <row r="41" spans="1:16" s="31" customFormat="1" ht="14.25" customHeight="1">
      <c r="A41" s="84"/>
      <c r="B41" s="261" t="s">
        <v>344</v>
      </c>
      <c r="E41" s="456"/>
      <c r="I41" s="150"/>
    </row>
    <row r="42" spans="1:16" s="31" customFormat="1" ht="15.75" thickBot="1">
      <c r="A42" s="84"/>
      <c r="B42" s="134"/>
      <c r="E42" s="456"/>
      <c r="I42" s="150"/>
    </row>
    <row r="43" spans="1:16" s="464" customFormat="1" ht="30" customHeight="1">
      <c r="A43" s="463"/>
      <c r="B43" s="577" t="s">
        <v>115</v>
      </c>
      <c r="C43" s="577" t="s">
        <v>116</v>
      </c>
      <c r="D43" s="577" t="s">
        <v>117</v>
      </c>
      <c r="E43" s="577" t="s">
        <v>118</v>
      </c>
      <c r="F43" s="577" t="s">
        <v>119</v>
      </c>
      <c r="G43" s="577" t="s">
        <v>120</v>
      </c>
      <c r="H43" s="577" t="s">
        <v>1</v>
      </c>
      <c r="I43" s="577" t="s">
        <v>56</v>
      </c>
      <c r="J43" s="577" t="s">
        <v>121</v>
      </c>
      <c r="K43" s="577" t="s">
        <v>122</v>
      </c>
      <c r="L43" s="577" t="s">
        <v>123</v>
      </c>
      <c r="M43" s="577" t="s">
        <v>124</v>
      </c>
      <c r="N43" s="577" t="s">
        <v>125</v>
      </c>
      <c r="O43" s="577" t="s">
        <v>126</v>
      </c>
      <c r="P43" s="577" t="s">
        <v>127</v>
      </c>
    </row>
    <row r="44" spans="1:16" s="464" customFormat="1" ht="29.25" customHeight="1" thickBot="1">
      <c r="A44" s="463"/>
      <c r="B44" s="578"/>
      <c r="C44" s="578"/>
      <c r="D44" s="578"/>
      <c r="E44" s="578"/>
      <c r="F44" s="578"/>
      <c r="G44" s="578"/>
      <c r="H44" s="578"/>
      <c r="I44" s="578"/>
      <c r="J44" s="578"/>
      <c r="K44" s="578"/>
      <c r="L44" s="578"/>
      <c r="M44" s="578"/>
      <c r="N44" s="578"/>
      <c r="O44" s="578"/>
      <c r="P44" s="578"/>
    </row>
    <row r="45" spans="1:16" s="31" customFormat="1" ht="15" customHeight="1">
      <c r="A45" s="84"/>
      <c r="B45" s="439" t="s">
        <v>300</v>
      </c>
      <c r="C45" s="440" t="s">
        <v>301</v>
      </c>
      <c r="D45" s="433" t="s">
        <v>302</v>
      </c>
      <c r="E45" s="457" t="s">
        <v>303</v>
      </c>
      <c r="F45" s="431" t="s">
        <v>304</v>
      </c>
      <c r="G45" s="434">
        <v>44785</v>
      </c>
      <c r="H45" s="431" t="s">
        <v>305</v>
      </c>
      <c r="I45" s="435">
        <v>25000000</v>
      </c>
      <c r="J45" s="436">
        <v>25444006.850000001</v>
      </c>
      <c r="K45" s="435">
        <v>25580546.629999999</v>
      </c>
      <c r="L45" s="436">
        <v>25000000</v>
      </c>
      <c r="M45" s="437">
        <v>0.08</v>
      </c>
      <c r="N45" s="438">
        <v>2.0305571866102053E-3</v>
      </c>
      <c r="O45" s="437">
        <v>0.1</v>
      </c>
      <c r="P45" s="438">
        <v>2.1091266695152122E-4</v>
      </c>
    </row>
    <row r="46" spans="1:16" s="31" customFormat="1">
      <c r="A46" s="84"/>
      <c r="B46" s="411" t="s">
        <v>306</v>
      </c>
      <c r="C46" s="409" t="s">
        <v>307</v>
      </c>
      <c r="D46" s="413" t="s">
        <v>308</v>
      </c>
      <c r="E46" s="458" t="s">
        <v>303</v>
      </c>
      <c r="F46" s="258" t="s">
        <v>309</v>
      </c>
      <c r="G46" s="432">
        <v>47050</v>
      </c>
      <c r="H46" s="415" t="s">
        <v>305</v>
      </c>
      <c r="I46" s="430">
        <v>2500000000</v>
      </c>
      <c r="J46" s="429">
        <v>2630033688</v>
      </c>
      <c r="K46" s="430">
        <v>2636541902.75</v>
      </c>
      <c r="L46" s="429">
        <v>2500000000</v>
      </c>
      <c r="M46" s="428" t="s">
        <v>317</v>
      </c>
      <c r="N46" s="426">
        <v>0.2092859541222383</v>
      </c>
      <c r="O46" s="428">
        <v>1</v>
      </c>
      <c r="P46" s="427">
        <v>0</v>
      </c>
    </row>
    <row r="47" spans="1:16" s="31" customFormat="1">
      <c r="A47" s="84"/>
      <c r="B47" s="411" t="s">
        <v>310</v>
      </c>
      <c r="C47" s="409" t="s">
        <v>311</v>
      </c>
      <c r="D47" s="413" t="s">
        <v>312</v>
      </c>
      <c r="E47" s="458" t="s">
        <v>303</v>
      </c>
      <c r="F47" s="258" t="s">
        <v>309</v>
      </c>
      <c r="G47" s="432">
        <v>45362</v>
      </c>
      <c r="H47" s="415" t="s">
        <v>305</v>
      </c>
      <c r="I47" s="430">
        <v>250000000</v>
      </c>
      <c r="J47" s="429">
        <v>258186130</v>
      </c>
      <c r="K47" s="430">
        <v>258858840.68000001</v>
      </c>
      <c r="L47" s="429">
        <v>250000000</v>
      </c>
      <c r="M47" s="428">
        <v>0.09</v>
      </c>
      <c r="N47" s="426">
        <v>2.0547945548744524E-2</v>
      </c>
      <c r="O47" s="428">
        <v>0.1</v>
      </c>
      <c r="P47" s="426">
        <v>3.6812914112296528E-4</v>
      </c>
    </row>
    <row r="48" spans="1:16" s="31" customFormat="1">
      <c r="A48" s="84"/>
      <c r="B48" s="411" t="s">
        <v>300</v>
      </c>
      <c r="C48" s="409" t="s">
        <v>313</v>
      </c>
      <c r="D48" s="413" t="s">
        <v>302</v>
      </c>
      <c r="E48" s="458" t="s">
        <v>303</v>
      </c>
      <c r="F48" s="258" t="s">
        <v>314</v>
      </c>
      <c r="G48" s="432">
        <v>44802</v>
      </c>
      <c r="H48" s="415" t="s">
        <v>305</v>
      </c>
      <c r="I48" s="430">
        <v>500000000</v>
      </c>
      <c r="J48" s="429">
        <v>506853285</v>
      </c>
      <c r="K48" s="430">
        <v>507640019</v>
      </c>
      <c r="L48" s="429">
        <v>500000000</v>
      </c>
      <c r="M48" s="428">
        <v>6.8500000000000005E-2</v>
      </c>
      <c r="N48" s="426">
        <v>4.0295936740558667E-2</v>
      </c>
      <c r="O48" s="428">
        <v>1</v>
      </c>
      <c r="P48" s="426">
        <v>2.1319916244229696E-4</v>
      </c>
    </row>
    <row r="49" spans="1:16" s="31" customFormat="1">
      <c r="A49" s="84"/>
      <c r="B49" s="411" t="s">
        <v>300</v>
      </c>
      <c r="C49" s="409" t="s">
        <v>301</v>
      </c>
      <c r="D49" s="413" t="s">
        <v>302</v>
      </c>
      <c r="E49" s="458" t="s">
        <v>303</v>
      </c>
      <c r="F49" s="258" t="s">
        <v>314</v>
      </c>
      <c r="G49" s="432">
        <v>44785</v>
      </c>
      <c r="H49" s="415" t="s">
        <v>305</v>
      </c>
      <c r="I49" s="430">
        <v>300000000</v>
      </c>
      <c r="J49" s="429">
        <v>307454383.80000001</v>
      </c>
      <c r="K49" s="430">
        <v>307988806.5</v>
      </c>
      <c r="L49" s="429">
        <v>300000000</v>
      </c>
      <c r="M49" s="428">
        <v>0.08</v>
      </c>
      <c r="N49" s="426">
        <v>2.4447831138238462E-2</v>
      </c>
      <c r="O49" s="428">
        <v>0.1</v>
      </c>
      <c r="P49" s="426">
        <v>2.5393804717976434E-3</v>
      </c>
    </row>
    <row r="50" spans="1:16" s="31" customFormat="1">
      <c r="A50" s="84"/>
      <c r="B50" s="411" t="s">
        <v>310</v>
      </c>
      <c r="C50" s="409" t="s">
        <v>315</v>
      </c>
      <c r="D50" s="413" t="s">
        <v>312</v>
      </c>
      <c r="E50" s="458" t="s">
        <v>303</v>
      </c>
      <c r="F50" s="258" t="s">
        <v>316</v>
      </c>
      <c r="G50" s="432">
        <v>46386</v>
      </c>
      <c r="H50" s="415" t="s">
        <v>305</v>
      </c>
      <c r="I50" s="430">
        <v>500000000</v>
      </c>
      <c r="J50" s="429">
        <v>528310605</v>
      </c>
      <c r="K50" s="430">
        <v>525102452.05000001</v>
      </c>
      <c r="L50" s="429">
        <v>500000000</v>
      </c>
      <c r="M50" s="428">
        <v>9.2499999999999999E-2</v>
      </c>
      <c r="N50" s="426">
        <v>4.1682086514379081E-2</v>
      </c>
      <c r="O50" s="428">
        <v>0.1</v>
      </c>
      <c r="P50" s="426">
        <v>7.9322888730945452E-4</v>
      </c>
    </row>
    <row r="51" spans="1:16" s="31" customFormat="1">
      <c r="A51" s="84"/>
      <c r="B51" s="441" t="s">
        <v>306</v>
      </c>
      <c r="C51" s="442" t="s">
        <v>307</v>
      </c>
      <c r="D51" s="413" t="s">
        <v>308</v>
      </c>
      <c r="E51" s="458" t="s">
        <v>303</v>
      </c>
      <c r="F51" s="443" t="s">
        <v>316</v>
      </c>
      <c r="G51" s="432">
        <v>47050</v>
      </c>
      <c r="H51" s="258" t="s">
        <v>305</v>
      </c>
      <c r="I51" s="444">
        <v>7500000000</v>
      </c>
      <c r="J51" s="445">
        <v>7818913815.75</v>
      </c>
      <c r="K51" s="444">
        <v>7827161666.25</v>
      </c>
      <c r="L51" s="445">
        <v>7500000000</v>
      </c>
      <c r="M51" s="446">
        <v>7.9000000000000001E-2</v>
      </c>
      <c r="N51" s="447">
        <v>0.62131195247893922</v>
      </c>
      <c r="O51" s="446">
        <v>1</v>
      </c>
      <c r="P51" s="448">
        <v>0</v>
      </c>
    </row>
    <row r="52" spans="1:16" s="31" customFormat="1" ht="15.75" thickBot="1">
      <c r="A52" s="84"/>
      <c r="B52" s="412"/>
      <c r="C52" s="410"/>
      <c r="D52" s="414"/>
      <c r="E52" s="459"/>
      <c r="F52" s="412"/>
      <c r="G52" s="410"/>
      <c r="H52" s="416"/>
      <c r="I52" s="417"/>
      <c r="J52" s="416"/>
      <c r="K52" s="417"/>
      <c r="L52" s="416"/>
      <c r="M52" s="417"/>
      <c r="N52" s="416"/>
      <c r="O52" s="417"/>
      <c r="P52" s="416"/>
    </row>
    <row r="53" spans="1:16" s="31" customFormat="1">
      <c r="A53" s="84"/>
      <c r="E53" s="456"/>
      <c r="I53" s="150"/>
    </row>
    <row r="54" spans="1:16" s="31" customFormat="1">
      <c r="A54" s="84"/>
      <c r="B54" s="134" t="s">
        <v>128</v>
      </c>
      <c r="C54" s="155"/>
      <c r="E54" s="456"/>
      <c r="I54" s="150"/>
    </row>
    <row r="55" spans="1:16" s="31" customFormat="1" ht="15.75" thickBot="1">
      <c r="A55" s="84"/>
      <c r="B55" s="158" t="s">
        <v>345</v>
      </c>
      <c r="C55" s="155"/>
      <c r="E55" s="456"/>
      <c r="I55" s="150"/>
    </row>
    <row r="56" spans="1:16" ht="15.75" thickBot="1">
      <c r="A56" s="85"/>
      <c r="B56" s="164" t="s">
        <v>11</v>
      </c>
      <c r="C56" s="168">
        <v>44104</v>
      </c>
      <c r="D56" s="168">
        <v>43738</v>
      </c>
      <c r="E56" s="460"/>
    </row>
    <row r="57" spans="1:16" ht="15.75" thickBot="1">
      <c r="A57" s="85"/>
      <c r="B57" s="249" t="s">
        <v>188</v>
      </c>
      <c r="C57" s="250">
        <v>6</v>
      </c>
      <c r="D57" s="251">
        <v>0</v>
      </c>
      <c r="E57" s="460"/>
    </row>
    <row r="58" spans="1:16" ht="15.75" thickBot="1">
      <c r="A58" s="85"/>
      <c r="B58" s="252" t="s">
        <v>9</v>
      </c>
      <c r="C58" s="253">
        <f>SUM(C57)</f>
        <v>6</v>
      </c>
      <c r="D58" s="254">
        <f>SUM(D57)</f>
        <v>0</v>
      </c>
      <c r="E58" s="461"/>
    </row>
    <row r="59" spans="1:16">
      <c r="A59" s="85"/>
      <c r="B59" s="140"/>
      <c r="D59" s="141"/>
      <c r="E59" s="460"/>
    </row>
    <row r="60" spans="1:16" s="31" customFormat="1">
      <c r="A60" s="84"/>
      <c r="B60" s="134" t="s">
        <v>129</v>
      </c>
      <c r="C60" s="155"/>
      <c r="E60" s="456"/>
      <c r="I60" s="150"/>
    </row>
    <row r="61" spans="1:16" s="158" customFormat="1" ht="15.75" thickBot="1">
      <c r="A61" s="157"/>
      <c r="B61" s="158" t="s">
        <v>345</v>
      </c>
      <c r="D61" s="141"/>
      <c r="E61" s="460"/>
      <c r="I61" s="149"/>
    </row>
    <row r="62" spans="1:16" ht="15.75" thickBot="1">
      <c r="A62" s="85"/>
      <c r="B62" s="255" t="s">
        <v>11</v>
      </c>
      <c r="C62" s="168">
        <v>44104</v>
      </c>
      <c r="D62" s="168">
        <v>43738</v>
      </c>
      <c r="E62" s="460"/>
    </row>
    <row r="63" spans="1:16" ht="16.5" customHeight="1">
      <c r="A63" s="85"/>
      <c r="B63" s="418" t="s">
        <v>295</v>
      </c>
      <c r="C63" s="257">
        <v>8858386.2599999998</v>
      </c>
      <c r="D63" s="421">
        <v>0</v>
      </c>
      <c r="E63" s="460"/>
    </row>
    <row r="64" spans="1:16" s="158" customFormat="1" ht="16.5" customHeight="1" thickBot="1">
      <c r="A64" s="157"/>
      <c r="B64" s="419" t="s">
        <v>296</v>
      </c>
      <c r="C64" s="258">
        <v>885838.65</v>
      </c>
      <c r="D64" s="422">
        <v>0</v>
      </c>
      <c r="E64" s="460"/>
      <c r="I64" s="149"/>
    </row>
    <row r="65" spans="1:9" ht="15.75" thickBot="1">
      <c r="A65" s="85"/>
      <c r="B65" s="256" t="s">
        <v>9</v>
      </c>
      <c r="C65" s="420">
        <f>SUM(C63:C64)</f>
        <v>9744224.9100000001</v>
      </c>
      <c r="D65" s="423">
        <f>SUM(D63:D64)</f>
        <v>0</v>
      </c>
      <c r="E65" s="460"/>
    </row>
    <row r="66" spans="1:9">
      <c r="A66" s="85"/>
      <c r="B66" s="140"/>
      <c r="D66" s="141"/>
      <c r="E66" s="460"/>
    </row>
    <row r="67" spans="1:9" s="31" customFormat="1">
      <c r="A67" s="84"/>
      <c r="B67" s="134" t="s">
        <v>297</v>
      </c>
      <c r="C67" s="155"/>
      <c r="E67" s="456"/>
      <c r="I67" s="150"/>
    </row>
    <row r="68" spans="1:9" s="158" customFormat="1" ht="15.75" thickBot="1">
      <c r="A68" s="157"/>
      <c r="B68" s="158" t="s">
        <v>345</v>
      </c>
      <c r="D68" s="141"/>
      <c r="E68" s="460"/>
      <c r="I68" s="149"/>
    </row>
    <row r="69" spans="1:9" s="158" customFormat="1" ht="15.75" thickBot="1">
      <c r="A69" s="157"/>
      <c r="B69" s="255" t="s">
        <v>11</v>
      </c>
      <c r="C69" s="168">
        <v>44104</v>
      </c>
      <c r="D69" s="168">
        <v>43738</v>
      </c>
      <c r="E69" s="460"/>
      <c r="I69" s="149"/>
    </row>
    <row r="70" spans="1:9" s="158" customFormat="1" ht="16.5" customHeight="1">
      <c r="A70" s="157"/>
      <c r="B70" s="418" t="s">
        <v>228</v>
      </c>
      <c r="C70" s="257">
        <v>3801369.85</v>
      </c>
      <c r="D70" s="421">
        <v>0</v>
      </c>
      <c r="E70" s="460"/>
      <c r="I70" s="149"/>
    </row>
    <row r="71" spans="1:9" s="158" customFormat="1" ht="16.5" customHeight="1">
      <c r="A71" s="157"/>
      <c r="B71" s="418" t="s">
        <v>236</v>
      </c>
      <c r="C71" s="257">
        <v>14756065.25</v>
      </c>
      <c r="D71" s="421"/>
      <c r="E71" s="460"/>
      <c r="I71" s="149"/>
    </row>
    <row r="72" spans="1:9" s="158" customFormat="1" ht="16.5" customHeight="1">
      <c r="A72" s="157"/>
      <c r="B72" s="418" t="s">
        <v>238</v>
      </c>
      <c r="C72" s="257">
        <v>-2535442.27</v>
      </c>
      <c r="D72" s="421"/>
      <c r="E72" s="460"/>
      <c r="I72" s="149"/>
    </row>
    <row r="73" spans="1:9" s="158" customFormat="1" ht="16.5" customHeight="1" thickBot="1">
      <c r="A73" s="157"/>
      <c r="B73" s="419" t="s">
        <v>240</v>
      </c>
      <c r="C73" s="258">
        <v>9736244.4800000004</v>
      </c>
      <c r="D73" s="422">
        <v>0</v>
      </c>
      <c r="E73" s="460"/>
      <c r="I73" s="149"/>
    </row>
    <row r="74" spans="1:9" s="158" customFormat="1" ht="15.75" thickBot="1">
      <c r="A74" s="157"/>
      <c r="B74" s="256" t="s">
        <v>9</v>
      </c>
      <c r="C74" s="420">
        <f>SUM(C70:C73)</f>
        <v>25758237.310000002</v>
      </c>
      <c r="D74" s="423">
        <f>SUM(D70:D73)</f>
        <v>0</v>
      </c>
      <c r="E74" s="460"/>
      <c r="I74" s="149"/>
    </row>
    <row r="75" spans="1:9" s="158" customFormat="1">
      <c r="A75" s="157"/>
      <c r="B75" s="140"/>
      <c r="D75" s="141"/>
      <c r="E75" s="460"/>
      <c r="I75" s="149"/>
    </row>
    <row r="76" spans="1:9" s="31" customFormat="1">
      <c r="A76" s="84"/>
      <c r="B76" s="134" t="s">
        <v>298</v>
      </c>
      <c r="C76" s="155"/>
      <c r="E76" s="456"/>
      <c r="I76" s="150"/>
    </row>
    <row r="77" spans="1:9" s="158" customFormat="1" ht="15.75" thickBot="1">
      <c r="A77" s="157"/>
      <c r="B77" s="158" t="s">
        <v>345</v>
      </c>
      <c r="D77" s="141"/>
      <c r="E77" s="460"/>
      <c r="I77" s="149"/>
    </row>
    <row r="78" spans="1:9" s="158" customFormat="1" ht="15.75" thickBot="1">
      <c r="A78" s="157"/>
      <c r="B78" s="255" t="s">
        <v>11</v>
      </c>
      <c r="C78" s="168">
        <v>44104</v>
      </c>
      <c r="D78" s="168">
        <v>43738</v>
      </c>
      <c r="E78" s="460"/>
      <c r="I78" s="149"/>
    </row>
    <row r="79" spans="1:9" s="158" customFormat="1" ht="16.5" customHeight="1" thickBot="1">
      <c r="A79" s="157"/>
      <c r="B79" s="418" t="s">
        <v>224</v>
      </c>
      <c r="C79" s="257">
        <v>8129390348.8000002</v>
      </c>
      <c r="D79" s="421">
        <v>0</v>
      </c>
      <c r="E79" s="460"/>
      <c r="I79" s="149"/>
    </row>
    <row r="80" spans="1:9" s="158" customFormat="1" ht="15.75" thickBot="1">
      <c r="A80" s="157"/>
      <c r="B80" s="256" t="s">
        <v>9</v>
      </c>
      <c r="C80" s="420">
        <f>SUM(C79:C79)</f>
        <v>8129390348.8000002</v>
      </c>
      <c r="D80" s="423">
        <f>SUM(D79:D79)</f>
        <v>0</v>
      </c>
      <c r="E80" s="460"/>
      <c r="I80" s="149"/>
    </row>
    <row r="81" spans="1:9" s="158" customFormat="1">
      <c r="A81" s="157"/>
      <c r="E81" s="449"/>
      <c r="I81" s="149"/>
    </row>
    <row r="82" spans="1:9" s="31" customFormat="1">
      <c r="A82" s="84"/>
      <c r="B82" s="134" t="s">
        <v>299</v>
      </c>
      <c r="C82" s="155"/>
      <c r="E82" s="456"/>
      <c r="I82" s="150"/>
    </row>
    <row r="83" spans="1:9" s="158" customFormat="1" ht="15.75" thickBot="1">
      <c r="A83" s="157"/>
      <c r="B83" s="158" t="s">
        <v>345</v>
      </c>
      <c r="D83" s="141"/>
      <c r="E83" s="460"/>
      <c r="I83" s="149"/>
    </row>
    <row r="84" spans="1:9" s="158" customFormat="1" ht="15.75" thickBot="1">
      <c r="A84" s="157"/>
      <c r="B84" s="255" t="s">
        <v>11</v>
      </c>
      <c r="C84" s="168">
        <v>44104</v>
      </c>
      <c r="D84" s="168">
        <v>43738</v>
      </c>
      <c r="E84" s="460"/>
      <c r="I84" s="149"/>
    </row>
    <row r="85" spans="1:9" s="158" customFormat="1" ht="16.5" customHeight="1" thickBot="1">
      <c r="A85" s="157"/>
      <c r="B85" s="418" t="s">
        <v>210</v>
      </c>
      <c r="C85" s="257">
        <v>8127159308</v>
      </c>
      <c r="D85" s="421">
        <v>0</v>
      </c>
      <c r="E85" s="460"/>
      <c r="I85" s="149"/>
    </row>
    <row r="86" spans="1:9" s="158" customFormat="1" ht="15.75" thickBot="1">
      <c r="A86" s="157"/>
      <c r="B86" s="256" t="s">
        <v>9</v>
      </c>
      <c r="C86" s="420">
        <f>SUM(C85:C85)</f>
        <v>8127159308</v>
      </c>
      <c r="D86" s="423">
        <f>SUM(D85:D85)</f>
        <v>0</v>
      </c>
      <c r="E86" s="460"/>
      <c r="I86" s="149"/>
    </row>
    <row r="87" spans="1:9" s="158" customFormat="1">
      <c r="A87" s="157"/>
      <c r="E87" s="449"/>
      <c r="I87" s="149"/>
    </row>
    <row r="88" spans="1:9" s="158" customFormat="1">
      <c r="A88" s="157"/>
      <c r="E88" s="449"/>
      <c r="I88" s="149"/>
    </row>
    <row r="89" spans="1:9" s="158" customFormat="1">
      <c r="A89" s="157"/>
      <c r="E89" s="449"/>
      <c r="I89" s="149"/>
    </row>
    <row r="90" spans="1:9" s="158" customFormat="1">
      <c r="A90" s="157"/>
      <c r="E90" s="449"/>
      <c r="I90" s="149"/>
    </row>
    <row r="91" spans="1:9">
      <c r="A91" s="85"/>
    </row>
    <row r="92" spans="1:9">
      <c r="A92" s="85"/>
    </row>
    <row r="93" spans="1:9">
      <c r="A93" s="85"/>
    </row>
    <row r="94" spans="1:9">
      <c r="A94" s="85"/>
      <c r="B94" s="129" t="s">
        <v>42</v>
      </c>
      <c r="C94" s="129" t="s">
        <v>41</v>
      </c>
      <c r="E94" s="96" t="s">
        <v>24</v>
      </c>
      <c r="F94" s="127"/>
      <c r="G94" s="96" t="s">
        <v>336</v>
      </c>
    </row>
    <row r="95" spans="1:9">
      <c r="A95" s="85"/>
      <c r="B95" s="131" t="s">
        <v>15</v>
      </c>
      <c r="C95" s="131" t="s">
        <v>40</v>
      </c>
      <c r="E95" s="330" t="s">
        <v>10</v>
      </c>
      <c r="F95" s="132"/>
      <c r="G95" s="131" t="s">
        <v>39</v>
      </c>
      <c r="H95" s="142"/>
      <c r="I95" s="151"/>
    </row>
    <row r="96" spans="1:9">
      <c r="A96" s="85"/>
      <c r="B96" s="576"/>
      <c r="C96" s="576"/>
      <c r="D96" s="143"/>
      <c r="E96" s="460"/>
      <c r="G96" s="50"/>
      <c r="H96" s="143"/>
      <c r="I96" s="152"/>
    </row>
    <row r="97" spans="1:9">
      <c r="A97" s="144"/>
      <c r="B97" s="89"/>
      <c r="C97" s="89"/>
      <c r="D97" s="89"/>
      <c r="E97" s="462"/>
      <c r="F97" s="89"/>
      <c r="G97" s="89"/>
      <c r="H97" s="89"/>
      <c r="I97" s="153"/>
    </row>
  </sheetData>
  <customSheetViews>
    <customSheetView guid="{7015FC6D-0680-4B00-AA0E-B83DA1D0B666}" scale="85" showPageBreaks="1" showGridLines="0" printArea="1" topLeftCell="A263">
      <selection activeCell="G275" sqref="G275"/>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F3648BCD-1CED-4BBB-AE63-37BDB925883F}" scale="85" showGridLines="0" printArea="1" topLeftCell="A283">
      <selection activeCell="G307" sqref="G306:G307"/>
      <pageMargins left="0.7" right="0.7" top="0.75" bottom="0.75" header="0.3" footer="0.3"/>
      <pageSetup paperSize="9" scale="50" orientation="portrait" r:id="rId3"/>
    </customSheetView>
  </customSheetViews>
  <mergeCells count="16">
    <mergeCell ref="N43:N44"/>
    <mergeCell ref="O43:O44"/>
    <mergeCell ref="P43:P44"/>
    <mergeCell ref="I43:I44"/>
    <mergeCell ref="J43:J44"/>
    <mergeCell ref="K43:K44"/>
    <mergeCell ref="L43:L44"/>
    <mergeCell ref="M43:M44"/>
    <mergeCell ref="B96:C96"/>
    <mergeCell ref="E43:E44"/>
    <mergeCell ref="F43:F44"/>
    <mergeCell ref="H43:H44"/>
    <mergeCell ref="B43:B44"/>
    <mergeCell ref="C43:C44"/>
    <mergeCell ref="D43:D44"/>
    <mergeCell ref="G43:G44"/>
  </mergeCells>
  <pageMargins left="0.25" right="0.25" top="0.75" bottom="0.75" header="0.3" footer="0.3"/>
  <pageSetup paperSize="9" scale="47" fitToHeight="0" orientation="portrait" r:id="rId4"/>
  <ignoredErrors>
    <ignoredError sqref="C65:D65 C74:D74"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LmD2n/ghlv+e71J8n1psqWU20F6e6pvSLl/MuOeHfik=</DigestValue>
    </Reference>
    <Reference Type="http://www.w3.org/2000/09/xmldsig#Object" URI="#idOfficeObject">
      <DigestMethod Algorithm="http://www.w3.org/2001/04/xmlenc#sha256"/>
      <DigestValue>u0jPG+MrlMDKONQm8XVIMc4PQUf/4E5oqg9S0XxjPGg=</DigestValue>
    </Reference>
    <Reference Type="http://uri.etsi.org/01903#SignedProperties" URI="#idSignedProperties">
      <Transforms>
        <Transform Algorithm="http://www.w3.org/TR/2001/REC-xml-c14n-20010315"/>
      </Transforms>
      <DigestMethod Algorithm="http://www.w3.org/2001/04/xmlenc#sha256"/>
      <DigestValue>cCTCQV0HHDs+rhASTTuMr+E+srPjrB8KqZTxN9lEGAM=</DigestValue>
    </Reference>
    <Reference Type="http://www.w3.org/2000/09/xmldsig#Object" URI="#idValidSigLnImg">
      <DigestMethod Algorithm="http://www.w3.org/2001/04/xmlenc#sha256"/>
      <DigestValue>ccT2ScXVHc71kW37Nm2KZwJ/6STfJMnK9uke2lZT+UU=</DigestValue>
    </Reference>
    <Reference Type="http://www.w3.org/2000/09/xmldsig#Object" URI="#idInvalidSigLnImg">
      <DigestMethod Algorithm="http://www.w3.org/2001/04/xmlenc#sha256"/>
      <DigestValue>cwJaqmM9nY/fDsby25eNsdPAatLb5PdsOhbybwodRzU=</DigestValue>
    </Reference>
  </SignedInfo>
  <SignatureValue>I+M9PDoVmliC2L19OxFYBtWHM67nrWz+93ZmBDvx/KgeID/aY0wxaBOwbceuIXDGWpEWm1eocFsT
9R/r+9v6yIJBwKeU4hz0yGbF/gLXDRqR/3gQHs7QgZClXZdws52uD7c1ENNTgWclpWikrBT/TL/4
K6lSK/tYAtb7PLg5mQ5Bw6h10aEG7ygxriNv1UPk838OoLKoGyrNlFZQ0bM2QWhPyaUzbQm3Jjr8
D0O9njxP3MT97//D8CKgo5RdwZgRayQEHqCbXTDjA5N74qd/sX6AwQabsujx2ABKJvuDU56k1ujh
FD6eWI0Bl/Ljj6S1xrUF0Ik7dYwKbUhVmocvcw==</SignatureValue>
  <KeyInfo>
    <X509Data>
      <X509Certificate>MIIIFzCCBf+gAwIBAgIIZQchj6X8qWIwDQYJKoZIhvcNAQELBQAwWzEXMBUGA1UEBRMOUlVDIDgwMDUwMTcyLTExGjAYBgNVBAMTEUNBLURPQ1VNRU5UQSBTLkEuMRcwFQYDVQQKEw5ET0NVTUVOVEEgUy5BLjELMAkGA1UEBhMCUFkwHhcNMTkwODA5MjAzNjUwWhcNMjEwODA4MjA0NjUwWjCBqTELMAkGA1UEBhMCUFkxFzAVBgNVBAQMDlBST05PIFRPw5FBTkVaMRIwEAYDVQQFEwlDSTEzNTczNzAxGDAWBgNVBCoMD01BUkNFTE8gR0FCUklFTDEXMBUGA1UECgwOUEVSU09OQSBGSVNJQ0ExETAPBgNVBAsMCEZJUk1BIEYyMScwJQYDVQQDDB5NQVJDRUxPIEdBQlJJRUwgUFJPTk8gVE/DkUFORVowggEiMA0GCSqGSIb3DQEBAQUAA4IBDwAwggEKAoIBAQCq+hqFetjMpIJIgM8Z1lgZ89lTXTUBtwBmGlBwXTuee0ao5M+FXN/s1kxxT+mzfuYvzrsYsPH+69DuVm0xEeOHyMi2RocrMMbJVrq72EBNluXIczmqL0t6jW27O6JPUF81mumw0smLE8UpXxm9vrTebEd1Nz4i/Idars7LnmRt6duWfHTMI0lSTtNHkzP5RoKf9wtHNK7QQcacm9nFKn50zNAze+/5LH3WrWmKdpj8SlQWcpovpfw9LHUfyJik2epudbNv4FTKQdHiFj58znoSpHJwox3i9bOA296TF30GdQeSGDGYJVq3FbFKvjsIPwL9msXKYuYnHeiAG5FekzwlAgMBAAGjggOOMIIDijAMBgNVHRMBAf8EAjAAMA4GA1UdDwEB/wQEAwIF4DAqBgNVHSUBAf8EIDAeBggrBgEFBQcDAQYIKwYBBQUHAwIGCCsGAQUFBwMEMB0GA1UdDgQWBBTX6ysWjCtYWjGdRCnn443ntyhT4j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zBgNVHREELDAqgShtYXJjZWxvLnByb25v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EJHYNvP3bcBQ7lzcniyQaW6LvhaBJ4J7F6jl7WTwOcTKeBFghvbJQrsl91Hyyoe1954MzVgAwpVG2Ir7Sw8vj377mSk4xREOpq/9iKYjfDc+UeS4tPGEu727SnFtW5AeCxeBoKotEfGWOoHzg8efrr6XfIkWlXsDCaWnveqWlsu1weM+mkmjfowy/s1R1EqgkXlbJIDl88WABYtqLbf9jixWCCzRiWSBsTwduXhkk5fR04UkNlLbxjmWwAS0/Q6gS5dtIo8/vEN42oOFYEEOflBnL6HF3ot+WOVsFyf+oeYJsYOLVjPWxrII4GF3b4YoPwSQzjcglhTo8XFZAp5c83CAMeRWXkSAqa28KF2110VQv1oNqYcZ7El0j4VWFFjcDTL1Rf0R8+16Kwsz0xjIK2GktK01XsL4vb0E7Zf/Vt9BWvZtOydtmcTCUl+5a8PibGKKD3ltliaEbsqtSuklvwKJrkN0P7YYkrxSa4UcI61ueEVixmjfjv2A+pur4AMD4YXuvX/wMYuR/ycFyagTlBOZJdyf/DL2l2B+L4oZCVJGvjs5bU99WK//Klu8qcVmjsoJGYdU8O/k0ODVoPY/Tx5RrkW/IDdueeNKy7Yz/sPtSI00Zird/CEnthnTZFJVJLhrDs3ayHGrWtiHkxFa3uWYkJ2gA5EwVHERsieTx9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FWwRUlkhPOiZMQmh10TMEsuLKv1ALLUGwKd1yQCgKi4=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nRMggZ6n3SLHlp621WH2s+1hv+r5pe/sf7dgF0ZNIcU=</DigestValue>
      </Reference>
      <Reference URI="/xl/media/image1.emf?ContentType=image/x-emf">
        <DigestMethod Algorithm="http://www.w3.org/2001/04/xmlenc#sha256"/>
        <DigestValue>QFnAo2yKPdLTZBidzmUE+irRktkrG7gti/YgzgKwHXM=</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uEytLUZB2XUIlp4S1X1OrZfSDIJ97PEGHsjzk1VUV2A=</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hqnMLvZ6XBY2fH1KhK00vJXWuxlSZRWkoKrdKDrIF2Q=</DigestValue>
      </Reference>
      <Reference URI="/xl/printerSettings/printerSettings23.bin?ContentType=application/vnd.openxmlformats-officedocument.spreadsheetml.printerSettings">
        <DigestMethod Algorithm="http://www.w3.org/2001/04/xmlenc#sha256"/>
        <DigestValue>TRrCOIAvgyay9+dOHANtMRhI4Mlj24DaFIyKQoKcdPw=</DigestValue>
      </Reference>
      <Reference URI="/xl/printerSettings/printerSettings24.bin?ContentType=application/vnd.openxmlformats-officedocument.spreadsheetml.printerSettings">
        <DigestMethod Algorithm="http://www.w3.org/2001/04/xmlenc#sha256"/>
        <DigestValue>aKO8XWThzgvGlTVSu23kX37OoqtKGS6PBUkmhsicI1Y=</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TRrCOIAvgyay9+dOHANtMRhI4Mlj24DaFIyKQoKcdPw=</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8ULINyTSns7e3+F/twyhXb2p4OEI5M6paxloUp/0tKM=</DigestValue>
      </Reference>
      <Reference URI="/xl/printerSettings/printerSettings29.bin?ContentType=application/vnd.openxmlformats-officedocument.spreadsheetml.printerSettings">
        <DigestMethod Algorithm="http://www.w3.org/2001/04/xmlenc#sha256"/>
        <DigestValue>8ULINyTSns7e3+F/twyhXb2p4OEI5M6paxloUp/0tKM=</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8ULINyTSns7e3+F/twyhXb2p4OEI5M6paxloUp/0tKM=</DigestValue>
      </Reference>
      <Reference URI="/xl/printerSettings/printerSettings31.bin?ContentType=application/vnd.openxmlformats-officedocument.spreadsheetml.printerSettings">
        <DigestMethod Algorithm="http://www.w3.org/2001/04/xmlenc#sha256"/>
        <DigestValue>NBJPJtVU2y8g6Bxm9ZLxOiT5LaEsLL5XEhfNiaaWt20=</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KbWP8beshYQ9cHxyrX/Bm25b0r0FXN55Qyb0e9nIZMQ=</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3NbzOLYBU1sPda3uCW4/QI9M9x55LoFtOyqxorIqH2o=</DigestValue>
      </Reference>
      <Reference URI="/xl/styles.xml?ContentType=application/vnd.openxmlformats-officedocument.spreadsheetml.styles+xml">
        <DigestMethod Algorithm="http://www.w3.org/2001/04/xmlenc#sha256"/>
        <DigestValue>q1M061rCCniuKkn0cSi1JhMLP7fU4tN6r1DUBRUELHs=</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hlGONhOGH6YYN0BKtLoxVw0zltAuNVQQM33euvqt/xk=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jc8XMkVqohFXFAVEwqhWvLicOEr3GX5G4AEIc8tpwnM=</DigestValue>
      </Reference>
      <Reference URI="/xl/worksheets/sheet2.xml?ContentType=application/vnd.openxmlformats-officedocument.spreadsheetml.worksheet+xml">
        <DigestMethod Algorithm="http://www.w3.org/2001/04/xmlenc#sha256"/>
        <DigestValue>NaMJQh2nvu5mrwzn0AV3S+tCpJBwgOSRfXsOsEXwxn8=</DigestValue>
      </Reference>
      <Reference URI="/xl/worksheets/sheet3.xml?ContentType=application/vnd.openxmlformats-officedocument.spreadsheetml.worksheet+xml">
        <DigestMethod Algorithm="http://www.w3.org/2001/04/xmlenc#sha256"/>
        <DigestValue>3cKKWE1Ua6htp8QtLNlYeAz7E0/1TTPU49+Bs3IFRAc=</DigestValue>
      </Reference>
      <Reference URI="/xl/worksheets/sheet4.xml?ContentType=application/vnd.openxmlformats-officedocument.spreadsheetml.worksheet+xml">
        <DigestMethod Algorithm="http://www.w3.org/2001/04/xmlenc#sha256"/>
        <DigestValue>mGrhnNAIU5hFnhVM3R1DgK5qY5hKAiODgz2KmbvVMEI=</DigestValue>
      </Reference>
      <Reference URI="/xl/worksheets/sheet5.xml?ContentType=application/vnd.openxmlformats-officedocument.spreadsheetml.worksheet+xml">
        <DigestMethod Algorithm="http://www.w3.org/2001/04/xmlenc#sha256"/>
        <DigestValue>haIYzJDzXsIJSonphJLxQ5fjVgHn/DeBRYOGjOwerKU=</DigestValue>
      </Reference>
      <Reference URI="/xl/worksheets/sheet6.xml?ContentType=application/vnd.openxmlformats-officedocument.spreadsheetml.worksheet+xml">
        <DigestMethod Algorithm="http://www.w3.org/2001/04/xmlenc#sha256"/>
        <DigestValue>fXb/qvjH7rzYCXGZsqoun6GRelSr7HBVX0QbMVBe4bk=</DigestValue>
      </Reference>
      <Reference URI="/xl/worksheets/sheet7.xml?ContentType=application/vnd.openxmlformats-officedocument.spreadsheetml.worksheet+xml">
        <DigestMethod Algorithm="http://www.w3.org/2001/04/xmlenc#sha256"/>
        <DigestValue>GLpXRCr/bNCKHmhjytO5Z1lQ2afWMO9WE43JxNOeXjo=</DigestValue>
      </Reference>
      <Reference URI="/xl/worksheets/sheet8.xml?ContentType=application/vnd.openxmlformats-officedocument.spreadsheetml.worksheet+xml">
        <DigestMethod Algorithm="http://www.w3.org/2001/04/xmlenc#sha256"/>
        <DigestValue>eBD9dtazs7b/jJztQ1NEVSt+XvVcXEVgwJJz9uPAsCQ=</DigestValue>
      </Reference>
      <Reference URI="/xl/worksheets/sheet9.xml?ContentType=application/vnd.openxmlformats-officedocument.spreadsheetml.worksheet+xml">
        <DigestMethod Algorithm="http://www.w3.org/2001/04/xmlenc#sha256"/>
        <DigestValue>MfnsBUBild0Pxx1PRqvpPEoDGvbF4Ikch0fpbeH7aUw=</DigestValue>
      </Reference>
    </Manifest>
    <SignatureProperties>
      <SignatureProperty Id="idSignatureTime" Target="#idPackageSignature">
        <mdssi:SignatureTime xmlns:mdssi="http://schemas.openxmlformats.org/package/2006/digital-signature">
          <mdssi:Format>YYYY-MM-DDThh:mm:ssTZD</mdssi:Format>
          <mdssi:Value>2020-10-30T16:33:44Z</mdssi:Value>
        </mdssi:SignatureTime>
      </SignatureProperty>
    </SignatureProperties>
  </Object>
  <Object Id="idOfficeObject">
    <SignatureProperties>
      <SignatureProperty Id="idOfficeV1Details" Target="#idPackageSignature">
        <SignatureInfoV1 xmlns="http://schemas.microsoft.com/office/2006/digsig">
          <SetupID>{91A1FB0A-DC2C-4F53-92A9-14FE75AAFB53}</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2020-10-30T16:33:44Z</xd:SigningTime>
          <xd:SigningCertificate>
            <xd:Cert>
              <xd:CertDigest>
                <DigestMethod Algorithm="http://www.w3.org/2001/04/xmlenc#sha256"/>
                <DigestValue>ZBWRn9bvqcUvZFUPYVCstRYGgJmJ39ROBSskYD/OqIo=</DigestValue>
              </xd:CertDigest>
              <xd:IssuerSerial>
                <X509IssuerName>C=PY, O=DOCUMENTA S.A., CN=CA-DOCUMENTA S.A., SERIALNUMBER=RUC 80050172-1</X509IssuerName>
                <X509SerialNumber>7279824223516535138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IJS96/l/AAAAAAAAAAAAAFASAAAAAAAAQAAAwPl/AAAgQrPr+X8AAB5sG675fwAABAAAAAAAAAAgQrPr+X8AAHm9sOf7AAAAAAAAAAAAAABLtpxjfIQAAFWFNa35fwAASAAAAAAAAACcWnWu+X8AABhjkq75fwAAsF11rgAAAAABAAAAAAAAAPZ4da75fwAAAACz6/l/AAAAAAAAAAAAAAAAAAD7AAAAsaed6fl/AAAAAAAAAAAAAHALAAAAAAAAIFZLUooCAADIv7Dn+wAAAAAAAAAAAAAAAAAAAAAAAAAAAAAAAAAAAAAAAAAAAAAAKb+w5/sAAAD9WxuuZHYACAAAAAAlAAAADAAAAAEAAAAYAAAADAAAAAAAAAASAAAADAAAAAEAAAAeAAAAGAAAAL0AAAAEAAAA9wAAABEAAAAlAAAADAAAAAEAAABUAAAAiAAAAL4AAAAEAAAA9QAAABAAAAABAAAAYfe0QVU1tEG+AAAABAAAAAoAAABMAAAAAAAAAAAAAAAAAAAA//////////9gAAAAMwAwAC8AMQAwAC8AMgAwADIAMA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WN606fl/AAABAAAAAAAAAEiuwOn5fwAAAAAAAAAAAAAAAAAAAAAAAGiysOf7AAAAAAAAAAAAAAAAAAAAAAAAAAAAAAAAAAAAW7qcY3yEAAAgAAAAAAAAAAAAAAAAAAAAkHdJUooCAAAgVktSigIAAMCzsOcAAAAAAAAAAAAAAAAHAAAAAAAAAJAQnlmKAgAA/LKw5/sAAAA5s7Dn+wAAALGnnen5fwAACgAAAAAAAAAGU6DpAAAAANC3uaJXKQAA6JWeWYoCAAD8srDn+wAAAAcAAAD5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BY3rTp+X8AAJAeP1+KAgAASK7A6fl/AAAAAAAAAAAAAAAAAAAAAAAAACpLUooCAAAVDWuwy4/WAQAAAAAAAAAAAAAAAAAAAABby5xjfIQAADgRoq35fwAAMF28rfl/AADg////AAAAACBWS1KKAgAA2MSw5wAAAAAAAAAAAAAAAAYAAAAAAAAAIAAAAAAAAAD8w7Dn+wAAADnEsOf7AAAAsaed6fl/AACIM6Kt+X8AABBhvK0AAAAAMF28rfl/AAAwXbyt+X8AAPzDsOf7AAAABgAAAIoCAAAAAAAAAAAAAAAAAAAAAAAAAAAAAAAAAABQ90tSZHYACAAAAAAlAAAADAAAAAMAAAAYAAAADAAAAAAAAAASAAAADAAAAAEAAAAWAAAADAAAAAgAAABUAAAAVAAAAAoAAAAnAAAAHgAAAEoAAAABAAAAYfe0QVU1tEEKAAAASwAAAAEAAABMAAAABAAAAAkAAAAnAAAAIAAAAEsAAABQAAAAWACz6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FjetOn5fwAA0Cw/X4oCAABIrsDp+X8AAAAAAAAAAAAAAAAAAAAAAAAIAAAAAAIAAOCIwl6KAgAAAAAAAAAAAAAAAAAAAAAAAIvLnGN8hAAA8MOw5wAAAAAAAAAAAAAAAPD///8AAAAAIFZLUooCAACIxbDnAAAAAAAAAAAAAAAACQAAAAAAAAAgAAAAAAAAAKzEsOf7AAAA6cSw5/sAAACxp53p+X8AAAAAgD8AAIA/6Ly+rQAAAAAAAIA/+wAAANGnMa35fwAArMSw5/sAAAAJAAAAigIAAAAAAAAAAAAAAAAAAAAAAAAAAAAAAAAAALD3S1JkdgAIAAAAACUAAAAMAAAABAAAABgAAAAMAAAAAAAAABIAAAAMAAAAAQAAAB4AAAAYAAAAKQAAADMAAACRAAAASAAAACUAAAAMAAAABAAAAFQAAACcAAAAKgAAADMAAACPAAAARwAAAAEAAABh97RBVTW0QSoAAAAzAAAADQAAAEwAAAAAAAAAAAAAAAAAAAD//////////2gAAABNAGEAcgBjAGUAbABvACAAUAByAG8AbgBvAAA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AAA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IJS96/l/AAAAAAAAAAAAAFASAAAAAAAAQAAAwPl/AAAgQrPr+X8AAB5sG675fwAABAAAAAAAAAAgQrPr+X8AAHm9sOf7AAAAAAAAAAAAAABLtpxjfIQAAFWFNa35fwAASAAAAAAAAACcWnWu+X8AABhjkq75fwAAsF11rgAAAAABAAAAAAAAAPZ4da75fwAAAACz6/l/AAAAAAAAAAAAAAAAAAD7AAAAsaed6fl/AAAAAAAAAAAAAHALAAAAAAAAIFZLUooCAADIv7Dn+wAAAAAAAAAAAAAAAAAAAAAAAAAAAAAAAAAAAAAAAAAAAAAAKb+w5/sAAAD9Wxuu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BY3rTp+X8AAAEAAAAAAAAASK7A6fl/AAAAAAAAAAAAAAAAAAAAAAAAaLKw5/sAAAAAAAAAAAAAAAAAAAAAAAAAAAAAAAAAAABbupxjfIQAACAAAAAAAAAAAAAAAAAAAACQd0lSigIAACBWS1KKAgAAwLOw5wAAAAAAAAAAAAAAAAcAAAAAAAAAkBCeWYoCAAD8srDn+wAAADmzsOf7AAAAsaed6fl/AAAKAAAAAAAAAAZToOkAAAAA0Le5olcpAADolZ5ZigIAAPyysOf7AAAABwAAAPl/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FjetOn5fwAAkB4/X4oCAABIrsDp+X8AAAAAAAAAAAAAAAAAAAAAAAAAKktSigIAABUNa7DLj9YBAAAAAAAAAAAAAAAAAAAAAFvLnGN8hAAAOBGirfl/AAAwXbyt+X8AAOD///8AAAAAIFZLUooCAADYxLDnAAAAAAAAAAAAAAAABgAAAAAAAAAgAAAAAAAAAPzDsOf7AAAAOcSw5/sAAACxp53p+X8AAIgzoq35fwAAEGG8rQAAAAAwXbyt+X8AADBdvK35fwAA/MOw5/sAAAAGAAAAigIAAAAAAAAAAAAAAAAAAAAAAAAAAAAAAAAAAFD3S1J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WN606fl/AADQLD9figIAAEiuwOn5fwAAAAAAAAAAAAAAAAAAAAAAAAgAAAAAAgAA4IjCXooCAAAAAAAAAAAAAAAAAAAAAAAAi8ucY3yEAADww7DnAAAAAAAAAAAAAAAA8P///wAAAAAgVktSigIAAIjFsOcAAAAAAAAAAAAAAAAJAAAAAAAAACAAAAAAAAAArMSw5/sAAADpxLDn+wAAALGnnen5fwAAAACAPwAAgD/ovL6tAAAAAAAAgD/7AAAA0acxrfl/AACsxLDn+wAAAAkAAACKAgAAAAAAAAAAAAAAAAAAAAAAAAAAAAAAAAAAsPdLUm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E52EF7IKPcroUYvksoJgrJ4Um1sbiItUo2hTwgAqsdk=</DigestValue>
    </Reference>
    <Reference Type="http://www.w3.org/2000/09/xmldsig#Object" URI="#idOfficeObject">
      <DigestMethod Algorithm="http://www.w3.org/2001/04/xmlenc#sha256"/>
      <DigestValue>vMJ6+sIwtvGaP/Nmehb6VE9YZ2jWynpQxnjB3gykKqE=</DigestValue>
    </Reference>
    <Reference Type="http://uri.etsi.org/01903#SignedProperties" URI="#idSignedProperties">
      <Transforms>
        <Transform Algorithm="http://www.w3.org/TR/2001/REC-xml-c14n-20010315"/>
      </Transforms>
      <DigestMethod Algorithm="http://www.w3.org/2001/04/xmlenc#sha256"/>
      <DigestValue>cL85k55IsWhwZ/ykiHoqrWTPzdn9QApJwHoR6fzXLhc=</DigestValue>
    </Reference>
    <Reference Type="http://www.w3.org/2000/09/xmldsig#Object" URI="#idValidSigLnImg">
      <DigestMethod Algorithm="http://www.w3.org/2001/04/xmlenc#sha256"/>
      <DigestValue>k3kiPZGpc0GYFV9vaP1UYeFzZDegooy53FLoLtuArxk=</DigestValue>
    </Reference>
    <Reference Type="http://www.w3.org/2000/09/xmldsig#Object" URI="#idInvalidSigLnImg">
      <DigestMethod Algorithm="http://www.w3.org/2001/04/xmlenc#sha256"/>
      <DigestValue>WliX3CDfsI1CKHUzMFCVoF/gGI2x3uzsmXLH0xgU0jo=</DigestValue>
    </Reference>
  </SignedInfo>
  <SignatureValue>6FOWrhIXPqheALmLCjDhYijLqR8rHnQ5mmoFztbsiRSCtjTKGf+GyxPBDkvle2P3qjcu7OCv8Lnc
RAD8YkoAywzjtdZjCGLJwkqDelMB7R7CVSbf1D7vCLEbE+j/OJq0/ZYVq7Tdzrkg5nkIgfMQr/K4
6x/Hxg7+Ta2GCzRxFJ2TNX01PqDxOG2RGYvHPxpXNUUEeyUT/3QnA7g95nbLXxKcZDFUyjZ/7VXT
Vr7XtSpXxoSddpxUP0hD8jAF3mGo4hixaH5NaYp71puPJLq5UGnCy4/HypF8Wtbs9NZLj1wqOk5+
hp2DN+EPza5RJkgIJ/oGs3erEUpclVAmP/AtoQ==</SignatureValue>
  <KeyInfo>
    <X509Data>
      <X509Certificate>MIIIBjCCBe6gAwIBAgIINosaGTvcDJAwDQYJKoZIhvcNAQELBQAwWzEXMBUGA1UEBRMOUlVDIDgwMDUwMTcyLTExGjAYBgNVBAMTEUNBLURPQ1VNRU5UQSBTLkEuMRcwFQYDVQQKEw5ET0NVTUVOVEEgUy5BLjELMAkGA1UEBhMCUFkwHhcNMTkwODA5MTQ1NTE4WhcNMjEwODA4MTUwNTE4WjCBqzELMAkGA1UEBhMCUFkxFzAVBgNVBAQMDkNFU1BFREVTIE1BWlVSMRIwEAYDVQQFEwlDSTI2NzcyMDQxGTAXBgNVBCoMEEdVSUxMRVJNTyBBTEVYSVMxFzAVBgNVBAoMDlBFUlNPTkEgRklTSUNBMREwDwYDVQQLDAhGSVJNQSBGMjEoMCYGA1UEAwwfR1VJTExFUk1PIEFMRVhJUyBDRVNQRURFUyBNQVpVUjCCASIwDQYJKoZIhvcNAQEBBQADggEPADCCAQoCggEBAPlRSXuXTysdsyp80JGbZ+wk3H+z1v72+2zJo7WsU6RhNIAdqSufur61qvi0Rs57kkVtMvtvca53npnfesQc5BItyb9GW5ueL4LoKNEBqLzkq8eO5QB7Qc1uPBFId7p/bgx5TgNVIRfA1tGljyQpg4c+QbWAtJPURbaM5x/pxRnEQyiTVggi1hiOqF5h6dDtBIWOZE7KWV1K6LUHoLONAVUhw0l+9cGlFGjZ1LHuoXydoJDNC9p86E62toXlic2FkC5E2brGw9/TFn50XYA60dSK61gZFIklJ1c3f88ex5nNczP1paJAy8bYrqq7tNeLixBSU37VyDPMgtJuhXdJD50CAwEAAaOCA3swggN3MAwGA1UdEwEB/wQCMAAwDgYDVR0PAQH/BAQDAgXgMCoGA1UdJQEB/wQgMB4GCCsGAQUFBwMBBggrBgEFBQcDAgYIKwYBBQUHAwQwHQYDVR0OBBYEFOmxjxwXxJoks8hcoiR82qHFtJ2a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AGA1UdEQQZMBeBFWdjZXNwZWRlc3Zj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HMEzAjIVCBALTmuUbLL5UJkloIJe0d6XBUUKzjkSZ9OeMGI0hXEFHZ9tiev3+cVeWoPWAhqPxEOHjhu0gyISAabDRBj+lUWx9PYbin+coWC0sSmDr1XZu/Z8/5NHHeq/yU2vmW9yl1pjdVF9q4ooDiQ6D2qCoQZ2teRLiQYk4vEbwfETunAtdMVBQh/JczSLWBOc+PkZviH/bToaVEtCVriN9g9s9K0b1oICMPuCAUyEfnbAXoBpIdVBsZhlqoMYFJacjkXnqX0azRKBgMduFxJFSlEhwVGJLnFRq2k90ZwsnUPa6YvN37+pFC+VuwshOi0W9gbmCmhUfX/O0bEk/pfa0psTUA+rj7aoSjLCImlfdGLu6+MclytXm6jjplkf1beSvceQ1rWSRFP83Ug3SZZcenVuUpbNEzfNRD4Qspyg/9J0zZBFp+HcrE7aAeF5HQSNWYugUIOvb0T2JTrgMFTSxanPOY/9CZVXM/9VS911R+kC4yhFx+J/rPzElTLtRpsIa+/RvOvInqjOesNW8IEaloSYDCfwszSG1gIRxhQsfU9tfpLF3NxlyjVrDEWW4ZNZJt6cTMWpuiPociNgSeHVZIsjZjwwd5cjDHtGfCLoDPqUgHd/Z8mTAqy9jOGz5uSrgSP61ccmpa2lv+PQXafjrqsfDPYF3wWkkbwMxsZ</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FWwRUlkhPOiZMQmh10TMEsuLKv1ALLUGwKd1yQCgKi4=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nRMggZ6n3SLHlp621WH2s+1hv+r5pe/sf7dgF0ZNIcU=</DigestValue>
      </Reference>
      <Reference URI="/xl/media/image1.emf?ContentType=image/x-emf">
        <DigestMethod Algorithm="http://www.w3.org/2001/04/xmlenc#sha256"/>
        <DigestValue>QFnAo2yKPdLTZBidzmUE+irRktkrG7gti/YgzgKwHXM=</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uEytLUZB2XUIlp4S1X1OrZfSDIJ97PEGHsjzk1VUV2A=</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hqnMLvZ6XBY2fH1KhK00vJXWuxlSZRWkoKrdKDrIF2Q=</DigestValue>
      </Reference>
      <Reference URI="/xl/printerSettings/printerSettings23.bin?ContentType=application/vnd.openxmlformats-officedocument.spreadsheetml.printerSettings">
        <DigestMethod Algorithm="http://www.w3.org/2001/04/xmlenc#sha256"/>
        <DigestValue>TRrCOIAvgyay9+dOHANtMRhI4Mlj24DaFIyKQoKcdPw=</DigestValue>
      </Reference>
      <Reference URI="/xl/printerSettings/printerSettings24.bin?ContentType=application/vnd.openxmlformats-officedocument.spreadsheetml.printerSettings">
        <DigestMethod Algorithm="http://www.w3.org/2001/04/xmlenc#sha256"/>
        <DigestValue>aKO8XWThzgvGlTVSu23kX37OoqtKGS6PBUkmhsicI1Y=</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TRrCOIAvgyay9+dOHANtMRhI4Mlj24DaFIyKQoKcdPw=</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8ULINyTSns7e3+F/twyhXb2p4OEI5M6paxloUp/0tKM=</DigestValue>
      </Reference>
      <Reference URI="/xl/printerSettings/printerSettings29.bin?ContentType=application/vnd.openxmlformats-officedocument.spreadsheetml.printerSettings">
        <DigestMethod Algorithm="http://www.w3.org/2001/04/xmlenc#sha256"/>
        <DigestValue>8ULINyTSns7e3+F/twyhXb2p4OEI5M6paxloUp/0tKM=</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8ULINyTSns7e3+F/twyhXb2p4OEI5M6paxloUp/0tKM=</DigestValue>
      </Reference>
      <Reference URI="/xl/printerSettings/printerSettings31.bin?ContentType=application/vnd.openxmlformats-officedocument.spreadsheetml.printerSettings">
        <DigestMethod Algorithm="http://www.w3.org/2001/04/xmlenc#sha256"/>
        <DigestValue>NBJPJtVU2y8g6Bxm9ZLxOiT5LaEsLL5XEhfNiaaWt20=</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KbWP8beshYQ9cHxyrX/Bm25b0r0FXN55Qyb0e9nIZMQ=</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3NbzOLYBU1sPda3uCW4/QI9M9x55LoFtOyqxorIqH2o=</DigestValue>
      </Reference>
      <Reference URI="/xl/styles.xml?ContentType=application/vnd.openxmlformats-officedocument.spreadsheetml.styles+xml">
        <DigestMethod Algorithm="http://www.w3.org/2001/04/xmlenc#sha256"/>
        <DigestValue>q1M061rCCniuKkn0cSi1JhMLP7fU4tN6r1DUBRUELHs=</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hlGONhOGH6YYN0BKtLoxVw0zltAuNVQQM33euvqt/xk=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jc8XMkVqohFXFAVEwqhWvLicOEr3GX5G4AEIc8tpwnM=</DigestValue>
      </Reference>
      <Reference URI="/xl/worksheets/sheet2.xml?ContentType=application/vnd.openxmlformats-officedocument.spreadsheetml.worksheet+xml">
        <DigestMethod Algorithm="http://www.w3.org/2001/04/xmlenc#sha256"/>
        <DigestValue>NaMJQh2nvu5mrwzn0AV3S+tCpJBwgOSRfXsOsEXwxn8=</DigestValue>
      </Reference>
      <Reference URI="/xl/worksheets/sheet3.xml?ContentType=application/vnd.openxmlformats-officedocument.spreadsheetml.worksheet+xml">
        <DigestMethod Algorithm="http://www.w3.org/2001/04/xmlenc#sha256"/>
        <DigestValue>3cKKWE1Ua6htp8QtLNlYeAz7E0/1TTPU49+Bs3IFRAc=</DigestValue>
      </Reference>
      <Reference URI="/xl/worksheets/sheet4.xml?ContentType=application/vnd.openxmlformats-officedocument.spreadsheetml.worksheet+xml">
        <DigestMethod Algorithm="http://www.w3.org/2001/04/xmlenc#sha256"/>
        <DigestValue>mGrhnNAIU5hFnhVM3R1DgK5qY5hKAiODgz2KmbvVMEI=</DigestValue>
      </Reference>
      <Reference URI="/xl/worksheets/sheet5.xml?ContentType=application/vnd.openxmlformats-officedocument.spreadsheetml.worksheet+xml">
        <DigestMethod Algorithm="http://www.w3.org/2001/04/xmlenc#sha256"/>
        <DigestValue>haIYzJDzXsIJSonphJLxQ5fjVgHn/DeBRYOGjOwerKU=</DigestValue>
      </Reference>
      <Reference URI="/xl/worksheets/sheet6.xml?ContentType=application/vnd.openxmlformats-officedocument.spreadsheetml.worksheet+xml">
        <DigestMethod Algorithm="http://www.w3.org/2001/04/xmlenc#sha256"/>
        <DigestValue>fXb/qvjH7rzYCXGZsqoun6GRelSr7HBVX0QbMVBe4bk=</DigestValue>
      </Reference>
      <Reference URI="/xl/worksheets/sheet7.xml?ContentType=application/vnd.openxmlformats-officedocument.spreadsheetml.worksheet+xml">
        <DigestMethod Algorithm="http://www.w3.org/2001/04/xmlenc#sha256"/>
        <DigestValue>GLpXRCr/bNCKHmhjytO5Z1lQ2afWMO9WE43JxNOeXjo=</DigestValue>
      </Reference>
      <Reference URI="/xl/worksheets/sheet8.xml?ContentType=application/vnd.openxmlformats-officedocument.spreadsheetml.worksheet+xml">
        <DigestMethod Algorithm="http://www.w3.org/2001/04/xmlenc#sha256"/>
        <DigestValue>eBD9dtazs7b/jJztQ1NEVSt+XvVcXEVgwJJz9uPAsCQ=</DigestValue>
      </Reference>
      <Reference URI="/xl/worksheets/sheet9.xml?ContentType=application/vnd.openxmlformats-officedocument.spreadsheetml.worksheet+xml">
        <DigestMethod Algorithm="http://www.w3.org/2001/04/xmlenc#sha256"/>
        <DigestValue>MfnsBUBild0Pxx1PRqvpPEoDGvbF4Ikch0fpbeH7aUw=</DigestValue>
      </Reference>
    </Manifest>
    <SignatureProperties>
      <SignatureProperty Id="idSignatureTime" Target="#idPackageSignature">
        <mdssi:SignatureTime xmlns:mdssi="http://schemas.openxmlformats.org/package/2006/digital-signature">
          <mdssi:Format>YYYY-MM-DDThh:mm:ssTZD</mdssi:Format>
          <mdssi:Value>2020-10-30T18:31:45Z</mdssi:Value>
        </mdssi:SignatureTime>
      </SignatureProperty>
    </SignatureProperties>
  </Object>
  <Object Id="idOfficeObject">
    <SignatureProperties>
      <SignatureProperty Id="idOfficeV1Details" Target="#idPackageSignature">
        <SignatureInfoV1 xmlns="http://schemas.microsoft.com/office/2006/digsig">
          <SetupID>{A7E3CE1D-91FE-4466-AFC6-D622D41CC746}</SetupID>
          <SignatureText>Guillermo Cespedes</SignatureText>
          <SignatureImage/>
          <SignatureComments/>
          <WindowsVersion>10.0</WindowsVersion>
          <OfficeVersion>16.0.13231/21</OfficeVersion>
          <ApplicationVersion>16.0.13231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2020-10-30T18:31:45Z</xd:SigningTime>
          <xd:SigningCertificate>
            <xd:Cert>
              <xd:CertDigest>
                <DigestMethod Algorithm="http://www.w3.org/2001/04/xmlenc#sha256"/>
                <DigestValue>GmeYYy5BoFuYAD64RvkYzhAj0MuOMFBC7mVs/1HTkp8=</DigestValue>
              </xd:CertDigest>
              <xd:IssuerSerial>
                <X509IssuerName>C=PY, O=DOCUMENTA S.A., CN=CA-DOCUMENTA S.A., SERIALNUMBER=RUC 80050172-1</X509IssuerName>
                <X509SerialNumber>3930263795491671184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gBAAB/AAAAAAAAAAAAAABGGwAAaQwAACBFTUYAAAEA0BsAAKoAAAAGAAAAAAAAAAAAAAAAAAAAgAcAADgEAADdAQAADAEAAAAAAAAAAAAAAAAAAEhHBwDgFgQACgAAABAAAAAAAAAAAAAAAEsAAAAQAAAAAAAAAAUAAAAeAAAAGAAAAAAAAAAAAAAAGQEAAIAAAAAnAAAAGAAAAAEAAAAAAAAAAAAAAAAAAAAlAAAADAAAAAEAAABMAAAAZAAAAAAAAAAAAAAAGAEAAH8AAAAAAAAAAAAAABk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8PDwAAAAAAAlAAAADAAAAAEAAABMAAAAZAAAAAAAAAAAAAAAGAEAAH8AAAAAAAAAAAAAABkBAACAAAAAIQDwAAAAAAAAAAAAAACAPwAAAAAAAAAAAACAPwAAAAAAAAAAAAAAAAAAAAAAAAAAAAAAAAAAAAAAAAAAJQAAAAwAAAAAAACAKAAAAAwAAAABAAAAJwAAABgAAAABAAAAAAAAAPDw8AAAAAAAJQAAAAwAAAABAAAATAAAAGQAAAAAAAAAAAAAABgBAAB/AAAAAAAAAAAAAAAZ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AAAAAAAlAAAADAAAAAEAAABMAAAAZAAAAAAAAAAAAAAAGAEAAH8AAAAAAAAAAAAAABkBAACAAAAAIQDwAAAAAAAAAAAAAACAPwAAAAAAAAAAAACAPwAAAAAAAAAAAAAAAAAAAAAAAAAAAAAAAAAAAAAAAAAAJQAAAAwAAAAAAACAKAAAAAwAAAABAAAAJwAAABgAAAABAAAAAAAAAP///wAAAAAAJQAAAAwAAAABAAAATAAAAGQAAAAAAAAAAAAAABg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AK17+n8AAAAArXv6fwAA1E2We/p/AAAAABnG+n8AAN34JXv6fwAAMBYZxvp/AADUTZZ7+n8AABAUAAAAAAAAQAAAwPp/AAAAABnG+n8AAKT7JXv6fwAABAAAAAAAAAAwFhnG+n8AAMC5GVM4AAAA1E2WewAAAABIAAAAAAAAANRNlnv6fwAAIAOte/p/AAAAUpZ7+n8AAAEAAAAAAAAAgHOWe/p/AAAAABnG+n8AAAAAAAAAAAAAAAAAACoCAAAAAAAAAAAAALAl8V4qAgAAe2zxxfp/AACQuhlTOAAAACm7GVM4AAAAAAAAAAAAAAAAAAAAZHYACAAAAAAlAAAADAAAAAEAAAAYAAAADAAAAAAAAAASAAAADAAAAAEAAAAeAAAAGAAAAL0AAAAEAAAA9wAAABEAAAAlAAAADAAAAAEAAABUAAAAiAAAAL4AAAAEAAAA9QAAABAAAAABAAAAAMDGQb6ExkG+AAAABAAAAAoAAABMAAAAAAAAAAAAAAAAAAAA//////////9gAAAAMwAwAC8AMQAwAC8AMgAwADIAMAAGAAAABgAAAAQAAAAGAAAABgAAAAQAAAAGAAAABgAAAAYAAAAGAAAASwAAAEAAAAAwAAAABQAAACAAAAABAAAAAQAAABAAAAAAAAAAAAAAABkBAACAAAAAAAAAAAAAAAAZAQAAgAAAAFIAAABwAQAAAgAAABAAAAAHAAAAAAAAAAAAAAC8AgAAAAAAAAECAiJTAHkAcwB0AGUAbQAAAAAAAAAAAAAAAAAAAAAAAAAAAAAAAAAAAAAAAAAAAAAAAAAAAAAAAAAAAAAAAAAAAAAAAAAAAAEAAAAqAgAAuOAZUzgAAAAAAAAAAAAAAIieFMb6fwAAAAAAAAAAAAAJAAAAAAAAAP8DAAAAAAAAF/sle/p/AAAAAAAAAAAAAAAAAAAAAAAABq0H8OfBAAA44hlTOAAAAAAACwAAAAAAUFNIayoCAACwJfFeKgIAAGDjGVMAAAAAcLECXyoCAAAHAAAAAAAAAAAAAAAAAAAAnOIZUzgAAADZ4hlTOAAAALGz7cX6fwAAAACAPwAAAAAAAAAAAAAAAAC7AGoqAgAACOgZUzgAAACwJfFeKgIAAHts8cX6fwAAQOIZUzgAAADZ4hlTO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CgAAAAAAAAAAq7Z6+n8AALB1yW4qAgAAiJ4Uxvp/AAAAAAAAAAAAAGg3RHr6fwAAAMS4evp/AAABAAAAAAAAAAAAAAAAAAAAAAAAAAAAAADGHgbw58EAAAAAAAAAAAAAOHMYUzgAAADg////AAAAALAl8V4qAgAAuG8YUwAAAAAAAAAAAAAAAAYAAAAAAAAAAAAAAAAAAADcbhhTOAAAABlvGFM4AAAAsbPtxfp/AABgs35uKgIAAAAAAAAAAAAAYLN+bioCAACCHEV6+n8AALAl8V4qAgAAe2zxxfp/AACAbhhTOAAAABlvGFM4AAAAAAAAAAAAAAAAAAAAZHYACAAAAAAlAAAADAAAAAMAAAAYAAAADAAAAAAAAAASAAAADAAAAAEAAAAWAAAADAAAAAgAAABUAAAAVAAAAAoAAAAnAAAAHgAAAEoAAAABAAAAAMD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1AAAARwAAACkAAAAzAAAAjQAAABUAAAAhAPAAAAAAAAAAAAAAAIA/AAAAAAAAAAAAAIA/AAAAAAAAAAAAAAAAAAAAAAAAAAAAAAAAAAAAAAAAAAAlAAAADAAAAAAAAIAoAAAADAAAAAQAAABSAAAAcAEAAAQAAADw////AAAAAAAAAAAAAAAAkAEAAAAAAAEAAAAAcwBlAGcAbwBlACAAdQBpAAAAAAAAAAAAAAAAAAAAAAAAAAAAAAAAAAAAAAAAAAAAAAAAAAAAAAAAAAAAAAAAAAAAMEAoRrZ6+n8AAAAAAAD/////AAEBAAAAgD+InhTG+n8AAAAAAAAAAAAAUEA3ayoCAABAdxhTOAAAAChGtnr6fwAAAAAAAAAAAAAAAAAAAAAAAJYeBvDnwQAAAAAAAP////8AAAAAAAEAAPD///8AAAAAsCXxXioCAAAIcBhTAAAAAAAAAAAAAAAACQAAAAAAAAAAAAAAAAAAACxvGFM4AAAAaW8YUzgAAACxs+3F+n8AAOC3fm4qAgAAAAAAAAAAAADgt35uKgIAAAAAAAAAAAAAsCXxXioCAAB7bPHF+n8AANBuGFM4AAAAaW8YUzgAAAAAAAAAAAAAAPD9ImtkdgAIAAAAACUAAAAMAAAABAAAABgAAAAMAAAAAAAAABIAAAAMAAAAAQAAAB4AAAAYAAAAKQAAADMAAAC2AAAASAAAACUAAAAMAAAABAAAAFQAAAC4AAAAKgAAADMAAAC0AAAARwAAAAEAAAAAwMZBvoTGQSoAAAAzAAAAEgAAAEwAAAAAAAAAAAAAAAAAAAD//////////3AAAABHAHUAaQBsAGwAZQByAG0AbwAgAEMAZQBzAHAAZQBkAGUAcwALAAAACQAAAAQAAAAEAAAABAAAAAgAAAAGAAAADgAAAAkAAAAEAAAACgAAAAgAAAAHAAAACQAAAAgAAAAJAAAACAAAAAcAAABLAAAAQAAAADAAAAAFAAAAIAAAAAEAAAABAAAAEAAAAAAAAAAAAAAAGQEAAIAAAAAAAAAAAAAAABkBAACAAAAAJQAAAAwAAAACAAAAJwAAABgAAAAFAAAAAAAAAP///wAAAAAAJQAAAAwAAAAFAAAATAAAAGQAAAAAAAAAUAAAABgBAAB8AAAAAAAAAFAAAAAZ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uAAAAAoAAABQAAAAbwAAAFwAAAABAAAAAMDGQb6ExkEKAAAAUAAAABIAAABMAAAAAAAAAAAAAAAAAAAA//////////9wAAAARwB1AGkAbABsAGUAcgBtAG8AIABDAGUAcwBwAGUAZABlAHMACAAAAAcAAAADAAAAAwAAAAMAAAAGAAAABAAAAAkAAAAHAAAAAwAAAAcAAAAGAAAABQAAAAcAAAAGAAAABwAAAAYAAAAFAAAASwAAAEAAAAAwAAAABQAAACAAAAABAAAAAQAAABAAAAAAAAAAAAAAABkBAACAAAAAAAAAAAAAAAAZ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eAAAAAoAAABgAAAALwAAAGwAAAABAAAAAMDGQb6ExkEKAAAAYAAAAAcAAABMAAAAAAAAAAAAAAAAAAAA//////////9cAAAAUwBpAG4AZABpAGMAbwAAAAYAAAADAAAABwAAAAcAAAADAAAABQAAAAcAAABLAAAAQAAAADAAAAAFAAAAIAAAAAEAAAABAAAAEAAAAAAAAAAAAAAAGQEAAIAAAAAAAAAAAAAAABkBAACAAAAAJQAAAAwAAAACAAAAJwAAABgAAAAFAAAAAAAAAP///wAAAAAAJQAAAAwAAAAFAAAATAAAAGQAAAAJAAAAcAAAAA8BAAB8AAAACQAAAHAAAAAHAQAADQAAACEA8AAAAAAAAAAAAAAAgD8AAAAAAAAAAAAAgD8AAAAAAAAAAAAAAAAAAAAAAAAAAAAAAAAAAAAAAAAAACUAAAAMAAAAAAAAgCgAAAAMAAAABQAAACUAAAAMAAAAAQAAABgAAAAMAAAAAAAAABIAAAAMAAAAAQAAABYAAAAMAAAAAAAAAFQAAABUAQAACgAAAHAAAAAOAQAAfAAAAAEAAAAAwMZBvoTGQQoAAABwAAAALAAAAEwAAAAEAAAACQAAAHAAAAAQAQAAfQAAAKQAAABGAGkAcgBtAGEAZABvACAAcABvAHIAOgAgAEcAVQBJAEwATABFAFIATQBPACAAQQBMAEUAWABJAFMAIABDAEUAUwBQAEUARABFAFMAIABNAEEAWgBVAFIABgAAAAMAAAAEAAAACQAAAAYAAAAHAAAABwAAAAMAAAAHAAAABwAAAAQAAAADAAAAAwAAAAgAAAAIAAAAAwAAAAUAAAAFAAAABgAAAAcAAAAKAAAACQAAAAMAAAAHAAAABQAAAAYAAAAGAAAAAwAAAAYAAAADAAAABwAAAAYAAAAGAAAABgAAAAYAAAAIAAAABgAAAAYAAAADAAAACgAAAAcAAAAGAAAACAAAAAcAAAAWAAAADAAAAAAAAAAlAAAADAAAAAIAAAAOAAAAFAAAAAAAAAAQAAAAFAAAAA==</Object>
  <Object Id="idInvalidSigLnImg">AQAAAGwAAAAAAAAAAAAAABgBAAB/AAAAAAAAAAAAAABGGwAAaQwAACBFTUYAAAEAPCEAALEAAAAGAAAAAAAAAAAAAAAAAAAAgAcAADgEAADdAQAADAEAAAAAAAAAAAAAAAAAAEhHBwDgFgQACgAAABAAAAAAAAAAAAAAAEsAAAAQAAAAAAAAAAUAAAAeAAAAGAAAAAAAAAAAAAAAGQEAAIAAAAAnAAAAGAAAAAEAAAAAAAAAAAAAAAAAAAAlAAAADAAAAAEAAABMAAAAZAAAAAAAAAAAAAAAGAEAAH8AAAAAAAAAAAAAABk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8PDwAAAAAAAlAAAADAAAAAEAAABMAAAAZAAAAAAAAAAAAAAAGAEAAH8AAAAAAAAAAAAAABkBAACAAAAAIQDwAAAAAAAAAAAAAACAPwAAAAAAAAAAAACAPwAAAAAAAAAAAAAAAAAAAAAAAAAAAAAAAAAAAAAAAAAAJQAAAAwAAAAAAACAKAAAAAwAAAABAAAAJwAAABgAAAABAAAAAAAAAPDw8AAAAAAAJQAAAAwAAAABAAAATAAAAGQAAAAAAAAAAAAAABgBAAB/AAAAAAAAAAAAAAAZ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AAAAAAAlAAAADAAAAAEAAABMAAAAZAAAAAAAAAAAAAAAGAEAAH8AAAAAAAAAAAAAABkBAACAAAAAIQDwAAAAAAAAAAAAAACAPwAAAAAAAAAAAACAPwAAAAAAAAAAAAAAAAAAAAAAAAAAAAAAAAAAAAAAAAAAJQAAAAwAAAAAAACAKAAAAAwAAAABAAAAJwAAABgAAAABAAAAAAAAAP///wAAAAAAJQAAAAwAAAABAAAATAAAAGQAAAAAAAAAAAAAABg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K17+n8AAAAArXv6fwAA1E2We/p/AAAAABnG+n8AAN34JXv6fwAAMBYZxvp/AADUTZZ7+n8AABAUAAAAAAAAQAAAwPp/AAAAABnG+n8AAKT7JXv6fwAABAAAAAAAAAAwFhnG+n8AAMC5GVM4AAAA1E2WewAAAABIAAAAAAAAANRNlnv6fwAAIAOte/p/AAAAUpZ7+n8AAAEAAAAAAAAAgHOWe/p/AAAAABnG+n8AAAAAAAAAAAAAAAAAACoCAAAAAAAAAAAAALAl8V4qAgAAe2zxxfp/AACQuhlTOAAAACm7GVM4AAAAAAAAAAAAAAAAAAAAZHYACAAAAAAlAAAADAAAAAEAAAAYAAAADAAAAP8AAAASAAAADAAAAAEAAAAeAAAAGAAAACIAAAAEAAAAcgAAABEAAAAlAAAADAAAAAEAAABUAAAAqAAAACMAAAAEAAAAcAAAABAAAAABAAAAAMDGQb6ExkEjAAAABAAAAA8AAABMAAAAAAAAAAAAAAAAAAAA//////////9sAAAARgBpAHIAbQBhACAAbgBvACAAdgDhAGwAaQBkAGEAAAAGAAAAAwAAAAQAAAAJAAAABgAAAAMAAAAHAAAABwAAAAMAAAAFAAAABgAAAAMAAAADAAAABwAAAAYAAABLAAAAQAAAADAAAAAFAAAAIAAAAAEAAAABAAAAEAAAAAAAAAAAAAAAGQEAAIAAAAAAAAAAAAAAABkBAACAAAAAUgAAAHABAAACAAAAEAAAAAcAAAAAAAAAAAAAALwCAAAAAAAAAQICIlMAeQBzAHQAZQBtAAAAAAAAAAAAAAAAAAAAAAAAAAAAAAAAAAAAAAAAAAAAAAAAAAAAAAAAAAAAAAAAAAAAAAAAAAAAAQAAACoCAAC44BlTOAAAAAAAAAAAAAAAiJ4Uxvp/AAAAAAAAAAAAAAkAAAAAAAAA/wMAAAAAAAAX+yV7+n8AAAAAAAAAAAAAAAAAAAAAAAAGrQfw58EAADjiGVM4AAAAAAALAAAAAABQU0hrKgIAALAl8V4qAgAAYOMZUwAAAABwsQJfKgIAAAcAAAAAAAAAAAAAAAAAAACc4hlTOAAAANniGVM4AAAAsbPtxfp/AAAAAIA/AAAAAAAAAAAAAAAAALsAaioCAAAI6BlTOAAAALAl8V4qAgAAe2zxxfp/AABA4hlTOAAAANniGVM4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KAAAAAAAAAACrtnr6fwAAsHXJbioCAACInhTG+n8AAAAAAAAAAAAAaDdEevp/AAAAxLh6+n8AAAEAAAAAAAAAAAAAAAAAAAAAAAAAAAAAAMYeBvDnwQAAAAAAAAAAAAA4cxhTOAAAAOD///8AAAAAsCXxXioCAAC4bxhTAAAAAAAAAAAAAAAABgAAAAAAAAAAAAAAAAAAANxuGFM4AAAAGW8YUzgAAACxs+3F+n8AAGCzfm4qAgAAAAAAAAAAAABgs35uKgIAAIIcRXr6fwAAsCXxXioCAAB7bPHF+n8AAIBuGFM4AAAAGW8YUzgAAAAAAAAAAAAAAAAAAABkdgAIAAAAACUAAAAMAAAAAwAAABgAAAAMAAAAAAAAABIAAAAMAAAAAQAAABYAAAAMAAAACAAAAFQAAABUAAAACgAAACcAAAAeAAAASgAAAAEAAAAAwMZBvoTG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UAAABHAAAAKQAAADMAAACNAAAAFQAAACEA8AAAAAAAAAAAAAAAgD8AAAAAAAAAAAAAgD8AAAAAAAAAAAAAAAAAAAAAAAAAAAAAAAAAAAAAAAAAACUAAAAMAAAAAAAAgCgAAAAMAAAABAAAAFIAAABwAQAABAAAAPD///8AAAAAAAAAAAAAAACQAQAAAAAAAQAAAABzAGUAZwBvAGUAIAB1AGkAAAAAAAAAAAAAAAAAAAAAAAAAAAAAAAAAAAAAAAAAAAAAAAAAAAAAAAAAAAAAAAAAAAAwQChGtnr6fwAAAAAAAP////8AAQEAAACAP4ieFMb6fwAAAAAAAAAAAABQQDdrKgIAAEB3GFM4AAAAKEa2evp/AAAAAAAAAAAAAAAAAAAAAAAAlh4G8OfBAAAAAAAA/////wAAAAAAAQAA8P///wAAAACwJfFeKgIAAAhwGFMAAAAAAAAAAAAAAAAJAAAAAAAAAAAAAAAAAAAALG8YUzgAAABpbxhTOAAAALGz7cX6fwAA4Ld+bioCAAAAAAAAAAAAAOC3fm4qAgAAAAAAAAAAAACwJfFeKgIAAHts8cX6fwAA0G4YUzgAAABpbxhTOAAAAAAAAAAAAAAA8P0ia2R2AAgAAAAAJQAAAAwAAAAEAAAAGAAAAAwAAAAAAAAAEgAAAAwAAAABAAAAHgAAABgAAAApAAAAMwAAALYAAABIAAAAJQAAAAwAAAAEAAAAVAAAALgAAAAqAAAAMwAAALQAAABHAAAAAQAAAADAxkG+hMZBKgAAADMAAAASAAAATAAAAAAAAAAAAAAAAAAAAP//////////cAAAAEcAdQBpAGwAbABlAHIAbQBvACAAQwBlAHMAcABlAGQAZQBzAAsAAAAJAAAABAAAAAQAAAAEAAAACAAAAAYAAAAOAAAACQAAAAQAAAAKAAAACAAAAAcAAAAJAAAACAAAAAkAAAAIAAAABwAAAEsAAABAAAAAMAAAAAUAAAAgAAAAAQAAAAEAAAAQAAAAAAAAAAAAAAAZAQAAgAAAAAAAAAAAAAAAGQEAAIAAAAAlAAAADAAAAAIAAAAnAAAAGAAAAAUAAAAAAAAA////AAAAAAAlAAAADAAAAAUAAABMAAAAZAAAAAAAAABQAAAAGAEAAHwAAAAAAAAAUAAAABk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vAAAAXAAAAAEAAAAAwMZBvoTGQQoAAABQAAAAEgAAAEwAAAAAAAAAAAAAAAAAAAD//////////3AAAABHAHUAaQBsAGwAZQByAG0AbwAgAEMAZQBzAHAAZQBkAGUAcwAIAAAABwAAAAMAAAADAAAAAwAAAAYAAAAEAAAACQAAAAcAAAADAAAABwAAAAYAAAAFAAAABwAAAAYAAAAHAAAABgAAAAUAAABLAAAAQAAAADAAAAAFAAAAIAAAAAEAAAABAAAAEAAAAAAAAAAAAAAAGQEAAIAAAAAAAAAAAAAAABk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B4AAAACgAAAGAAAAAvAAAAbAAAAAEAAAAAwMZBvoTGQQoAAABgAAAABwAAAEwAAAAAAAAAAAAAAAAAAAD//////////1wAAABTAGkAbgBkAGkAYwBvAAAABgAAAAMAAAAHAAAABwAAAAMAAAAFAAAABwAAAEsAAABAAAAAMAAAAAUAAAAgAAAAAQAAAAEAAAAQAAAAAAAAAAAAAAAZAQAAgAAAAAAAAAAAAAAAGQEAAIAAAAAlAAAADAAAAAIAAAAnAAAAGAAAAAUAAAAAAAAA////AAAAAAAlAAAADAAAAAUAAABMAAAAZAAAAAkAAABwAAAADwEAAHwAAAAJAAAAcAAAAAcBAAANAAAAIQDwAAAAAAAAAAAAAACAPwAAAAAAAAAAAACAPwAAAAAAAAAAAAAAAAAAAAAAAAAAAAAAAAAAAAAAAAAAJQAAAAwAAAAAAACAKAAAAAwAAAAFAAAAJQAAAAwAAAABAAAAGAAAAAwAAAAAAAAAEgAAAAwAAAABAAAAFgAAAAwAAAAAAAAAVAAAAFQBAAAKAAAAcAAAAA4BAAB8AAAAAQAAAADAxkG+hMZBCgAAAHAAAAAsAAAATAAAAAQAAAAJAAAAcAAAABABAAB9AAAApAAAAEYAaQByAG0AYQBkAG8AIABwAG8AcgA6ACAARwBVAEkATABMAEUAUgBNAE8AIABBAEwARQBYAEkAUwAgAEMARQBTAFAARQBEAEUAUwAgAE0AQQBaAFUAUgAGAAAAAwAAAAQAAAAJAAAABgAAAAcAAAAHAAAAAwAAAAcAAAAHAAAABAAAAAMAAAADAAAACAAAAAgAAAADAAAABQAAAAUAAAAGAAAABwAAAAoAAAAJAAAAAwAAAAcAAAAFAAAABgAAAAYAAAADAAAABgAAAAMAAAAHAAAABgAAAAYAAAAGAAAABgAAAAgAAAAGAAAABgAAAAMAAAAKAAAABwAAAAYAAAAI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9tQS31zMQlq8CufFieZ38o95jIhfxfEPmHO2FRaBAzQ=</DigestValue>
    </Reference>
    <Reference Type="http://www.w3.org/2000/09/xmldsig#Object" URI="#idOfficeObject">
      <DigestMethod Algorithm="http://www.w3.org/2001/04/xmlenc#sha256"/>
      <DigestValue>HChqR0pubcgjlvBCTTlM1qM36EB+//DYXxi/Q8x3CUE=</DigestValue>
    </Reference>
    <Reference Type="http://uri.etsi.org/01903#SignedProperties" URI="#idSignedProperties">
      <Transforms>
        <Transform Algorithm="http://www.w3.org/TR/2001/REC-xml-c14n-20010315"/>
      </Transforms>
      <DigestMethod Algorithm="http://www.w3.org/2001/04/xmlenc#sha256"/>
      <DigestValue>iMueP89Ifoafqv/Cn6bgM4psKhWm3g6dsvQjaY6UBrE=</DigestValue>
    </Reference>
    <Reference Type="http://www.w3.org/2000/09/xmldsig#Object" URI="#idValidSigLnImg">
      <DigestMethod Algorithm="http://www.w3.org/2001/04/xmlenc#sha256"/>
      <DigestValue>+EcwYYGJbjvlZoQQYe7EQGeWhy23QCXnPwyYcbMwmns=</DigestValue>
    </Reference>
    <Reference Type="http://www.w3.org/2000/09/xmldsig#Object" URI="#idInvalidSigLnImg">
      <DigestMethod Algorithm="http://www.w3.org/2001/04/xmlenc#sha256"/>
      <DigestValue>zfAsZAzYf9wqUs1tkVRfKBq19nnT0MgcYmseMbtjjtU=</DigestValue>
    </Reference>
  </SignedInfo>
  <SignatureValue>lFS76xQ/n0nb7TF+yJ4Tjd8xL8k8CwbOXuUmLebNtlcnRN5Mok8yCub3G1vNAHBYPyLHvf0pN9ER
sWrdo/q27cZULaZ3Zlt6KGhkR+JfZBZGrp7A3PhkbtS2TTjnEIj/FGN/2IT5DxoZCxdiVOaAe1NK
lCWEEbBVhzr0mPk8vLMFjXWFcJQ+W45FCWF3ZOVBze/M0Oekafk07PqsfVGlFL1u0xcH7EvCRMAq
Lgl4GEe+27XySejZLcgzMKorIFR8pfYCGlNQWcnNKEA9Zoa7JtMg/MCJbs+JHuFq9H5qFTDT8ODV
9BUuK5jU7oT5pPGhYblh+LQyEkDMjBKwv8W3VQ==</SignatureValue>
  <KeyInfo>
    <X509Data>
      <X509Certificate>MIIIFDCCBfygAwIBAgIIRjA5Ge2tk/gwDQYJKoZIhvcNAQELBQAwWzEXMBUGA1UEBRMOUlVDIDgwMDUwMTcyLTExGjAYBgNVBAMTEUNBLURPQ1VNRU5UQSBTLkEuMRcwFQYDVQQKEw5ET0NVTUVOVEEgUy5BLjELMAkGA1UEBhMCUFkwHhcNMTkwODA5MTM0MjAwWhcNMjEwODA4MTM1MjAwWjCBpDELMAkGA1UEBhMCUFkxFjAUBgNVBAQMDVRST0NJVUsgUExFVkExETAPBgNVBAUTCENJNzk5NDI3MRcwFQYDVQQqDA5NSVJUSEEgVklWSUFOQTEXMBUGA1UECgwOUEVSU09OQSBGSVNJQ0ExETAPBgNVBAsMCEZJUk1BIEYyMSUwIwYDVQQDDBxNSVJUSEEgVklWSUFOQSBUUk9DSVVLIFBMRVZBMIIBIjANBgkqhkiG9w0BAQEFAAOCAQ8AMIIBCgKCAQEAvMJZ0shiM1IHy7UzdrITpa4S6P1S4DkIKdwNe3KtU4lva1hpaf9h64dQA+SMPXy4X60S9xmlbn0AkYHzmGLpWnLmhKsZTHAyvCKVtukiN2Dqn+TrxU4eXXdy1YBhcJzlJTicEs4NpIHMFoGJHzn9hfvjRNGAMjQfzPvh0Ef2WhNcOZQY1XPhj1OIizNEAZgGKTRyGIPjQTJHpN4kHLPhNtOg0JhBzl485sjN5x7DxjqTmvh6HVWdVkvzON0bAH4nILSeWbosFa3z4A62klLjG+pI+tjbpiXz2fi4pYupie3sRhmNzoePYPmRo8uv61fLsEA8S1NavPOMNRYkmSMr2wIDAQABo4IDkDCCA4wwDAYDVR0TAQH/BAIwADAOBgNVHQ8BAf8EBAMCBeAwKgYDVR0lAQH/BCAwHgYIKwYBBQUHAwEGCCsGAQUFBwMCBggrBgEFBQcDBDAdBgNVHQ4EFgQUHn9vVGM51Y3YZUb2KpO/eIQNh8c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NQYDVR0RBC4wLIEqdml2aWFuYS50cm9jaXVr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HgLESz2l0AXhrhouXXaDDroNrJYYOGjXxy1AJTbGZgH+JiGoYJRWFMA+49TYGhYBmzg7ZJbLEFZjkMSFvxR/ERVg/K+epDKtgmDlLPY6o0ftpFytqUUCsaK7d5V1wLfQrFMs6Ov5Ju3b6nIkMzg5ZosgaVNEwBrnV1tzi553t8sGgTj74+3s6FQai/z3QlfHWJLW/yRlXFcHDyo/jWVQQ+3KHTWvHMg71LXnYPibA1MVS1ZaqugMCQtG6HlzwfljH9zGiRLge8i54vcL7fartELEV/z9k//aWlRCO8MLVJlAu344jBfEAvn/CpBYMDImYZSsTaa+dlTaT/jErxxS1124rCnJfyzvTmZmPi3e5+HExgVM8hDXt1rZtdvz1RcviwDQECNmUsepSgRvBROCXtq420nBKN/IiF7QGXhmAA7sS14jaXy5JYRxuVyo3BlbDiRvkpNYTLo+rjc/SqmhsdTlZV6Aq2zWQIzaY+lwwDyGNZjxZqSqwt/Bv1BQEjeQ6+KevfIeNb/Jflgmdp+HGtnIFVabxB5DyIFJGTDX1v9Oma2wRDuBMH8VWIB2wTyOOI8ooHkhGH7TAwvku0iFzf3CLVekTw1TT2JGhZgQGwIurIdG/7qINT2i9dmHZX7xgy20MPr0HBQ4E2V3YQa70cxJMKfvdp8YI6SJS0f+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FWwRUlkhPOiZMQmh10TMEsuLKv1ALLUGwKd1yQCgKi4=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nRMggZ6n3SLHlp621WH2s+1hv+r5pe/sf7dgF0ZNIcU=</DigestValue>
      </Reference>
      <Reference URI="/xl/media/image1.emf?ContentType=image/x-emf">
        <DigestMethod Algorithm="http://www.w3.org/2001/04/xmlenc#sha256"/>
        <DigestValue>QFnAo2yKPdLTZBidzmUE+irRktkrG7gti/YgzgKwHXM=</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uEytLUZB2XUIlp4S1X1OrZfSDIJ97PEGHsjzk1VUV2A=</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hqnMLvZ6XBY2fH1KhK00vJXWuxlSZRWkoKrdKDrIF2Q=</DigestValue>
      </Reference>
      <Reference URI="/xl/printerSettings/printerSettings23.bin?ContentType=application/vnd.openxmlformats-officedocument.spreadsheetml.printerSettings">
        <DigestMethod Algorithm="http://www.w3.org/2001/04/xmlenc#sha256"/>
        <DigestValue>TRrCOIAvgyay9+dOHANtMRhI4Mlj24DaFIyKQoKcdPw=</DigestValue>
      </Reference>
      <Reference URI="/xl/printerSettings/printerSettings24.bin?ContentType=application/vnd.openxmlformats-officedocument.spreadsheetml.printerSettings">
        <DigestMethod Algorithm="http://www.w3.org/2001/04/xmlenc#sha256"/>
        <DigestValue>aKO8XWThzgvGlTVSu23kX37OoqtKGS6PBUkmhsicI1Y=</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TRrCOIAvgyay9+dOHANtMRhI4Mlj24DaFIyKQoKcdPw=</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8ULINyTSns7e3+F/twyhXb2p4OEI5M6paxloUp/0tKM=</DigestValue>
      </Reference>
      <Reference URI="/xl/printerSettings/printerSettings29.bin?ContentType=application/vnd.openxmlformats-officedocument.spreadsheetml.printerSettings">
        <DigestMethod Algorithm="http://www.w3.org/2001/04/xmlenc#sha256"/>
        <DigestValue>8ULINyTSns7e3+F/twyhXb2p4OEI5M6paxloUp/0tKM=</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8ULINyTSns7e3+F/twyhXb2p4OEI5M6paxloUp/0tKM=</DigestValue>
      </Reference>
      <Reference URI="/xl/printerSettings/printerSettings31.bin?ContentType=application/vnd.openxmlformats-officedocument.spreadsheetml.printerSettings">
        <DigestMethod Algorithm="http://www.w3.org/2001/04/xmlenc#sha256"/>
        <DigestValue>NBJPJtVU2y8g6Bxm9ZLxOiT5LaEsLL5XEhfNiaaWt20=</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KbWP8beshYQ9cHxyrX/Bm25b0r0FXN55Qyb0e9nIZMQ=</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3NbzOLYBU1sPda3uCW4/QI9M9x55LoFtOyqxorIqH2o=</DigestValue>
      </Reference>
      <Reference URI="/xl/styles.xml?ContentType=application/vnd.openxmlformats-officedocument.spreadsheetml.styles+xml">
        <DigestMethod Algorithm="http://www.w3.org/2001/04/xmlenc#sha256"/>
        <DigestValue>q1M061rCCniuKkn0cSi1JhMLP7fU4tN6r1DUBRUELHs=</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hlGONhOGH6YYN0BKtLoxVw0zltAuNVQQM33euvqt/xk=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jc8XMkVqohFXFAVEwqhWvLicOEr3GX5G4AEIc8tpwnM=</DigestValue>
      </Reference>
      <Reference URI="/xl/worksheets/sheet2.xml?ContentType=application/vnd.openxmlformats-officedocument.spreadsheetml.worksheet+xml">
        <DigestMethod Algorithm="http://www.w3.org/2001/04/xmlenc#sha256"/>
        <DigestValue>NaMJQh2nvu5mrwzn0AV3S+tCpJBwgOSRfXsOsEXwxn8=</DigestValue>
      </Reference>
      <Reference URI="/xl/worksheets/sheet3.xml?ContentType=application/vnd.openxmlformats-officedocument.spreadsheetml.worksheet+xml">
        <DigestMethod Algorithm="http://www.w3.org/2001/04/xmlenc#sha256"/>
        <DigestValue>3cKKWE1Ua6htp8QtLNlYeAz7E0/1TTPU49+Bs3IFRAc=</DigestValue>
      </Reference>
      <Reference URI="/xl/worksheets/sheet4.xml?ContentType=application/vnd.openxmlformats-officedocument.spreadsheetml.worksheet+xml">
        <DigestMethod Algorithm="http://www.w3.org/2001/04/xmlenc#sha256"/>
        <DigestValue>mGrhnNAIU5hFnhVM3R1DgK5qY5hKAiODgz2KmbvVMEI=</DigestValue>
      </Reference>
      <Reference URI="/xl/worksheets/sheet5.xml?ContentType=application/vnd.openxmlformats-officedocument.spreadsheetml.worksheet+xml">
        <DigestMethod Algorithm="http://www.w3.org/2001/04/xmlenc#sha256"/>
        <DigestValue>haIYzJDzXsIJSonphJLxQ5fjVgHn/DeBRYOGjOwerKU=</DigestValue>
      </Reference>
      <Reference URI="/xl/worksheets/sheet6.xml?ContentType=application/vnd.openxmlformats-officedocument.spreadsheetml.worksheet+xml">
        <DigestMethod Algorithm="http://www.w3.org/2001/04/xmlenc#sha256"/>
        <DigestValue>fXb/qvjH7rzYCXGZsqoun6GRelSr7HBVX0QbMVBe4bk=</DigestValue>
      </Reference>
      <Reference URI="/xl/worksheets/sheet7.xml?ContentType=application/vnd.openxmlformats-officedocument.spreadsheetml.worksheet+xml">
        <DigestMethod Algorithm="http://www.w3.org/2001/04/xmlenc#sha256"/>
        <DigestValue>GLpXRCr/bNCKHmhjytO5Z1lQ2afWMO9WE43JxNOeXjo=</DigestValue>
      </Reference>
      <Reference URI="/xl/worksheets/sheet8.xml?ContentType=application/vnd.openxmlformats-officedocument.spreadsheetml.worksheet+xml">
        <DigestMethod Algorithm="http://www.w3.org/2001/04/xmlenc#sha256"/>
        <DigestValue>eBD9dtazs7b/jJztQ1NEVSt+XvVcXEVgwJJz9uPAsCQ=</DigestValue>
      </Reference>
      <Reference URI="/xl/worksheets/sheet9.xml?ContentType=application/vnd.openxmlformats-officedocument.spreadsheetml.worksheet+xml">
        <DigestMethod Algorithm="http://www.w3.org/2001/04/xmlenc#sha256"/>
        <DigestValue>MfnsBUBild0Pxx1PRqvpPEoDGvbF4Ikch0fpbeH7aUw=</DigestValue>
      </Reference>
    </Manifest>
    <SignatureProperties>
      <SignatureProperty Id="idSignatureTime" Target="#idPackageSignature">
        <mdssi:SignatureTime xmlns:mdssi="http://schemas.openxmlformats.org/package/2006/digital-signature">
          <mdssi:Format>YYYY-MM-DDThh:mm:ssTZD</mdssi:Format>
          <mdssi:Value>2020-10-30T19:42:55Z</mdssi:Value>
        </mdssi:SignatureTime>
      </SignatureProperty>
    </SignatureProperties>
  </Object>
  <Object Id="idOfficeObject">
    <SignatureProperties>
      <SignatureProperty Id="idOfficeV1Details" Target="#idPackageSignature">
        <SignatureInfoV1 xmlns="http://schemas.microsoft.com/office/2006/digsig">
          <SetupID>{00847AEF-0184-4EE0-A48D-4247ECD9AA4D}</SetupID>
          <SignatureText>Viviana Trociuk</SignatureText>
          <SignatureImage/>
          <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2020-10-30T19:42:55Z</xd:SigningTime>
          <xd:SigningCertificate>
            <xd:Cert>
              <xd:CertDigest>
                <DigestMethod Algorithm="http://www.w3.org/2001/04/xmlenc#sha256"/>
                <DigestValue>NG4lXkuatr0WmfadAOTrYB4+PV7QtN3SB1bWOBy1LjY=</DigestValue>
              </xd:CertDigest>
              <xd:IssuerSerial>
                <X509IssuerName>C=PY, O=DOCUMENTA S.A., CN=CA-DOCUMENTA S.A., SERIALNUMBER=RUC 80050172-1</X509IssuerName>
                <X509SerialNumber>5057605165061608440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EBAAB/AAAAAAAAAAAAAABAHgAA+g4AACBFTUYAAAEAsBsAAKo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AHzX+H8AAAAAfNf4fwAA1E1l1/h/AAAAAKQt+X8AAN349Nb4fwAAIEKkLfl/AADUTWXX+H8AABAUAAAAAAAAQAAAwPh/AAAAAKQt+X8AAKT79Nb4fwAABAAAAAAAAAAgQqQt+X8AACCzUwtPAAAA1E1l1wAAAABIAAAAAAAAANRNZdf4fwAAIAN81/h/AAAAUmXX+H8AAAEAAAAAAAAAgHNl1/h/AAAAAKQt+X8AAAAAAAAAAAAAAAAAAMeyAAAAAAAAAAAAAHALAAAAAAAAsGCNhQACAAAotVMLTwAAAAAAAAAAAAAAibRTC08AAAA46vTWZHYACAAAAAAlAAAADAAAAAEAAAAYAAAADAAAAAAAAAASAAAADAAAAAEAAAAeAAAAGAAAAL0AAAAEAAAA9wAAABEAAAAlAAAADAAAAAEAAABUAAAAiAAAAL4AAAAEAAAA9QAAABAAAAABAAAA/B3wQVWV70G+AAAABAAAAAoAAABMAAAAAAAAAAAAAAAAAAAA//////////9gAAAAMwAwAC8AMQAwAC8AMgAwADIAMAAGAAAABgAAAAQAAAAGAAAABgAAAAQAAAAGAAAABgAAAAYAAAAGAAAASwAAAEAAAAAwAAAABQAAACAAAAABAAAAAQAAABAAAAAAAAAAAAAAAAIBAACAAAAAAAAAAAAAAAACAQAAgAAAAFIAAABwAQAAAgAAABAAAAAHAAAAAAAAAAAAAAC8AgAAAAAAAAECAiJTAHkAcwB0AGUAbQAAAAAAAAAAAAAAAAAAAAAAAAAAAAAAAAAAAAAAAAAAAAAAAAAAAAAAAAAAAAAAAAAAAAAAAAAAABjaUwtPAAAAiN57K/l/AAAAs3qUAAIAAEiuhyv5fwAAAAAAAAAAAAAAAAAAAAAAAAEAAAAAAAAAF/v01vh/AAAAAAAAAAAAAAAAAAAAAAAAhKyRvUq9AADAmXuUAAIAAKDaUwtPAAAAwDPmlQACAACwYI2FAAIAAMDcUwsAAAAAAJmJhQACAAAHAAAAAAAAAAAAAAAAAAAA/NtTC08AAAA53FMLTwAAALGnZCv5fwAAAAAAAAAAAAAAAAAAAAAAAHC/epQAAgAAAgAAAPh/AAD821MLTwAAAAcAAAD5fwAAAAAAAAAAAAAAAAAAAAAAAAAAAAAAAAAAC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eIsemQACAACI3nsr+X8AAHiLHpkAAgAASK6HK/l/AAAAAAAAAAAAAAAAAAAAAAAAAMSH1vh/AAABAAAAAAAAAAAAAAAAAAAAAAAAAAAAAADEEJC9Sr0AAAAAAAAAAAAAAKuF1vh/AADg////AAAAALBgjYUAAgAAGGlSCwAAAAAAAAAAAAAAAAYAAAAAAAAAAAAAAAAAAAA8aFILTwAAAHloUgtPAAAAsadkK/l/AAAAAAAAAAAAACgAAAAAAAAAQX0t0ceyAACCHBTW+H8AADxoUgtPAAAABgAAAPl/AAAAAAAAAAAAAAAAAAAAAAAAAAAAAAAAAAAgAAAAZHYACAAAAAAlAAAADAAAAAMAAAAYAAAADAAAAAAAAAASAAAADAAAAAEAAAAWAAAADAAAAAgAAABUAAAAVAAAAAoAAAAnAAAAHgAAAEoAAAABAAAA/B3wQVWV70EKAAAASwAAAAEAAABMAAAABAAAAAkAAAAnAAAAIAAAAEsAAABQAAAAWAAe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UAAAARwAAACkAAAAzAAAAbAAAABUAAAAhAPAAAAAAAAAAAAAAAIA/AAAAAAAAAAAAAIA/AAAAAAAAAAAAAAAAAAAAAAAAAAAAAAAAAAAAAAAAAAAlAAAADAAAAAAAAIAoAAAADAAAAAQAAABSAAAAcAEAAAQAAADw////AAAAAAAAAAAAAAAAkAEAAAAAAAEAAAAAcwBlAGcAbwBlACAAdQBpAAAAAAAAAAAAAAAAAAAAAAAAAAAAAAAAAAAAAAAAAAAAAAAAAAAAAAAAAAAAAAAAAAAAMEAoix6ZAAIAAIjeeyv5fwAAKIsemQACAABIrocr+X8AAAAAAAAAAAAAAAAAAAAAAACgcFILTwAAAChGhdb4fwAAAAAAAAAAAAAAAAAAAAAAABQQkL1KvQAAAAAAAP////8AAAAAAAEAAPD///8AAAAAsGCNhQACAABoaVILAAAAAAAAAAAAAAAACQAAAAAAAAAAAAAAAAAAAIxoUgtPAAAAyWhSC08AAACxp2Qr+X8AAKBi95gAAgAAhcQM1gAAAADxfS3Rx7IAAAAAAAAAAAAAjGhSC08AAAAJAAAA+X8AAAAAAAAAAAAAAAAAAAAAAAAAAAAAAAAAACAAAABkdgAIAAAAACUAAAAMAAAABAAAABgAAAAMAAAAAAAAABIAAAAMAAAAAQAAAB4AAAAYAAAAKQAAADMAAACVAAAASAAAACUAAAAMAAAABAAAAFQAAACoAAAAKgAAADMAAACTAAAARwAAAAEAAAD8HfBBVZXvQSoAAAAzAAAADwAAAEwAAAAAAAAAAAAAAAAAAAD//////////2wAAABWAGkAdgBpAGEAbgBhACAAVAByAG8AYwBpAHUAawD//woAAAAEAAAACAAAAAQAAAAIAAAACQAAAAgAAAAEAAAACAAAAAYAAAAJAAAABwAAAAQ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CoAAAACgAAAFAAAABXAAAAXAAAAAEAAAD8HfBBVZXvQQoAAABQAAAADwAAAEwAAAAAAAAAAAAAAAAAAAD//////////2wAAABWAGkAdgBpAGEAbgBhACAAVAByAG8AYwBpAHUAawAAAAcAAAADAAAABQAAAAMAAAAGAAAABwAAAAYAAAADAAAABgAAAAQAAAAHAAAABQAAAAM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QAAAAwAAAABAAAAGAAAAAwAAAAAAAAAEgAAAAwAAAABAAAAHgAAABgAAAAJAAAAYAAAAPkAAABtAAAAJQAAAAwAAAABAAAAVAAAAIgAAAAKAAAAYAAAAD8AAABsAAAAAQAAAPwd8EFVle9BCgAAAGAAAAAKAAAATAAAAAAAAAAAAAAAAAAAAP//////////YAAAAFAAcgBlAHMAaQBkAGUAbgB0AGUABgAAAAQAAAAGAAAABQAAAAMAAAAHAAAABgAAAAcAAAAEAAAABgAAAEsAAABAAAAAMAAAAAUAAAAgAAAAAQAAAAEAAAAQAAAAAAAAAAAAAAACAQAAgAAAAAAAAAAAAAAAAgEAAIAAAAAlAAAADAAAAAI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EQBAAAKAAAAcAAAAPcAAAB8AAAAAQAAAPwd8EFVle9BCgAAAHAAAAApAAAATAAAAAQAAAAJAAAAcAAAAPkAAAB9AAAAoAAAAEYAaQByAG0AYQBkAG8AIABwAG8AcgA6ACAATQBJAFIAVABIAEEAIABWAEkAVgBJAEEATgBBACAAVABSAE8AQwBJAFUASwAgAFAATABFAFYAQQB7CAYAAAADAAAABAAAAAkAAAAGAAAABwAAAAcAAAADAAAABwAAAAcAAAAEAAAAAwAAAAMAAAAKAAAAAwAAAAcAAAAGAAAACAAAAAcAAAADAAAABwAAAAMAAAAHAAAAAwAAAAcAAAAIAAAABwAAAAMAAAAGAAAABwAAAAkAAAAHAAAAAwAAAAgAAAAGAAAAAwAAAAYAAAAFAAAABgAAAAcAAAAHAAAAFgAAAAwAAAAAAAAAJQAAAAwAAAACAAAADgAAABQAAAAAAAAAEAAAABQAAAA=</Object>
  <Object Id="idInvalidSigLnImg">AQAAAGwAAAAAAAAAAAAAAAEBAAB/AAAAAAAAAAAAAABAHgAA+g4AACBFTUYAAAEAHCEAALE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HzX+H8AAAAAfNf4fwAA1E1l1/h/AAAAAKQt+X8AAN349Nb4fwAAIEKkLfl/AADUTWXX+H8AABAUAAAAAAAAQAAAwPh/AAAAAKQt+X8AAKT79Nb4fwAABAAAAAAAAAAgQqQt+X8AACCzUwtPAAAA1E1l1wAAAABIAAAAAAAAANRNZdf4fwAAIAN81/h/AAAAUmXX+H8AAAEAAAAAAAAAgHNl1/h/AAAAAKQt+X8AAAAAAAAAAAAAAAAAAMeyAAAAAAAAAAAAAHALAAAAAAAAsGCNhQACAAAotVMLTwAAAAAAAAAAAAAAibRTC08AAAA46vTWZHYACAAAAAAlAAAADAAAAAEAAAAYAAAADAAAAP8AAAASAAAADAAAAAEAAAAeAAAAGAAAACIAAAAEAAAAcgAAABEAAAAlAAAADAAAAAEAAABUAAAAqAAAACMAAAAEAAAAcAAAABAAAAABAAAA/B3wQVWV70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GNpTC08AAACI3nsr+X8AAACzepQAAgAASK6HK/l/AAAAAAAAAAAAAAAAAAAAAAAAAQAAAAAAAAAX+/TW+H8AAAAAAAAAAAAAAAAAAAAAAACErJG9Sr0AAMCZe5QAAgAAoNpTC08AAADAM+aVAAIAALBgjYUAAgAAwNxTCwAAAAAAmYmFAAIAAAcAAAAAAAAAAAAAAAAAAAD821MLTwAAADncUwtPAAAAsadkK/l/AAAAAAAAAAAAAAAAAAAAAAAAcL96lAACAAACAAAA+H8AAPzbUwtPAAAABwAAAPl/AAAAAAAAAAAAAAAAAAAAAAAAAAAAAAAAAAAL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B4ix6ZAAIAAIjeeyv5fwAAeIsemQACAABIrocr+X8AAAAAAAAAAAAAAAAAAAAAAAAAxIfW+H8AAAEAAAAAAAAAAAAAAAAAAAAAAAAAAAAAAMQQkL1KvQAAAAAAAAAAAAAAq4XW+H8AAOD///8AAAAAsGCNhQACAAAYaVILAAAAAAAAAAAAAAAABgAAAAAAAAAAAAAAAAAAADxoUgtPAAAAeWhSC08AAACxp2Qr+X8AAAAAAAAAAAAAKAAAAAAAAABBfS3Rx7IAAIIcFNb4fwAAPGhSC08AAAAGAAAA+X8AAAAAAAAAAAAAAAAAAAAAAAAAAAAAAAAAACAAAABkdgAIAAAAACUAAAAMAAAAAwAAABgAAAAMAAAAAAAAABIAAAAMAAAAAQAAABYAAAAMAAAACAAAAFQAAABUAAAACgAAACcAAAAeAAAASgAAAAEAAAD8HfBBVZXv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QAAABHAAAAKQAAADMAAABsAAAAFQAAACEA8AAAAAAAAAAAAAAAgD8AAAAAAAAAAAAAgD8AAAAAAAAAAAAAAAAAAAAAAAAAAAAAAAAAAAAAAAAAACUAAAAMAAAAAAAAgCgAAAAMAAAABAAAAFIAAABwAQAABAAAAPD///8AAAAAAAAAAAAAAACQAQAAAAAAAQAAAABzAGUAZwBvAGUAIAB1AGkAAAAAAAAAAAAAAAAAAAAAAAAAAAAAAAAAAAAAAAAAAAAAAAAAAAAAAAAAAAAAAAAAAAAwQCiLHpkAAgAAiN57K/l/AAAoix6ZAAIAAEiuhyv5fwAAAAAAAAAAAAAAAAAAAAAAAKBwUgtPAAAAKEaF1vh/AAAAAAAAAAAAAAAAAAAAAAAAFBCQvUq9AAAAAAAA/////wAAAAAAAQAA8P///wAAAACwYI2FAAIAAGhpUgsAAAAAAAAAAAAAAAAJAAAAAAAAAAAAAAAAAAAAjGhSC08AAADJaFILTwAAALGnZCv5fwAAoGL3mAACAACFxAzWAAAAAPF9LdHHsgAAAAAAAAAAAACMaFILTwAAAAkAAAD5fwAAAAAAAAAAAAAAAAAAAAAAAAAAAAAAAAAAIAAAAGR2AAgAAAAAJQAAAAwAAAAEAAAAGAAAAAwAAAAAAAAAEgAAAAwAAAABAAAAHgAAABgAAAApAAAAMwAAAJUAAABIAAAAJQAAAAwAAAAEAAAAVAAAAKgAAAAqAAAAMwAAAJMAAABHAAAAAQAAAPwd8EFVle9BKgAAADMAAAAPAAAATAAAAAAAAAAAAAAAAAAAAP//////////bAAAAFYAaQB2AGkAYQBuAGEAIABUAHIAbwBjAGkAdQBrAAAACgAAAAQAAAAIAAAABAAAAAgAAAAJAAAACAAAAAQAAAAIAAAABgAAAAkAAAAHAAAABA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KgAAAAKAAAAUAAAAFcAAABcAAAAAQAAAPwd8EFVle9BCgAAAFAAAAAPAAAATAAAAAAAAAAAAAAAAAAAAP//////////bAAAAFYAaQB2AGkAYQBuAGEAIABUAHIAbwBjAGkAdQBrAAAABwAAAAMAAAAFAAAAAwAAAAYAAAAHAAAABgAAAAMAAAAGAAAABAAAAAcAAAAFAAAAAw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lAAAADAAAAAEAAAAYAAAADAAAAAAAAAASAAAADAAAAAEAAAAeAAAAGAAAAAkAAABgAAAA+QAAAG0AAAAlAAAADAAAAAEAAABUAAAAiAAAAAoAAABgAAAAPwAAAGwAAAABAAAA/B3wQVWV70EKAAAAYAAAAAoAAABMAAAAAAAAAAAAAAAAAAAA//////////9gAAAAUAByAGUAcwBpAGQAZQBuAHQAZQAGAAAABAAAAAYAAAAFAAAAAwAAAAcAAAAGAAAABwAAAAQAAAAGAAAASwAAAEAAAAAwAAAABQAAACAAAAABAAAAAQAAABAAAAAAAAAAAAAAAAIBAACAAAAAAAAAAAAAAAACAQAAgAAAACUAAAAMAAAAAgAAACcAAAAYAAAABQAAAAAAAAD///8AAAAAACUAAAAMAAAABQAAAEwAAABkAAAACQAAAHAAAAD4AAAAfAAAAAkAAABwAAAA8AAAAA0AAAAhAPAAAAAAAAAAAAAAAIA/AAAAAAAAAAAAAIA/AAAAAAAAAAAAAAAAAAAAAAAAAAAAAAAAAAAAAAAAAAAlAAAADAAAAAAAAIAoAAAADAAAAAUAAAAlAAAADAAAAAEAAAAYAAAADAAAAAAAAAASAAAADAAAAAEAAAAWAAAADAAAAAAAAABUAAAARAEAAAoAAABwAAAA9wAAAHwAAAABAAAA/B3wQVWV70EKAAAAcAAAACkAAABMAAAABAAAAAkAAABwAAAA+QAAAH0AAACgAAAARgBpAHIAbQBhAGQAbwAgAHAAbwByADoAIABNAEkAUgBUAEgAQQAgAFYASQBWAEkAQQBOAEEAIABUAFIATwBDAEkAVQBLACAAUABMAEUAVgBBAAAABgAAAAMAAAAEAAAACQAAAAYAAAAHAAAABwAAAAMAAAAHAAAABwAAAAQAAAADAAAAAwAAAAoAAAADAAAABwAAAAYAAAAIAAAABwAAAAMAAAAHAAAAAwAAAAcAAAADAAAABwAAAAgAAAAHAAAAAwAAAAYAAAAHAAAACQAAAAcAAAADAAAACAAAAAYAAAADAAAABgAAAAUAAAAGAAAABwAAAAc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xG50HJHN7qt6sOyxagWFYVK+aFRCX9KumFrwvq9yED0=</DigestValue>
    </Reference>
    <Reference Type="http://www.w3.org/2000/09/xmldsig#Object" URI="#idOfficeObject">
      <DigestMethod Algorithm="http://www.w3.org/2001/04/xmlenc#sha256"/>
      <DigestValue>gSR5kvU7CLl+PONZ3176pcW2W8YBNafKalJ1ayzph7Q=</DigestValue>
    </Reference>
    <Reference Type="http://uri.etsi.org/01903#SignedProperties" URI="#idSignedProperties">
      <Transforms>
        <Transform Algorithm="http://www.w3.org/TR/2001/REC-xml-c14n-20010315"/>
      </Transforms>
      <DigestMethod Algorithm="http://www.w3.org/2001/04/xmlenc#sha256"/>
      <DigestValue>5Rs2QIWNxw0xhobhaVvzc8L+wuV79/Blce9w3hmmODg=</DigestValue>
    </Reference>
    <Reference Type="http://www.w3.org/2000/09/xmldsig#Object" URI="#idValidSigLnImg">
      <DigestMethod Algorithm="http://www.w3.org/2001/04/xmlenc#sha256"/>
      <DigestValue>m/br0e+m5PlqMqtHhx/Z5aYMUIycZJiRl/NStamwf3c=</DigestValue>
    </Reference>
    <Reference Type="http://www.w3.org/2000/09/xmldsig#Object" URI="#idInvalidSigLnImg">
      <DigestMethod Algorithm="http://www.w3.org/2001/04/xmlenc#sha256"/>
      <DigestValue>gbQknEYCafs7PomwrFdbBPiba051bS6Jk1ILF6U15eE=</DigestValue>
    </Reference>
  </SignedInfo>
  <SignatureValue>nW8kTzvcFhHadqXaciMfc1HR1zMfmvGcujKHIjmLisxUBvCoPEWnhREDcY/ZXoGqrPEdkGrIit0n
077noq9ZrEaPqgUUe1rkYwA2nvfFiX/Ui8mMBsysGB/D3xkT9mivl0LWG7jdYWwFh6Tyv+8xrBVP
8wdhw8TLAX8uDy01pyL0h3+ogax6nMYu72NXB+EDvR/Wr/Z6EHdxd+/z/LiCDocpacHPGYt+//Vx
Cckkjc6SIYVq20EHe4C9RW2TlCs1kqvG3cS/olEHrU+iGB/CJ0gdFcoODvBA/LvktMHYjhV5cwKV
gAxaMSjxSn/KMmSEUM3KChmrWYCaZBRWO7Hiow==</SignatureValue>
  <KeyInfo>
    <X509Data>
      <X509Certificate>MIIH/zCCBeegAwIBAgIIbEncbiN0B+swDQYJKoZIhvcNAQELBQAwWzEXMBUGA1UEBRMOUlVDIDgwMDUwMTcyLTExGjAYBgNVBAMTEUNBLURPQ1VNRU5UQSBTLkEuMRcwFQYDVQQKEw5ET0NVTUVOVEEgUy5BLjELMAkGA1UEBhMCUFkwHhcNMTkxMTE0MTI0MjE4WhcNMjExMTEzMTI1MjE4WjCBpzELMAkGA1UEBhMCUFkxFzAVBgNVBAQMDlZJQ0hJTkkgRlJBTkNPMRIwEAYDVQQFEwlDSTMxOTQwODcxFzAVBgNVBCoMDlNISVJMRVkgUkFRVUVMMRcwFQYDVQQKDA5QRVJTT05BIEZJU0lDQTERMA8GA1UECwwIRklSTUEgRjIxJjAkBgNVBAMMHVNISVJMRVkgUkFRVUVMIFZJQ0hJTkkgRlJBTkNPMIIBIjANBgkqhkiG9w0BAQEFAAOCAQ8AMIIBCgKCAQEAoLmfEpFZxkxq0TLVFEoWztXxnIR5vh2Vuu6GaHSBVJIo4L6DAHXVtQ2RAWI/AZupkrJaRt2gcO3kroQy664KU9Hu0C0TYPrZxFG0ssgbJnI2BhnbHf+NU4SqIl1opo920awhteewQLvMEBRr5v2anyppaWLjK3N5xe5KBg0qz2bWQBOMqZuiI+SA/j13hwADyz2cNWqC+O65IqFspivp7LPwmwXzPPDiGHFIBa0EMtP+ymk0fDdjaj3iWQqf6OfjHs2gRSpaq5jyepeD5blFS96H9ewlgJ5d3qjTmJagA20YcZlJlORyHJ3cPZb40kLXYkBPLiek2FYzcQz2+cXW2QIDAQABo4IDeDCCA3QwDAYDVR0TAQH/BAIwADAOBgNVHQ8BAf8EBAMCBeAwKgYDVR0lAQH/BCAwHgYIKwYBBQUHAwEGCCsGAQUFBwMCBggrBgEFBQcDBDAdBgNVHQ4EFgQUkKzUw3rziKE83sC0x8GljUYGuN0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HQYDVR0RBBYwFIESc3ZpY2hpbml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ipYL27GfcC0rmUMYFD2TgQTFsXMzGlykPc9IHgZbWEBOpb+YhG8xhXInsDrDZYdFcERZewqInfecZ/XadHpDl1ooF10vzXwayDJap048e5cFL+vIVitGuET9GgNOnrMaivrUYcZCQpiSZNcaJdtKQ/3NJPRbvip5DHqH503vYbDrrOiCum6Tjq6DIq3oCC4bdOzj2wCnWenK1FBnY20vr/IcN7Av/EBP5fJ7d0u093GR0o0IjqfhmYgaCB4o/9hDHyCWbAf7CtTsm0oH4EmcmyvQ8Hwe7fyAyefmpomOQtCHBZAQc8wEaIKEc6fhkmXU54I+SxAW6wZwOb3O7TvADAR7BzJf0wJ6hYDRrhM7ymgH8ZqvL7c6D1glQv31APbmHPJPkTy1Yh69tnCRKcZxHC0dN7LdcoXvOZNl4Y0Vf4CY5+T99/bYUtK78ibJje7nZU1vothIFh1SvdGSsY4w7+dCFS812vUgXfoMQu//4RnMtZIGDRTN8bQsijTEqrrodUWMwpzzyAt7SpLE5Hv1mV/mdtuUkCiRqAzj0n68NUaXE+p9QRnEkmldtl7lH6CWq1eBywlfnrTYA9klIhW/GKKmSoorqv1TKfBVIZedwj2GqhiUIsfL0LRqipHWpmmbh6Ttzddyd0nRMxt7eeoWhcy9z16E77UmC4F9Cpgv9z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FWwRUlkhPOiZMQmh10TMEsuLKv1ALLUGwKd1yQCgKi4=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ysY7u8LLyl7naQrzFRAwountIREwV1elZfBQr4/fz6I=</DigestValue>
      </Reference>
      <Reference URI="/xl/drawings/vmlDrawing1.vml?ContentType=application/vnd.openxmlformats-officedocument.vmlDrawing">
        <DigestMethod Algorithm="http://www.w3.org/2001/04/xmlenc#sha256"/>
        <DigestValue>nRMggZ6n3SLHlp621WH2s+1hv+r5pe/sf7dgF0ZNIcU=</DigestValue>
      </Reference>
      <Reference URI="/xl/media/image1.emf?ContentType=image/x-emf">
        <DigestMethod Algorithm="http://www.w3.org/2001/04/xmlenc#sha256"/>
        <DigestValue>QFnAo2yKPdLTZBidzmUE+irRktkrG7gti/YgzgKwHXM=</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uEytLUZB2XUIlp4S1X1OrZfSDIJ97PEGHsjzk1VUV2A=</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uEytLUZB2XUIlp4S1X1OrZfSDIJ97PEGHsjzk1VUV2A=</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hqnMLvZ6XBY2fH1KhK00vJXWuxlSZRWkoKrdKDrIF2Q=</DigestValue>
      </Reference>
      <Reference URI="/xl/printerSettings/printerSettings23.bin?ContentType=application/vnd.openxmlformats-officedocument.spreadsheetml.printerSettings">
        <DigestMethod Algorithm="http://www.w3.org/2001/04/xmlenc#sha256"/>
        <DigestValue>TRrCOIAvgyay9+dOHANtMRhI4Mlj24DaFIyKQoKcdPw=</DigestValue>
      </Reference>
      <Reference URI="/xl/printerSettings/printerSettings24.bin?ContentType=application/vnd.openxmlformats-officedocument.spreadsheetml.printerSettings">
        <DigestMethod Algorithm="http://www.w3.org/2001/04/xmlenc#sha256"/>
        <DigestValue>aKO8XWThzgvGlTVSu23kX37OoqtKGS6PBUkmhsicI1Y=</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TRrCOIAvgyay9+dOHANtMRhI4Mlj24DaFIyKQoKcdPw=</DigestValue>
      </Reference>
      <Reference URI="/xl/printerSettings/printerSettings27.bin?ContentType=application/vnd.openxmlformats-officedocument.spreadsheetml.printerSettings">
        <DigestMethod Algorithm="http://www.w3.org/2001/04/xmlenc#sha256"/>
        <DigestValue>8ULINyTSns7e3+F/twyhXb2p4OEI5M6paxloUp/0tKM=</DigestValue>
      </Reference>
      <Reference URI="/xl/printerSettings/printerSettings28.bin?ContentType=application/vnd.openxmlformats-officedocument.spreadsheetml.printerSettings">
        <DigestMethod Algorithm="http://www.w3.org/2001/04/xmlenc#sha256"/>
        <DigestValue>8ULINyTSns7e3+F/twyhXb2p4OEI5M6paxloUp/0tKM=</DigestValue>
      </Reference>
      <Reference URI="/xl/printerSettings/printerSettings29.bin?ContentType=application/vnd.openxmlformats-officedocument.spreadsheetml.printerSettings">
        <DigestMethod Algorithm="http://www.w3.org/2001/04/xmlenc#sha256"/>
        <DigestValue>8ULINyTSns7e3+F/twyhXb2p4OEI5M6paxloUp/0tKM=</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8ULINyTSns7e3+F/twyhXb2p4OEI5M6paxloUp/0tKM=</DigestValue>
      </Reference>
      <Reference URI="/xl/printerSettings/printerSettings31.bin?ContentType=application/vnd.openxmlformats-officedocument.spreadsheetml.printerSettings">
        <DigestMethod Algorithm="http://www.w3.org/2001/04/xmlenc#sha256"/>
        <DigestValue>NBJPJtVU2y8g6Bxm9ZLxOiT5LaEsLL5XEhfNiaaWt20=</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KbWP8beshYQ9cHxyrX/Bm25b0r0FXN55Qyb0e9nIZMQ=</DigestValue>
      </Reference>
      <Reference URI="/xl/printerSettings/printerSettings36.bin?ContentType=application/vnd.openxmlformats-officedocument.spreadsheetml.printerSettings">
        <DigestMethod Algorithm="http://www.w3.org/2001/04/xmlenc#sha256"/>
        <DigestValue>aKO8XWThzgvGlTVSu23kX37OoqtKGS6PBUkmhsicI1Y=</DigestValue>
      </Reference>
      <Reference URI="/xl/printerSettings/printerSettings37.bin?ContentType=application/vnd.openxmlformats-officedocument.spreadsheetml.printerSettings">
        <DigestMethod Algorithm="http://www.w3.org/2001/04/xmlenc#sha256"/>
        <DigestValue>aKO8XWThzgvGlTVSu23kX37OoqtKGS6PBUkmhsicI1Y=</DigestValue>
      </Reference>
      <Reference URI="/xl/printerSettings/printerSettings38.bin?ContentType=application/vnd.openxmlformats-officedocument.spreadsheetml.printerSettings">
        <DigestMethod Algorithm="http://www.w3.org/2001/04/xmlenc#sha256"/>
        <DigestValue>OGD3iF2+l78gTInlDCWFPycZVuHBpUE02raJ/Wr5XCI=</DigestValue>
      </Reference>
      <Reference URI="/xl/printerSettings/printerSettings39.bin?ContentType=application/vnd.openxmlformats-officedocument.spreadsheetml.printerSettings">
        <DigestMethod Algorithm="http://www.w3.org/2001/04/xmlenc#sha256"/>
        <DigestValue>uEytLUZB2XUIlp4S1X1OrZfSDIJ97PEGHsjzk1VUV2A=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uEytLUZB2XUIlp4S1X1OrZfSDIJ97PEGHsjzk1VUV2A=</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3NbzOLYBU1sPda3uCW4/QI9M9x55LoFtOyqxorIqH2o=</DigestValue>
      </Reference>
      <Reference URI="/xl/styles.xml?ContentType=application/vnd.openxmlformats-officedocument.spreadsheetml.styles+xml">
        <DigestMethod Algorithm="http://www.w3.org/2001/04/xmlenc#sha256"/>
        <DigestValue>q1M061rCCniuKkn0cSi1JhMLP7fU4tN6r1DUBRUELHs=</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hlGONhOGH6YYN0BKtLoxVw0zltAuNVQQM33euvqt/xk=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SkwAS0yxPj97QGcg6wzYKmd5qdsrohRzSM8svgWXni8=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4zPDOGDMGw51RczAxGM8Qv3Ae0dEWg78nIAW1wFx03U=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ATJMBJd82L/0SZ8CBU0pwNjDiy1sYGbirTcYcx204ao=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8xBclrFp0QQLnkKI7pVW03EMhJevflY/U8AQnIwTvrA=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L96vMwTBxIIzCxGF9B+F5efy+DoNWNof4BBnkUcWAVw=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g1CEgvUYo84vbXVkNh1VwToulZ2NoTcVmi66/xpGdik=</DigestValue>
      </Reference>
      <Reference URI="/xl/worksheets/sheet1.xml?ContentType=application/vnd.openxmlformats-officedocument.spreadsheetml.worksheet+xml">
        <DigestMethod Algorithm="http://www.w3.org/2001/04/xmlenc#sha256"/>
        <DigestValue>jc8XMkVqohFXFAVEwqhWvLicOEr3GX5G4AEIc8tpwnM=</DigestValue>
      </Reference>
      <Reference URI="/xl/worksheets/sheet2.xml?ContentType=application/vnd.openxmlformats-officedocument.spreadsheetml.worksheet+xml">
        <DigestMethod Algorithm="http://www.w3.org/2001/04/xmlenc#sha256"/>
        <DigestValue>NaMJQh2nvu5mrwzn0AV3S+tCpJBwgOSRfXsOsEXwxn8=</DigestValue>
      </Reference>
      <Reference URI="/xl/worksheets/sheet3.xml?ContentType=application/vnd.openxmlformats-officedocument.spreadsheetml.worksheet+xml">
        <DigestMethod Algorithm="http://www.w3.org/2001/04/xmlenc#sha256"/>
        <DigestValue>3cKKWE1Ua6htp8QtLNlYeAz7E0/1TTPU49+Bs3IFRAc=</DigestValue>
      </Reference>
      <Reference URI="/xl/worksheets/sheet4.xml?ContentType=application/vnd.openxmlformats-officedocument.spreadsheetml.worksheet+xml">
        <DigestMethod Algorithm="http://www.w3.org/2001/04/xmlenc#sha256"/>
        <DigestValue>mGrhnNAIU5hFnhVM3R1DgK5qY5hKAiODgz2KmbvVMEI=</DigestValue>
      </Reference>
      <Reference URI="/xl/worksheets/sheet5.xml?ContentType=application/vnd.openxmlformats-officedocument.spreadsheetml.worksheet+xml">
        <DigestMethod Algorithm="http://www.w3.org/2001/04/xmlenc#sha256"/>
        <DigestValue>haIYzJDzXsIJSonphJLxQ5fjVgHn/DeBRYOGjOwerKU=</DigestValue>
      </Reference>
      <Reference URI="/xl/worksheets/sheet6.xml?ContentType=application/vnd.openxmlformats-officedocument.spreadsheetml.worksheet+xml">
        <DigestMethod Algorithm="http://www.w3.org/2001/04/xmlenc#sha256"/>
        <DigestValue>fXb/qvjH7rzYCXGZsqoun6GRelSr7HBVX0QbMVBe4bk=</DigestValue>
      </Reference>
      <Reference URI="/xl/worksheets/sheet7.xml?ContentType=application/vnd.openxmlformats-officedocument.spreadsheetml.worksheet+xml">
        <DigestMethod Algorithm="http://www.w3.org/2001/04/xmlenc#sha256"/>
        <DigestValue>GLpXRCr/bNCKHmhjytO5Z1lQ2afWMO9WE43JxNOeXjo=</DigestValue>
      </Reference>
      <Reference URI="/xl/worksheets/sheet8.xml?ContentType=application/vnd.openxmlformats-officedocument.spreadsheetml.worksheet+xml">
        <DigestMethod Algorithm="http://www.w3.org/2001/04/xmlenc#sha256"/>
        <DigestValue>eBD9dtazs7b/jJztQ1NEVSt+XvVcXEVgwJJz9uPAsCQ=</DigestValue>
      </Reference>
      <Reference URI="/xl/worksheets/sheet9.xml?ContentType=application/vnd.openxmlformats-officedocument.spreadsheetml.worksheet+xml">
        <DigestMethod Algorithm="http://www.w3.org/2001/04/xmlenc#sha256"/>
        <DigestValue>MfnsBUBild0Pxx1PRqvpPEoDGvbF4Ikch0fpbeH7aUw=</DigestValue>
      </Reference>
    </Manifest>
    <SignatureProperties>
      <SignatureProperty Id="idSignatureTime" Target="#idPackageSignature">
        <mdssi:SignatureTime xmlns:mdssi="http://schemas.openxmlformats.org/package/2006/digital-signature">
          <mdssi:Format>YYYY-MM-DDThh:mm:ssTZD</mdssi:Format>
          <mdssi:Value>2020-10-30T20:04:46Z</mdssi:Value>
        </mdssi:SignatureTime>
      </SignatureProperty>
    </SignatureProperties>
  </Object>
  <Object Id="idOfficeObject">
    <SignatureProperties>
      <SignatureProperty Id="idOfficeV1Details" Target="#idPackageSignature">
        <SignatureInfoV1 xmlns="http://schemas.microsoft.com/office/2006/digsig">
          <SetupID>{9019A341-1CB1-4C1C-B245-A7A1A2C5C6F6}</SetupID>
          <SignatureText>Shirley Vichini</SignatureText>
          <SignatureImage/>
          <SignatureComments/>
          <WindowsVersion>10.0</WindowsVersion>
          <OfficeVersion>16.0.12527/19</OfficeVersion>
          <ApplicationVersion>16.0.12527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2020-10-30T20:04:46Z</xd:SigningTime>
          <xd:SigningCertificate>
            <xd:Cert>
              <xd:CertDigest>
                <DigestMethod Algorithm="http://www.w3.org/2001/04/xmlenc#sha256"/>
                <DigestValue>QkVJwGGx5Djo62SbuZT28Fa4+sMwfwJ5PoqlLIv9klc=</DigestValue>
              </xd:CertDigest>
              <xd:IssuerSerial>
                <X509IssuerName>C=PY, O=DOCUMENTA S.A., CN=CA-DOCUMENTA S.A., SERIALNUMBER=RUC 80050172-1</X509IssuerName>
                <X509SerialNumber>7803010194995415019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s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Bt1CQAAAAkAAAAwypMDQEkpdT7NnlcCAgAAoLnGAyUAAAAzAAAAYAAAADMAAAAiAAAAvOEYCJSG6oT/////WMuTA44LOVdAfiUIAAC/AwEAAAD08RoIEG87CgIAAAABAAAAAwAAAIiNUf+wypMD4MuTA2na2XYwypMDAAAAAAAA2XZQAAAA8////wAAAAAAAAAAAAAAAJABAAAAAcpXmMqTA8kIG3WwYKt3iC/AA4CGrXesAAAAAAAAAIjKkwMAABZ1wGsgdcA7xgPAO8YDhNs3V3kCrnfAO8YDhNs3V5zKkwO1oBR1v6AUdUsf5YD4ypMDAT0VdQAAAAAAACl1ZHYACAAAAAAlAAAADAAAAAEAAAAYAAAADAAAAAAAAAASAAAADAAAAAEAAAAeAAAAGAAAAO4AAAAFAAAAMgEAABYAAAAlAAAADAAAAAEAAABUAAAAiAAAAO8AAAAFAAAAMAEAABUAAAABAAAAVVWPQYX2jkHvAAAABQAAAAoAAABMAAAAAAAAAAAAAAAAAAAA//////////9gAAAAMwAwAC8AMQAwAC8AMgAwADIAM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Cwd2SRkgO+VbB3CQAAAKC5xgPpVbB3sJGSA6C5xgMUzZ5XAAAAABTNnlcAAAAAoLnGAwAAAAAAAAAAAAAAAAAAAACIHcADAAAAAAAAAAAAAAAAAAAAAAAAAAAAAAAAAAAAAAAAAAAAAAAAAAAAAAAAAAAAAAAAAAAAAAAAAAAAAAAAAAAAACdF5IAGAAAAWJKSA6Itq3cAAAAAAQAAALCRkgP//wAAAAAAAFwwq3dcMKt3AAAAAIiSkgOMkpIDAACeVwcAAAAAAAAANkRQdgkAAABUBvP/BwAAAMCSkgPwXUZ2AdgAAMCSkgM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JIDPdvZduy1sQSYmpIDAAAAAP////+YnpIDZKodVFyxsQS4BX1Umq0dVOgSCga4SQAAkBH/FwAAAADMmpIDuAV9VP////8UAAAAnDwfVOyekgNwINIeJKkfVES1sQRnDgRwAAAAABDdUP9aCR9USJySA2na2XaYmpIDBQAAAAAA2XYAtbEE4P///wAAAAAAAAAAAAAAAJABAAAAAAABAAAAAGEAcgBpAGEAbAAAAAAAAAAAAAAAAAAAAAAAAAAAAAAAAAAAADZEUHYAAAAAVAbz/wYAAAD8m5ID8F1GdgHYAAD8m5IDAAAAAAAAAAAAAAAAAAAAAAAAAAC4zkgXZHYACAAAAAAlAAAADAAAAAMAAAAYAAAADAAAAAAAAAASAAAADAAAAAEAAAAWAAAADAAAAAgAAABUAAAAVAAAAAwAAAA3AAAAIAAAAFoAAAABAAAAVVWPQYX2j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rAAAAVgAAADAAAAA7AAAAfAAAABwAAAAhAPAAAAAAAAAAAAAAAIA/AAAAAAAAAAAAAIA/AAAAAAAAAAAAAAAAAAAAAAAAAAAAAAAAAAAAAAAAAAAlAAAADAAAAAAAAIAoAAAADAAAAAQAAABSAAAAcAEAAAQAAADs////AAAAAAAAAAAAAAAAkAEAAAAAAAEAAAAAcwBlAGcAbwBlACAAdQBpAAAAAAAAAAAAAAAAAAAAAAAAAAAAAAAAAAAAAAAAAAAAAAAAAAAAAAAAAAAAAAAAAAAAkgM929l2/////xybkgMAAAAAnLOxBDkAAAAcoZIDhDklVAAAAAAgAAAAAAAAABDOSBcAdhYIuJySAwcAAABA54gLAAAAALSckgMBAAAAAAAAAAAAAAAAAABAGOFIAACbkgAIAAAAlNxQ/wEAAADMnJIDadrZdhybkgMGAAAAAADZdgAAAADs////AAAAAAAAAAAAAAAAkAEAAAAAAAEAAAAAcwBlAGcAbwBlACAAdQBpAAAAAAAAAAAAAAAAAAAAAAAJAAAAAAAAADZEUHYAAAAAVAbz/wkAAACAnJID8F1GdgHYAACAnJIDAAAAAAAAAAAAAAAAAAAAAAAAAABkdgAIAAAAACUAAAAMAAAABAAAABgAAAAMAAAAAAAAABIAAAAMAAAAAQAAAB4AAAAYAAAAMAAAADsAAACsAAAAVwAAACUAAAAMAAAABAAAAFQAAACoAAAAMQAAADsAAACqAAAAVgAAAAEAAABVVY9BhfaOQTEAAAA7AAAADwAAAEwAAAAAAAAAAAAAAAAAAAD//////////2wAAABTAGgAaQByAGwAZQB5ACAAVgBpAGMAaABpAG4AaQAAAAsAAAALAAAABQAAAAcAAAAFAAAACgAAAAoAAAAFAAAADAAAAAUAAAAJAAAACwAAAAUAAAAL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dAAAAcQAAAAEAAABVVY9BhfaOQQ8AAABhAAAADwAAAEwAAAAAAAAAAAAAAAAAAAD//////////2wAAABTAGgAaQByAGwAZQB5ACAAVgBpAGMAaABpAG4AaQAAAAcAAAAHAAAAAwAAAAUAAAADAAAABwAAAAYAAAAEAAAACAAAAAMAAAAGAAAABwAAAAMAAAAHAAAAA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IQAAAAPAAAAdgAAAEwAAACGAAAAAQAAAFVVj0GF9o5BDwAAAHYAAAAJAAAATAAAAAAAAAAAAAAAAAAAAP//////////YAAAAEMAbwBuAHQAYQBkAG8AcgBhAAAACAAAAAgAAAAHAAAABAAAAAcAAAAIAAAACAAAAAUAAAAHAAAASwAAAEAAAAAwAAAABQAAACAAAAABAAAAAQAAABAAAAAAAAAAAAAAAEABAACgAAAAAAAAAAAAAABAAQAAoAAAACUAAAAMAAAAAgAAACcAAAAYAAAABQAAAAAAAAD///8AAAAAACUAAAAMAAAABQAAAEwAAABkAAAADgAAAIsAAAAoAQAAmwAAAA4AAACLAAAAGwEAABEAAAAhAPAAAAAAAAAAAAAAAIA/AAAAAAAAAAAAAIA/AAAAAAAAAAAAAAAAAAAAAAAAAAAAAAAAAAAAAAAAAAAlAAAADAAAAAAAAIAoAAAADAAAAAUAAAAlAAAADAAAAAEAAAAYAAAADAAAAAAAAAASAAAADAAAAAEAAAAWAAAADAAAAAAAAABUAAAASAEAAA8AAACLAAAAJwEAAJsAAAABAAAAVVWPQYX2jkEPAAAAiwAAACoAAABMAAAABAAAAA4AAACLAAAAKQEAAJwAAACgAAAARgBpAHIAbQBhAGQAbwAgAHAAbwByADoAIABTAEgASQBSAEwARQBZACAAUgBBAFEAVQBFAEwAIABWAEkAQwBIAEkATgBJACAARgBSAEEATgBDAE8ABgAAAAMAAAAFAAAACwAAAAcAAAAIAAAACAAAAAQAAAAIAAAACAAAAAUAAAADAAAABAAAAAcAAAAJAAAAAwAAAAgAAAAGAAAABwAAAAcAAAAEAAAACAAAAAgAAAAKAAAACQAAAAcAAAAGAAAABAAAAAgAAAADAAAACAAAAAkAAAADAAAACgAAAAMAAAAEAAAABgAAAAgAAAAIAAAACgAAAAgAAAAKAAAAFgAAAAwAAAAAAAAAJQAAAAwAAAACAAAADgAAABQAAAAAAAAAEAAAABQAAAA=</Object>
  <Object Id="idInvalidSigLnImg">AQAAAGwAAAAAAAAAAAAAAD8BAACfAAAAAAAAAAAAAABmFgAALAsAACBFTUYAAAEAL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G3UJAAAACQAAADDKkwNASSl1Ps2eVwICAACgucYDJQAAADMAAABgAAAAMwAAACIAAAC84RgIlIbqhP////9Yy5MDjgs5V0B+JQgAAL8DAQAAAPTxGggQbzsKAgAAAAEAAAADAAAAiI1R/7DKkwPgy5MDadrZdjDKkwMAAAAAAADZdlAAAADz////AAAAAAAAAAAAAAAAkAEAAAAByleYypMDyQgbdbBgq3eIL8ADgIatd6wAAAAAAAAAiMqTAwAAFnXAayB1wDvGA8A7xgOE2zdXeQKud8A7xgOE2zdXnMqTA7WgFHW/oBR1Sx/lgPjKkwMBPRV1AAAAAAAAKXV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sHdkkZIDvlWwdwkAAACgucYD6VWwd7CRkgOgucYDFM2eVwAAAAAUzZ5XAAAAAKC5xgMAAAAAAAAAAAAAAAAAAAAAiB3AAwAAAAAAAAAAAAAAAAAAAAAAAAAAAAAAAAAAAAAAAAAAAAAAAAAAAAAAAAAAAAAAAAAAAAAAAAAAAAAAAAAAAAAnReSABgAAAFiSkgOiLat3AAAAAAEAAACwkZID//8AAAAAAABcMKt3XDCrdwAAAACIkpIDjJKSAwAAnlcHAAAAAAAAADZEUHYJAAAAVAbz/wcAAADAkpID8F1GdgHYAADAkpID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CSAz3b2XbstbEEmJqSAwAAAAD/////mJ6SA2SqHVRcsbEEuAV9VJqtHVToEgoGuEkAAJAR/xcAAAAAzJqSA7gFfVT/////FAAAAJw8H1TsnpIDcCDSHiSpH1REtbEEZw4EcAAAAAAQ3VD/WgkfVEickgNp2tl2mJqSAwUAAAAAANl2ALWxBOD///8AAAAAAAAAAAAAAACQAQAAAAAAAQAAAABhAHIAaQBhAGwAAAAAAAAAAAAAAAAAAAAAAAAAAAAAAAAAAAA2RFB2AAAAAFQG8/8GAAAA/JuSA/BdRnYB2AAA/JuSAwAAAAAAAAAAAAAAAAAAAAAAAAAAuM5IF2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JIDPdvZdv////8cm5IDAAAAAJyzsQQ5AAAAHKGSA4Q5JVQAAAAAIAAAAAAAAAAQzkgXAHYWCLickgMHAAAAQOeICwAAAAC0nJIDAQAAAAAAAAAAAAAAAAAAQBjhSAAAm5IACAAAAJTcUP8BAAAAzJySA2na2XYcm5IDBgAAAAAA2XYAAAAA7P///wAAAAAAAAAAAAAAAJABAAAAAAABAAAAAHMAZQBnAG8AZQAgAHUAaQAAAAAAAAAAAAAAAAAAAAAACQAAAAAAAAA2RFB2AAAAAFQG8/8JAAAAgJySA/BdRnYB2AAAgJySAwAAAAAAAAAAAAAAAAAAAAAAAAAAZHYACAAAAAAlAAAADAAAAAQAAAAYAAAADAAAAAAAAAASAAAADAAAAAEAAAAeAAAAGAAAADAAAAA7AAAArAAAAFcAAAAlAAAADAAAAAQAAABUAAAAqAAAADEAAAA7AAAAqgAAAFYAAAABAAAAVVWPQYX2jk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YX2jk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hfaO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GF9o5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BG 06.20</vt:lpstr>
      <vt:lpstr>Clasificación 09.20</vt:lpstr>
      <vt:lpstr>Balance General</vt:lpstr>
      <vt:lpstr>Estado de Resultados</vt:lpstr>
      <vt:lpstr>Patrimonio Neto</vt:lpstr>
      <vt:lpstr>Flujo de Efectivo</vt:lpstr>
      <vt:lpstr>CA EF</vt:lpstr>
      <vt:lpstr>Notas Contables I</vt:lpstr>
      <vt:lpstr>Notas Contables II</vt:lpstr>
      <vt:lpstr>'Balance General'!Área_de_impresión</vt:lpstr>
      <vt:lpstr>'Estado de Resultados'!Área_de_impresión</vt:lpstr>
      <vt:lpstr>'Flujo de Efectivo'!Área_de_impresión</vt:lpstr>
      <vt:lpstr>'Notas Contables I'!Área_de_impresión</vt:lpstr>
      <vt:lpstr>'Notas Contables II'!Área_de_impresión</vt:lpstr>
      <vt:lpstr>'Patrimonio Neto'!Área_de_impresión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Marcelo Prono</cp:lastModifiedBy>
  <cp:lastPrinted>2020-10-22T13:12:11Z</cp:lastPrinted>
  <dcterms:created xsi:type="dcterms:W3CDTF">2016-08-27T16:35:25Z</dcterms:created>
  <dcterms:modified xsi:type="dcterms:W3CDTF">2020-10-30T16:33:36Z</dcterms:modified>
</cp:coreProperties>
</file>